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\\lb22z0045\bunseki\景気動向指数\兵庫CIDI（共通）\長期時系列\R6年度\"/>
    </mc:Choice>
  </mc:AlternateContent>
  <xr:revisionPtr revIDLastSave="0" documentId="13_ncr:1_{19E0816F-118A-4932-BC54-135C41A12505}" xr6:coauthVersionLast="47" xr6:coauthVersionMax="47" xr10:uidLastSave="{00000000-0000-0000-0000-000000000000}"/>
  <bookViews>
    <workbookView xWindow="-110" yWindow="-110" windowWidth="19420" windowHeight="11500" tabRatio="928" xr2:uid="{9E798581-941E-4F9F-8A0E-0B04406A0507}"/>
  </bookViews>
  <sheets>
    <sheet name="目次" sheetId="33" r:id="rId1"/>
    <sheet name="1国県CI" sheetId="32" r:id="rId2"/>
    <sheet name="2先行個別" sheetId="31" r:id="rId3"/>
    <sheet name="3一致個別" sheetId="30" r:id="rId4"/>
    <sheet name="4遅行個別" sheetId="29" r:id="rId5"/>
    <sheet name="5先行長期" sheetId="28" r:id="rId6"/>
    <sheet name="6一致長期" sheetId="27" r:id="rId7"/>
    <sheet name="7遅行長期" sheetId="26" r:id="rId8"/>
    <sheet name="8景気基準日付" sheetId="25" r:id="rId9"/>
    <sheet name="9経済指標比較" sheetId="37" r:id="rId10"/>
    <sheet name="10基調判断資料" sheetId="36" r:id="rId11"/>
    <sheet name="11グラフデータ" sheetId="1" r:id="rId12"/>
    <sheet name="12ciグラフ" sheetId="4" r:id="rId13"/>
    <sheet name="13diグラフ" sheetId="2" r:id="rId14"/>
    <sheet name="14ci移動平均グラフ" sheetId="20" r:id="rId15"/>
    <sheet name="15国県ciグラフ" sheetId="21" r:id="rId16"/>
    <sheet name="16累積diグラフ" sheetId="18" r:id="rId17"/>
    <sheet name="17兵庫CLI2020" sheetId="24" r:id="rId18"/>
    <sheet name="18兵庫CLI2015" sheetId="23" r:id="rId19"/>
  </sheets>
  <definedNames>
    <definedName name="_xlnm.Print_Area" localSheetId="12">'12ciグラフ'!$A$1:$N$79</definedName>
    <definedName name="_xlnm.Print_Area" localSheetId="13">'13diグラフ'!$A$1:$N$77</definedName>
    <definedName name="_xlnm.Print_Area" localSheetId="14">'14ci移動平均グラフ'!$A$1:$N$78</definedName>
    <definedName name="_xlnm.Print_Area" localSheetId="15">'15国県ciグラフ'!$A$1:$N$82</definedName>
    <definedName name="_xlnm.Print_Area" localSheetId="16">'16累積diグラフ'!$A$1:$N$78</definedName>
    <definedName name="_xlnm.Print_Titles" localSheetId="11">'11グラフデータ'!$A:$D,'11グラフデータ'!$2:$3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4" i="37" l="1"/>
  <c r="H14" i="37"/>
  <c r="K36" i="37"/>
  <c r="H36" i="37"/>
  <c r="F36" i="37"/>
  <c r="D36" i="37"/>
  <c r="K34" i="37"/>
  <c r="F34" i="37"/>
  <c r="D34" i="37"/>
  <c r="F26" i="37"/>
  <c r="D26" i="37"/>
  <c r="F24" i="37"/>
  <c r="D24" i="37"/>
  <c r="K16" i="37"/>
  <c r="H16" i="37"/>
  <c r="F16" i="37"/>
  <c r="D16" i="37"/>
  <c r="K14" i="37"/>
  <c r="F14" i="37"/>
  <c r="D14" i="37"/>
  <c r="F6" i="37"/>
  <c r="D6" i="37"/>
  <c r="F4" i="37"/>
  <c r="D4" i="37"/>
  <c r="G1" i="23" l="1"/>
  <c r="J195" i="36"/>
  <c r="E195" i="36"/>
  <c r="F195" i="36" s="1"/>
  <c r="E194" i="36"/>
  <c r="F194" i="36" s="1"/>
  <c r="N193" i="36"/>
  <c r="J193" i="36"/>
  <c r="N192" i="36"/>
  <c r="J192" i="36"/>
  <c r="N191" i="36"/>
  <c r="E191" i="36"/>
  <c r="F191" i="36" s="1"/>
  <c r="N190" i="36"/>
  <c r="F190" i="36"/>
  <c r="N189" i="36"/>
  <c r="J190" i="36"/>
  <c r="E189" i="36"/>
  <c r="F189" i="36" s="1"/>
  <c r="E190" i="36"/>
  <c r="N188" i="36"/>
  <c r="J188" i="36"/>
  <c r="E188" i="36"/>
  <c r="F188" i="36" s="1"/>
  <c r="N187" i="36"/>
  <c r="J187" i="36"/>
  <c r="O186" i="36"/>
  <c r="N186" i="36"/>
  <c r="J186" i="36"/>
  <c r="J185" i="36"/>
  <c r="E185" i="36"/>
  <c r="F185" i="36" s="1"/>
  <c r="N184" i="36"/>
  <c r="N185" i="36"/>
  <c r="L184" i="36"/>
  <c r="J184" i="36"/>
  <c r="K185" i="36" s="1"/>
  <c r="N183" i="36"/>
  <c r="J183" i="36"/>
  <c r="L185" i="36" s="1"/>
  <c r="E183" i="36"/>
  <c r="F183" i="36" s="1"/>
  <c r="N182" i="36"/>
  <c r="O183" i="36" s="1"/>
  <c r="J182" i="36"/>
  <c r="K183" i="36" s="1"/>
  <c r="N181" i="36"/>
  <c r="E181" i="36"/>
  <c r="F181" i="36" s="1"/>
  <c r="E180" i="36"/>
  <c r="F180" i="36" s="1"/>
  <c r="N179" i="36"/>
  <c r="J179" i="36"/>
  <c r="E179" i="36"/>
  <c r="F179" i="36" s="1"/>
  <c r="J178" i="36"/>
  <c r="E178" i="36"/>
  <c r="F178" i="36" s="1"/>
  <c r="N177" i="36"/>
  <c r="N176" i="36"/>
  <c r="J177" i="36"/>
  <c r="E177" i="36"/>
  <c r="F177" i="36" s="1"/>
  <c r="F175" i="36"/>
  <c r="E175" i="36"/>
  <c r="N175" i="36"/>
  <c r="N173" i="36"/>
  <c r="J172" i="36"/>
  <c r="F172" i="36"/>
  <c r="E172" i="36"/>
  <c r="N170" i="36"/>
  <c r="E170" i="36"/>
  <c r="F170" i="36" s="1"/>
  <c r="J169" i="36"/>
  <c r="J168" i="36"/>
  <c r="N167" i="36"/>
  <c r="J167" i="36"/>
  <c r="K166" i="36"/>
  <c r="J166" i="36"/>
  <c r="E166" i="36"/>
  <c r="F166" i="36" s="1"/>
  <c r="N165" i="36"/>
  <c r="N164" i="36"/>
  <c r="J165" i="36"/>
  <c r="E165" i="36"/>
  <c r="F165" i="36" s="1"/>
  <c r="J163" i="36"/>
  <c r="E163" i="36"/>
  <c r="F163" i="36" s="1"/>
  <c r="J162" i="36"/>
  <c r="E162" i="36"/>
  <c r="F162" i="36" s="1"/>
  <c r="N161" i="36"/>
  <c r="J161" i="36"/>
  <c r="E161" i="36"/>
  <c r="F161" i="36" s="1"/>
  <c r="N160" i="36"/>
  <c r="J160" i="36"/>
  <c r="K161" i="36" s="1"/>
  <c r="N159" i="36"/>
  <c r="O159" i="36" s="1"/>
  <c r="E159" i="36"/>
  <c r="F159" i="36" s="1"/>
  <c r="P158" i="36"/>
  <c r="O158" i="36"/>
  <c r="N158" i="36"/>
  <c r="J158" i="36"/>
  <c r="F158" i="36"/>
  <c r="N157" i="36"/>
  <c r="J157" i="36"/>
  <c r="E157" i="36"/>
  <c r="F157" i="36" s="1"/>
  <c r="E158" i="36"/>
  <c r="J156" i="36"/>
  <c r="L158" i="36" s="1"/>
  <c r="F156" i="36"/>
  <c r="E156" i="36"/>
  <c r="N156" i="36"/>
  <c r="J155" i="36"/>
  <c r="E155" i="36"/>
  <c r="F155" i="36" s="1"/>
  <c r="N154" i="36"/>
  <c r="E153" i="36"/>
  <c r="F153" i="36" s="1"/>
  <c r="N153" i="36"/>
  <c r="E152" i="36"/>
  <c r="F152" i="36" s="1"/>
  <c r="N151" i="36"/>
  <c r="J152" i="36"/>
  <c r="N150" i="36"/>
  <c r="J150" i="36"/>
  <c r="E150" i="36"/>
  <c r="F150" i="36" s="1"/>
  <c r="N149" i="36"/>
  <c r="J148" i="36"/>
  <c r="J149" i="36"/>
  <c r="K150" i="36" s="1"/>
  <c r="E149" i="36"/>
  <c r="F149" i="36" s="1"/>
  <c r="J147" i="36"/>
  <c r="F147" i="36"/>
  <c r="E147" i="36"/>
  <c r="J146" i="36"/>
  <c r="E146" i="36"/>
  <c r="F146" i="36" s="1"/>
  <c r="N145" i="36"/>
  <c r="J145" i="36"/>
  <c r="K146" i="36" s="1"/>
  <c r="N144" i="36"/>
  <c r="J144" i="36"/>
  <c r="E143" i="36"/>
  <c r="F143" i="36" s="1"/>
  <c r="J142" i="36"/>
  <c r="N141" i="36"/>
  <c r="J141" i="36"/>
  <c r="E142" i="36"/>
  <c r="F142" i="36" s="1"/>
  <c r="N140" i="36"/>
  <c r="O141" i="36" s="1"/>
  <c r="E140" i="36"/>
  <c r="F140" i="36" s="1"/>
  <c r="J140" i="36"/>
  <c r="E139" i="36"/>
  <c r="F139" i="36" s="1"/>
  <c r="N138" i="36"/>
  <c r="J138" i="36"/>
  <c r="J137" i="36"/>
  <c r="E137" i="36"/>
  <c r="F137" i="36" s="1"/>
  <c r="J136" i="36"/>
  <c r="E136" i="36"/>
  <c r="F136" i="36" s="1"/>
  <c r="N135" i="36"/>
  <c r="J135" i="36"/>
  <c r="E135" i="36"/>
  <c r="F135" i="36" s="1"/>
  <c r="N134" i="36"/>
  <c r="O135" i="36" s="1"/>
  <c r="J134" i="36"/>
  <c r="E134" i="36"/>
  <c r="F134" i="36" s="1"/>
  <c r="N133" i="36"/>
  <c r="E133" i="36"/>
  <c r="F133" i="36" s="1"/>
  <c r="N132" i="36"/>
  <c r="J132" i="36"/>
  <c r="J133" i="36"/>
  <c r="J131" i="36"/>
  <c r="E131" i="36"/>
  <c r="F131" i="36" s="1"/>
  <c r="E130" i="36"/>
  <c r="F130" i="36" s="1"/>
  <c r="N130" i="36"/>
  <c r="J129" i="36"/>
  <c r="E129" i="36"/>
  <c r="F129" i="36" s="1"/>
  <c r="N128" i="36"/>
  <c r="E128" i="36"/>
  <c r="F128" i="36" s="1"/>
  <c r="F126" i="36"/>
  <c r="N126" i="36"/>
  <c r="J125" i="36"/>
  <c r="E125" i="36"/>
  <c r="F125" i="36" s="1"/>
  <c r="E126" i="36"/>
  <c r="J124" i="36"/>
  <c r="E124" i="36"/>
  <c r="F124" i="36" s="1"/>
  <c r="N124" i="36"/>
  <c r="N122" i="36"/>
  <c r="J122" i="36"/>
  <c r="E122" i="36"/>
  <c r="F122" i="36" s="1"/>
  <c r="J121" i="36"/>
  <c r="N121" i="36"/>
  <c r="J120" i="36"/>
  <c r="K121" i="36" s="1"/>
  <c r="E120" i="36"/>
  <c r="F120" i="36" s="1"/>
  <c r="N119" i="36"/>
  <c r="J119" i="36"/>
  <c r="N118" i="36"/>
  <c r="J118" i="36"/>
  <c r="K119" i="36" s="1"/>
  <c r="E118" i="36"/>
  <c r="F118" i="36" s="1"/>
  <c r="N117" i="36"/>
  <c r="E117" i="36"/>
  <c r="F117" i="36" s="1"/>
  <c r="N116" i="36"/>
  <c r="J117" i="36"/>
  <c r="E116" i="36"/>
  <c r="F116" i="36" s="1"/>
  <c r="J115" i="36"/>
  <c r="N114" i="36"/>
  <c r="J114" i="36"/>
  <c r="E114" i="36"/>
  <c r="F114" i="36" s="1"/>
  <c r="J113" i="36"/>
  <c r="E113" i="36"/>
  <c r="F113" i="36" s="1"/>
  <c r="N112" i="36"/>
  <c r="J112" i="36"/>
  <c r="N111" i="36"/>
  <c r="E111" i="36"/>
  <c r="F111" i="36" s="1"/>
  <c r="N110" i="36"/>
  <c r="N109" i="36"/>
  <c r="E109" i="36"/>
  <c r="F109" i="36" s="1"/>
  <c r="J108" i="36"/>
  <c r="F108" i="36"/>
  <c r="E108" i="36"/>
  <c r="N108" i="36"/>
  <c r="O109" i="36" s="1"/>
  <c r="J107" i="36"/>
  <c r="N106" i="36"/>
  <c r="J106" i="36"/>
  <c r="E106" i="36"/>
  <c r="F106" i="36" s="1"/>
  <c r="J105" i="36"/>
  <c r="J104" i="36"/>
  <c r="K105" i="36" s="1"/>
  <c r="E104" i="36"/>
  <c r="F104" i="36" s="1"/>
  <c r="N103" i="36"/>
  <c r="J102" i="36"/>
  <c r="E102" i="36"/>
  <c r="F102" i="36" s="1"/>
  <c r="N101" i="36"/>
  <c r="N100" i="36"/>
  <c r="J100" i="36"/>
  <c r="E101" i="36"/>
  <c r="F101" i="36" s="1"/>
  <c r="J99" i="36"/>
  <c r="E99" i="36"/>
  <c r="F99" i="36" s="1"/>
  <c r="J98" i="36"/>
  <c r="E98" i="36"/>
  <c r="F98" i="36" s="1"/>
  <c r="N98" i="36"/>
  <c r="J97" i="36"/>
  <c r="E97" i="36"/>
  <c r="F97" i="36" s="1"/>
  <c r="N96" i="36"/>
  <c r="J96" i="36"/>
  <c r="E96" i="36"/>
  <c r="F96" i="36" s="1"/>
  <c r="N95" i="36"/>
  <c r="E95" i="36"/>
  <c r="F95" i="36" s="1"/>
  <c r="O94" i="36"/>
  <c r="N94" i="36"/>
  <c r="F94" i="36"/>
  <c r="N93" i="36"/>
  <c r="J93" i="36"/>
  <c r="E93" i="36"/>
  <c r="F93" i="36" s="1"/>
  <c r="E94" i="36"/>
  <c r="N92" i="36"/>
  <c r="P94" i="36" s="1"/>
  <c r="J92" i="36"/>
  <c r="E92" i="36"/>
  <c r="F92" i="36" s="1"/>
  <c r="N91" i="36"/>
  <c r="J91" i="36"/>
  <c r="E91" i="36"/>
  <c r="F91" i="36" s="1"/>
  <c r="N90" i="36"/>
  <c r="J89" i="36"/>
  <c r="J90" i="36"/>
  <c r="E89" i="36"/>
  <c r="F89" i="36" s="1"/>
  <c r="N88" i="36"/>
  <c r="N87" i="36"/>
  <c r="J88" i="36"/>
  <c r="E87" i="36"/>
  <c r="F87" i="36" s="1"/>
  <c r="J86" i="36"/>
  <c r="E86" i="36"/>
  <c r="F86" i="36" s="1"/>
  <c r="O85" i="36"/>
  <c r="N85" i="36"/>
  <c r="E85" i="36"/>
  <c r="F85" i="36" s="1"/>
  <c r="J84" i="36"/>
  <c r="E84" i="36"/>
  <c r="F84" i="36" s="1"/>
  <c r="N84" i="36"/>
  <c r="J82" i="36"/>
  <c r="E83" i="36"/>
  <c r="F83" i="36" s="1"/>
  <c r="N81" i="36"/>
  <c r="J80" i="36"/>
  <c r="N79" i="36"/>
  <c r="E79" i="36"/>
  <c r="F79" i="36" s="1"/>
  <c r="N78" i="36"/>
  <c r="J78" i="36"/>
  <c r="N77" i="36"/>
  <c r="J77" i="36"/>
  <c r="E77" i="36"/>
  <c r="F77" i="36" s="1"/>
  <c r="J76" i="36"/>
  <c r="J75" i="36"/>
  <c r="E75" i="36"/>
  <c r="F75" i="36" s="1"/>
  <c r="N74" i="36"/>
  <c r="J74" i="36"/>
  <c r="N73" i="36"/>
  <c r="J73" i="36"/>
  <c r="K74" i="36" s="1"/>
  <c r="E73" i="36"/>
  <c r="F73" i="36" s="1"/>
  <c r="J72" i="36"/>
  <c r="E72" i="36"/>
  <c r="F72" i="36" s="1"/>
  <c r="J70" i="36"/>
  <c r="E70" i="36"/>
  <c r="F70" i="36" s="1"/>
  <c r="N69" i="36"/>
  <c r="E69" i="36"/>
  <c r="F69" i="36" s="1"/>
  <c r="N68" i="36"/>
  <c r="J68" i="36"/>
  <c r="E68" i="36"/>
  <c r="F68" i="36" s="1"/>
  <c r="N66" i="36"/>
  <c r="N67" i="36"/>
  <c r="E67" i="36"/>
  <c r="F67" i="36" s="1"/>
  <c r="N65" i="36"/>
  <c r="J64" i="36"/>
  <c r="E63" i="36"/>
  <c r="F63" i="36" s="1"/>
  <c r="N62" i="36"/>
  <c r="N61" i="36"/>
  <c r="J61" i="36"/>
  <c r="J60" i="36"/>
  <c r="N60" i="36"/>
  <c r="J59" i="36"/>
  <c r="K60" i="36" s="1"/>
  <c r="N58" i="36"/>
  <c r="J58" i="36"/>
  <c r="E58" i="36"/>
  <c r="F58" i="36" s="1"/>
  <c r="N57" i="36"/>
  <c r="J57" i="36"/>
  <c r="E57" i="36"/>
  <c r="F57" i="36" s="1"/>
  <c r="N55" i="36"/>
  <c r="J56" i="36"/>
  <c r="E55" i="36"/>
  <c r="F55" i="36" s="1"/>
  <c r="J54" i="36"/>
  <c r="E54" i="36"/>
  <c r="F54" i="36" s="1"/>
  <c r="N53" i="36"/>
  <c r="J53" i="36"/>
  <c r="E53" i="36"/>
  <c r="F53" i="36" s="1"/>
  <c r="N52" i="36"/>
  <c r="J52" i="36"/>
  <c r="E52" i="36"/>
  <c r="F52" i="36" s="1"/>
  <c r="J51" i="36"/>
  <c r="K52" i="36" s="1"/>
  <c r="E51" i="36"/>
  <c r="F51" i="36" s="1"/>
  <c r="N50" i="36"/>
  <c r="J50" i="36"/>
  <c r="E50" i="36"/>
  <c r="F50" i="36" s="1"/>
  <c r="E49" i="36"/>
  <c r="F49" i="36" s="1"/>
  <c r="N48" i="36"/>
  <c r="J48" i="36"/>
  <c r="J47" i="36"/>
  <c r="E47" i="36"/>
  <c r="F47" i="36" s="1"/>
  <c r="N46" i="36"/>
  <c r="J46" i="36"/>
  <c r="K47" i="36" s="1"/>
  <c r="N45" i="36"/>
  <c r="O45" i="36" s="1"/>
  <c r="J45" i="36"/>
  <c r="E46" i="36"/>
  <c r="F46" i="36" s="1"/>
  <c r="N43" i="36"/>
  <c r="O44" i="36" s="1"/>
  <c r="N44" i="36"/>
  <c r="E43" i="36"/>
  <c r="F43" i="36" s="1"/>
  <c r="N42" i="36"/>
  <c r="O43" i="36" s="1"/>
  <c r="J42" i="36"/>
  <c r="E42" i="36"/>
  <c r="F42" i="36" s="1"/>
  <c r="J41" i="36"/>
  <c r="N40" i="36"/>
  <c r="N41" i="36"/>
  <c r="J40" i="36"/>
  <c r="N39" i="36"/>
  <c r="E39" i="36"/>
  <c r="F39" i="36" s="1"/>
  <c r="J39" i="36"/>
  <c r="N37" i="36"/>
  <c r="E37" i="36"/>
  <c r="F37" i="36" s="1"/>
  <c r="N36" i="36"/>
  <c r="O37" i="36" s="1"/>
  <c r="J36" i="36"/>
  <c r="J37" i="36"/>
  <c r="E36" i="36"/>
  <c r="F36" i="36" s="1"/>
  <c r="J35" i="36"/>
  <c r="E35" i="36"/>
  <c r="F35" i="36" s="1"/>
  <c r="N35" i="36"/>
  <c r="P37" i="36" s="1"/>
  <c r="J34" i="36"/>
  <c r="E34" i="36"/>
  <c r="F34" i="36" s="1"/>
  <c r="J33" i="36"/>
  <c r="L34" i="36" s="1"/>
  <c r="E33" i="36"/>
  <c r="F33" i="36" s="1"/>
  <c r="N33" i="36"/>
  <c r="J32" i="36"/>
  <c r="E32" i="36"/>
  <c r="F32" i="36" s="1"/>
  <c r="E31" i="36"/>
  <c r="F31" i="36" s="1"/>
  <c r="N30" i="36"/>
  <c r="J30" i="36"/>
  <c r="N29" i="36"/>
  <c r="E29" i="36"/>
  <c r="F29" i="36" s="1"/>
  <c r="J28" i="36"/>
  <c r="E28" i="36"/>
  <c r="F28" i="36" s="1"/>
  <c r="N27" i="36"/>
  <c r="N28" i="36"/>
  <c r="O29" i="36" s="1"/>
  <c r="N26" i="36"/>
  <c r="J26" i="36"/>
  <c r="E27" i="36"/>
  <c r="F27" i="36" s="1"/>
  <c r="E25" i="36"/>
  <c r="F25" i="36" s="1"/>
  <c r="N25" i="36"/>
  <c r="J24" i="36"/>
  <c r="N23" i="36"/>
  <c r="J23" i="36"/>
  <c r="K24" i="36" s="1"/>
  <c r="E23" i="36"/>
  <c r="F23" i="36" s="1"/>
  <c r="N22" i="36"/>
  <c r="E22" i="36"/>
  <c r="F22" i="36" s="1"/>
  <c r="N21" i="36"/>
  <c r="J22" i="36"/>
  <c r="E21" i="36"/>
  <c r="N20" i="36"/>
  <c r="O21" i="36" s="1"/>
  <c r="J20" i="36"/>
  <c r="E20" i="36"/>
  <c r="N18" i="36"/>
  <c r="J18" i="36"/>
  <c r="E18" i="36"/>
  <c r="J17" i="36"/>
  <c r="N17" i="36"/>
  <c r="J16" i="36"/>
  <c r="E17" i="36"/>
  <c r="N15" i="36"/>
  <c r="J15" i="36"/>
  <c r="E15" i="36"/>
  <c r="N14" i="36"/>
  <c r="J14" i="36"/>
  <c r="E14" i="36"/>
  <c r="N13" i="36"/>
  <c r="J13" i="36"/>
  <c r="E13" i="36"/>
  <c r="N12" i="36"/>
  <c r="J12" i="36"/>
  <c r="N11" i="36"/>
  <c r="J10" i="36"/>
  <c r="E10" i="36"/>
  <c r="J9" i="36"/>
  <c r="E9" i="36"/>
  <c r="K40" i="36" l="1"/>
  <c r="K37" i="36"/>
  <c r="K58" i="36"/>
  <c r="O26" i="36"/>
  <c r="K33" i="36"/>
  <c r="L75" i="36"/>
  <c r="P44" i="36"/>
  <c r="O82" i="36"/>
  <c r="L61" i="36"/>
  <c r="K61" i="36"/>
  <c r="L17" i="36"/>
  <c r="K16" i="36"/>
  <c r="L124" i="36"/>
  <c r="K123" i="36"/>
  <c r="K122" i="36"/>
  <c r="K49" i="36"/>
  <c r="L48" i="36"/>
  <c r="E56" i="36"/>
  <c r="F56" i="36" s="1"/>
  <c r="K141" i="36"/>
  <c r="L142" i="36"/>
  <c r="K75" i="36"/>
  <c r="L117" i="36"/>
  <c r="K116" i="36"/>
  <c r="K115" i="36"/>
  <c r="E45" i="36"/>
  <c r="F45" i="36" s="1"/>
  <c r="N76" i="36"/>
  <c r="N75" i="36"/>
  <c r="P75" i="36" s="1"/>
  <c r="P121" i="36"/>
  <c r="P120" i="36"/>
  <c r="N127" i="36"/>
  <c r="O193" i="36"/>
  <c r="O182" i="36"/>
  <c r="P183" i="36"/>
  <c r="P93" i="36"/>
  <c r="O92" i="36"/>
  <c r="O28" i="36"/>
  <c r="P28" i="36"/>
  <c r="P27" i="36"/>
  <c r="K76" i="36"/>
  <c r="L77" i="36"/>
  <c r="K148" i="36"/>
  <c r="L149" i="36"/>
  <c r="L101" i="36"/>
  <c r="K100" i="36"/>
  <c r="L100" i="36"/>
  <c r="K99" i="36"/>
  <c r="J139" i="36"/>
  <c r="L140" i="36" s="1"/>
  <c r="K147" i="36"/>
  <c r="K85" i="36"/>
  <c r="K108" i="36"/>
  <c r="L109" i="36"/>
  <c r="O129" i="36"/>
  <c r="L147" i="36"/>
  <c r="O13" i="36"/>
  <c r="P14" i="36"/>
  <c r="N147" i="36"/>
  <c r="N148" i="36"/>
  <c r="O12" i="36"/>
  <c r="L47" i="36"/>
  <c r="K46" i="36"/>
  <c r="E100" i="36"/>
  <c r="F100" i="36" s="1"/>
  <c r="O177" i="36"/>
  <c r="O88" i="36"/>
  <c r="P90" i="36"/>
  <c r="K23" i="36"/>
  <c r="L24" i="36"/>
  <c r="K101" i="36"/>
  <c r="L110" i="36"/>
  <c r="K109" i="36"/>
  <c r="L126" i="36"/>
  <c r="K125" i="36"/>
  <c r="K137" i="36"/>
  <c r="L138" i="36"/>
  <c r="J153" i="36"/>
  <c r="J154" i="36"/>
  <c r="E164" i="36"/>
  <c r="F164" i="36" s="1"/>
  <c r="K173" i="36"/>
  <c r="L174" i="36"/>
  <c r="N32" i="36"/>
  <c r="K54" i="36"/>
  <c r="L53" i="36"/>
  <c r="K53" i="36"/>
  <c r="K136" i="36"/>
  <c r="K145" i="36"/>
  <c r="O178" i="36"/>
  <c r="P195" i="36"/>
  <c r="O194" i="36"/>
  <c r="O59" i="36"/>
  <c r="J62" i="36"/>
  <c r="L63" i="36" s="1"/>
  <c r="K78" i="36"/>
  <c r="K90" i="36"/>
  <c r="L91" i="36"/>
  <c r="L90" i="36"/>
  <c r="K93" i="36"/>
  <c r="P147" i="36"/>
  <c r="O146" i="36"/>
  <c r="O145" i="36"/>
  <c r="J173" i="36"/>
  <c r="O189" i="36"/>
  <c r="P191" i="36"/>
  <c r="O190" i="36"/>
  <c r="L18" i="36"/>
  <c r="K18" i="36"/>
  <c r="P29" i="36"/>
  <c r="E40" i="36"/>
  <c r="F40" i="36" s="1"/>
  <c r="E41" i="36"/>
  <c r="F41" i="36" s="1"/>
  <c r="L50" i="36"/>
  <c r="K15" i="36"/>
  <c r="L16" i="36"/>
  <c r="K13" i="36"/>
  <c r="L14" i="36"/>
  <c r="O27" i="36"/>
  <c r="O185" i="36"/>
  <c r="P184" i="36"/>
  <c r="O184" i="36"/>
  <c r="P46" i="36"/>
  <c r="O46" i="36"/>
  <c r="K98" i="36"/>
  <c r="L99" i="36"/>
  <c r="L98" i="36"/>
  <c r="O150" i="36"/>
  <c r="P151" i="36"/>
  <c r="K11" i="36"/>
  <c r="O67" i="36"/>
  <c r="P68" i="36"/>
  <c r="N82" i="36"/>
  <c r="K170" i="36"/>
  <c r="O23" i="36"/>
  <c r="O61" i="36"/>
  <c r="P62" i="36"/>
  <c r="O66" i="36"/>
  <c r="P92" i="36"/>
  <c r="O91" i="36"/>
  <c r="P186" i="36"/>
  <c r="L22" i="36"/>
  <c r="K21" i="36"/>
  <c r="O22" i="36"/>
  <c r="P30" i="36"/>
  <c r="O30" i="36"/>
  <c r="O79" i="36"/>
  <c r="P79" i="36"/>
  <c r="P112" i="36"/>
  <c r="P110" i="36"/>
  <c r="O111" i="36"/>
  <c r="N142" i="36"/>
  <c r="N143" i="36"/>
  <c r="P163" i="36"/>
  <c r="O162" i="36"/>
  <c r="P162" i="36"/>
  <c r="O161" i="36"/>
  <c r="P22" i="36"/>
  <c r="L104" i="36"/>
  <c r="K103" i="36"/>
  <c r="K167" i="36"/>
  <c r="L168" i="36"/>
  <c r="O134" i="36"/>
  <c r="P135" i="36"/>
  <c r="N137" i="36"/>
  <c r="N136" i="36"/>
  <c r="O151" i="36"/>
  <c r="L37" i="36"/>
  <c r="K35" i="36"/>
  <c r="P67" i="36"/>
  <c r="O133" i="36"/>
  <c r="K194" i="36"/>
  <c r="L195" i="36"/>
  <c r="P13" i="36"/>
  <c r="K14" i="36"/>
  <c r="L15" i="36"/>
  <c r="E16" i="36"/>
  <c r="K59" i="36"/>
  <c r="N64" i="36"/>
  <c r="N97" i="36"/>
  <c r="P98" i="36" s="1"/>
  <c r="P102" i="36"/>
  <c r="O112" i="36"/>
  <c r="K120" i="36"/>
  <c r="N10" i="36"/>
  <c r="E26" i="36"/>
  <c r="F26" i="36" s="1"/>
  <c r="P55" i="36"/>
  <c r="L59" i="36"/>
  <c r="E71" i="36"/>
  <c r="F71" i="36" s="1"/>
  <c r="J79" i="36"/>
  <c r="O118" i="36"/>
  <c r="P119" i="36"/>
  <c r="K138" i="36"/>
  <c r="L150" i="36"/>
  <c r="K149" i="36"/>
  <c r="J21" i="36"/>
  <c r="L41" i="36"/>
  <c r="L78" i="36"/>
  <c r="O96" i="36"/>
  <c r="P97" i="36"/>
  <c r="L108" i="36"/>
  <c r="K107" i="36"/>
  <c r="L107" i="36"/>
  <c r="E11" i="36"/>
  <c r="L30" i="36"/>
  <c r="K29" i="36"/>
  <c r="J38" i="36"/>
  <c r="L38" i="36" s="1"/>
  <c r="P42" i="36"/>
  <c r="O41" i="36"/>
  <c r="N59" i="36"/>
  <c r="L74" i="36"/>
  <c r="O74" i="36"/>
  <c r="L106" i="36"/>
  <c r="K113" i="36"/>
  <c r="L114" i="36"/>
  <c r="N120" i="36"/>
  <c r="O120" i="36" s="1"/>
  <c r="L136" i="36"/>
  <c r="L135" i="36"/>
  <c r="K134" i="36"/>
  <c r="E138" i="36"/>
  <c r="F138" i="36" s="1"/>
  <c r="O18" i="36"/>
  <c r="E19" i="36"/>
  <c r="P43" i="36"/>
  <c r="N54" i="36"/>
  <c r="K57" i="36"/>
  <c r="K92" i="36"/>
  <c r="L93" i="36"/>
  <c r="P95" i="36"/>
  <c r="E168" i="36"/>
  <c r="F168" i="36" s="1"/>
  <c r="E169" i="36"/>
  <c r="F169" i="36" s="1"/>
  <c r="E60" i="36"/>
  <c r="F60" i="36" s="1"/>
  <c r="E61" i="36"/>
  <c r="F61" i="36" s="1"/>
  <c r="J194" i="36"/>
  <c r="K195" i="36" s="1"/>
  <c r="K36" i="36"/>
  <c r="O58" i="36"/>
  <c r="O69" i="36"/>
  <c r="K130" i="36"/>
  <c r="L131" i="36"/>
  <c r="E132" i="36"/>
  <c r="F132" i="36" s="1"/>
  <c r="E145" i="36"/>
  <c r="F145" i="36" s="1"/>
  <c r="E144" i="36"/>
  <c r="F144" i="36" s="1"/>
  <c r="E160" i="36"/>
  <c r="F160" i="36" s="1"/>
  <c r="K169" i="36"/>
  <c r="L188" i="36"/>
  <c r="L187" i="36"/>
  <c r="L194" i="36"/>
  <c r="J49" i="36"/>
  <c r="L49" i="36" s="1"/>
  <c r="L54" i="36"/>
  <c r="L58" i="36"/>
  <c r="L62" i="36"/>
  <c r="E66" i="36"/>
  <c r="F66" i="36" s="1"/>
  <c r="J83" i="36"/>
  <c r="L84" i="36" s="1"/>
  <c r="O93" i="36"/>
  <c r="K118" i="36"/>
  <c r="O139" i="36"/>
  <c r="L146" i="36"/>
  <c r="L167" i="36"/>
  <c r="K188" i="36"/>
  <c r="L42" i="36"/>
  <c r="K41" i="36"/>
  <c r="O115" i="36"/>
  <c r="E148" i="36"/>
  <c r="F148" i="36" s="1"/>
  <c r="J164" i="36"/>
  <c r="L169" i="36"/>
  <c r="K187" i="36"/>
  <c r="L25" i="36"/>
  <c r="L122" i="36"/>
  <c r="E174" i="36"/>
  <c r="F174" i="36" s="1"/>
  <c r="E173" i="36"/>
  <c r="F173" i="36" s="1"/>
  <c r="J43" i="36"/>
  <c r="K73" i="36"/>
  <c r="E82" i="36"/>
  <c r="F82" i="36" s="1"/>
  <c r="L120" i="36"/>
  <c r="O168" i="36"/>
  <c r="P192" i="36"/>
  <c r="E24" i="36"/>
  <c r="F24" i="36" s="1"/>
  <c r="J109" i="36"/>
  <c r="O122" i="36"/>
  <c r="P156" i="36"/>
  <c r="O155" i="36"/>
  <c r="J170" i="36"/>
  <c r="J171" i="36"/>
  <c r="L179" i="36"/>
  <c r="O95" i="36"/>
  <c r="L133" i="36"/>
  <c r="K132" i="36"/>
  <c r="O154" i="36"/>
  <c r="O160" i="36"/>
  <c r="P161" i="36"/>
  <c r="O166" i="36"/>
  <c r="P167" i="36"/>
  <c r="J11" i="36"/>
  <c r="L11" i="36" s="1"/>
  <c r="P23" i="36"/>
  <c r="O62" i="36"/>
  <c r="J71" i="36"/>
  <c r="L72" i="36" s="1"/>
  <c r="E81" i="36"/>
  <c r="F81" i="36" s="1"/>
  <c r="E80" i="36"/>
  <c r="F80" i="36" s="1"/>
  <c r="O102" i="36"/>
  <c r="O165" i="36"/>
  <c r="O171" i="36"/>
  <c r="N16" i="36"/>
  <c r="P17" i="36" s="1"/>
  <c r="J31" i="36"/>
  <c r="K31" i="36" s="1"/>
  <c r="K91" i="36"/>
  <c r="O101" i="36"/>
  <c r="J126" i="36"/>
  <c r="E141" i="36"/>
  <c r="F141" i="36" s="1"/>
  <c r="L159" i="36"/>
  <c r="K158" i="36"/>
  <c r="P159" i="36"/>
  <c r="J174" i="36"/>
  <c r="J181" i="36"/>
  <c r="J180" i="36"/>
  <c r="L180" i="36" s="1"/>
  <c r="P190" i="36"/>
  <c r="E12" i="36"/>
  <c r="J19" i="36"/>
  <c r="E44" i="36"/>
  <c r="F44" i="36" s="1"/>
  <c r="E107" i="36"/>
  <c r="F107" i="36" s="1"/>
  <c r="K157" i="36"/>
  <c r="L137" i="36"/>
  <c r="L143" i="36"/>
  <c r="K142" i="36"/>
  <c r="K168" i="36"/>
  <c r="O176" i="36"/>
  <c r="P177" i="36"/>
  <c r="N180" i="36"/>
  <c r="K186" i="36"/>
  <c r="O192" i="36"/>
  <c r="P193" i="36"/>
  <c r="N194" i="36"/>
  <c r="O195" i="36" s="1"/>
  <c r="P16" i="36"/>
  <c r="P15" i="36"/>
  <c r="O15" i="36"/>
  <c r="J29" i="36"/>
  <c r="P41" i="36"/>
  <c r="J44" i="36"/>
  <c r="J55" i="36"/>
  <c r="J63" i="36"/>
  <c r="K114" i="36"/>
  <c r="L115" i="36"/>
  <c r="L119" i="36"/>
  <c r="K133" i="36"/>
  <c r="L134" i="36"/>
  <c r="K135" i="36"/>
  <c r="P152" i="36"/>
  <c r="K164" i="36"/>
  <c r="N174" i="36"/>
  <c r="L186" i="36"/>
  <c r="O191" i="36"/>
  <c r="O14" i="36"/>
  <c r="L19" i="36"/>
  <c r="K17" i="36"/>
  <c r="N24" i="36"/>
  <c r="P24" i="36" s="1"/>
  <c r="O36" i="36"/>
  <c r="J66" i="36"/>
  <c r="J67" i="36"/>
  <c r="K77" i="36"/>
  <c r="N80" i="36"/>
  <c r="P80" i="36" s="1"/>
  <c r="N83" i="36"/>
  <c r="J116" i="36"/>
  <c r="N129" i="36"/>
  <c r="P134" i="36"/>
  <c r="O157" i="36"/>
  <c r="K163" i="36"/>
  <c r="K191" i="36"/>
  <c r="L192" i="36"/>
  <c r="K10" i="36"/>
  <c r="N34" i="36"/>
  <c r="P35" i="36" s="1"/>
  <c r="K48" i="36"/>
  <c r="P54" i="36"/>
  <c r="O53" i="36"/>
  <c r="E64" i="36"/>
  <c r="F64" i="36" s="1"/>
  <c r="E65" i="36"/>
  <c r="F65" i="36" s="1"/>
  <c r="O68" i="36"/>
  <c r="P69" i="36"/>
  <c r="J69" i="36"/>
  <c r="L70" i="36" s="1"/>
  <c r="O78" i="36"/>
  <c r="L92" i="36"/>
  <c r="E105" i="36"/>
  <c r="F105" i="36" s="1"/>
  <c r="N113" i="36"/>
  <c r="P113" i="36" s="1"/>
  <c r="E127" i="36"/>
  <c r="F127" i="36" s="1"/>
  <c r="K184" i="36"/>
  <c r="P188" i="36"/>
  <c r="O187" i="36"/>
  <c r="P187" i="36"/>
  <c r="J189" i="36"/>
  <c r="L190" i="36" s="1"/>
  <c r="E193" i="36"/>
  <c r="F193" i="36" s="1"/>
  <c r="E192" i="36"/>
  <c r="F192" i="36" s="1"/>
  <c r="K89" i="36"/>
  <c r="L116" i="36"/>
  <c r="E121" i="36"/>
  <c r="F121" i="36" s="1"/>
  <c r="J123" i="36"/>
  <c r="N19" i="36"/>
  <c r="P19" i="36" s="1"/>
  <c r="K34" i="36"/>
  <c r="L35" i="36"/>
  <c r="K42" i="36"/>
  <c r="J85" i="36"/>
  <c r="L86" i="36" s="1"/>
  <c r="J103" i="36"/>
  <c r="K106" i="36"/>
  <c r="E112" i="36"/>
  <c r="F112" i="36" s="1"/>
  <c r="O117" i="36"/>
  <c r="P118" i="36"/>
  <c r="N139" i="36"/>
  <c r="N155" i="36"/>
  <c r="J25" i="36"/>
  <c r="K25" i="36" s="1"/>
  <c r="N49" i="36"/>
  <c r="J94" i="36"/>
  <c r="N107" i="36"/>
  <c r="E110" i="36"/>
  <c r="F110" i="36" s="1"/>
  <c r="E119" i="36"/>
  <c r="F119" i="36" s="1"/>
  <c r="N125" i="36"/>
  <c r="N146" i="36"/>
  <c r="P166" i="36"/>
  <c r="K179" i="36"/>
  <c r="N56" i="36"/>
  <c r="L76" i="36"/>
  <c r="E90" i="36"/>
  <c r="F90" i="36" s="1"/>
  <c r="N123" i="36"/>
  <c r="P123" i="36" s="1"/>
  <c r="K143" i="36"/>
  <c r="L144" i="36"/>
  <c r="J151" i="36"/>
  <c r="L162" i="36"/>
  <c r="K178" i="36"/>
  <c r="N71" i="36"/>
  <c r="N72" i="36"/>
  <c r="O110" i="36"/>
  <c r="L148" i="36"/>
  <c r="N51" i="36"/>
  <c r="O51" i="36" s="1"/>
  <c r="E74" i="36"/>
  <c r="F74" i="36" s="1"/>
  <c r="J87" i="36"/>
  <c r="P189" i="36"/>
  <c r="O188" i="36"/>
  <c r="J27" i="36"/>
  <c r="N31" i="36"/>
  <c r="P45" i="36"/>
  <c r="E59" i="36"/>
  <c r="F59" i="36" s="1"/>
  <c r="L94" i="36"/>
  <c r="J101" i="36"/>
  <c r="J110" i="36"/>
  <c r="E115" i="36"/>
  <c r="F115" i="36" s="1"/>
  <c r="L121" i="36"/>
  <c r="E154" i="36"/>
  <c r="F154" i="36" s="1"/>
  <c r="K159" i="36"/>
  <c r="N162" i="36"/>
  <c r="N172" i="36"/>
  <c r="N171" i="36"/>
  <c r="J176" i="36"/>
  <c r="N178" i="36"/>
  <c r="P111" i="36"/>
  <c r="O119" i="36"/>
  <c r="E151" i="36"/>
  <c r="F151" i="36" s="1"/>
  <c r="O38" i="36"/>
  <c r="O40" i="36"/>
  <c r="E48" i="36"/>
  <c r="F48" i="36" s="1"/>
  <c r="O86" i="36"/>
  <c r="P87" i="36"/>
  <c r="P96" i="36"/>
  <c r="P155" i="36"/>
  <c r="E171" i="36"/>
  <c r="F171" i="36" s="1"/>
  <c r="P185" i="36"/>
  <c r="E186" i="36"/>
  <c r="F186" i="36" s="1"/>
  <c r="K193" i="36"/>
  <c r="N9" i="36"/>
  <c r="L36" i="36"/>
  <c r="E38" i="36"/>
  <c r="F38" i="36" s="1"/>
  <c r="N47" i="36"/>
  <c r="P48" i="36" s="1"/>
  <c r="E76" i="36"/>
  <c r="F76" i="36" s="1"/>
  <c r="E88" i="36"/>
  <c r="F88" i="36" s="1"/>
  <c r="K97" i="36"/>
  <c r="J127" i="36"/>
  <c r="O136" i="36"/>
  <c r="P137" i="36"/>
  <c r="N152" i="36"/>
  <c r="P160" i="36"/>
  <c r="N38" i="36"/>
  <c r="O42" i="36"/>
  <c r="L52" i="36"/>
  <c r="K51" i="36"/>
  <c r="L60" i="36"/>
  <c r="N86" i="36"/>
  <c r="K156" i="36"/>
  <c r="L157" i="36"/>
  <c r="K162" i="36"/>
  <c r="L163" i="36"/>
  <c r="J128" i="36"/>
  <c r="J159" i="36"/>
  <c r="N169" i="36"/>
  <c r="N168" i="36"/>
  <c r="N70" i="36"/>
  <c r="N115" i="36"/>
  <c r="E176" i="36"/>
  <c r="F176" i="36" s="1"/>
  <c r="E184" i="36"/>
  <c r="F184" i="36" s="1"/>
  <c r="J65" i="36"/>
  <c r="J95" i="36"/>
  <c r="N102" i="36"/>
  <c r="N105" i="36"/>
  <c r="N104" i="36"/>
  <c r="O104" i="36" s="1"/>
  <c r="N166" i="36"/>
  <c r="J191" i="36"/>
  <c r="N63" i="36"/>
  <c r="P64" i="36" s="1"/>
  <c r="J81" i="36"/>
  <c r="L82" i="36" s="1"/>
  <c r="E103" i="36"/>
  <c r="F103" i="36" s="1"/>
  <c r="E123" i="36"/>
  <c r="F123" i="36" s="1"/>
  <c r="J130" i="36"/>
  <c r="E167" i="36"/>
  <c r="F167" i="36" s="1"/>
  <c r="E182" i="36"/>
  <c r="F182" i="36" s="1"/>
  <c r="E187" i="36"/>
  <c r="F187" i="36" s="1"/>
  <c r="E30" i="36"/>
  <c r="F30" i="36" s="1"/>
  <c r="E62" i="36"/>
  <c r="F62" i="36" s="1"/>
  <c r="E78" i="36"/>
  <c r="F78" i="36" s="1"/>
  <c r="J111" i="36"/>
  <c r="J143" i="36"/>
  <c r="J175" i="36"/>
  <c r="N89" i="36"/>
  <c r="N99" i="36"/>
  <c r="O99" i="36" s="1"/>
  <c r="N131" i="36"/>
  <c r="N163" i="36"/>
  <c r="N195" i="36"/>
  <c r="K81" i="36" l="1"/>
  <c r="O63" i="36"/>
  <c r="P76" i="36"/>
  <c r="K83" i="36"/>
  <c r="O80" i="36"/>
  <c r="P81" i="36"/>
  <c r="K96" i="36"/>
  <c r="L97" i="36"/>
  <c r="O181" i="36"/>
  <c r="P182" i="36"/>
  <c r="K44" i="36"/>
  <c r="L45" i="36"/>
  <c r="L155" i="36"/>
  <c r="K154" i="36"/>
  <c r="P109" i="36"/>
  <c r="O107" i="36"/>
  <c r="O108" i="36"/>
  <c r="P33" i="36"/>
  <c r="O32" i="36"/>
  <c r="K95" i="36"/>
  <c r="L96" i="36"/>
  <c r="K172" i="36"/>
  <c r="L173" i="36"/>
  <c r="O116" i="36"/>
  <c r="P117" i="36"/>
  <c r="O39" i="36"/>
  <c r="P40" i="36"/>
  <c r="P38" i="36"/>
  <c r="P39" i="36"/>
  <c r="O179" i="36"/>
  <c r="P180" i="36"/>
  <c r="K28" i="36"/>
  <c r="L29" i="36"/>
  <c r="P51" i="36"/>
  <c r="O50" i="36"/>
  <c r="K124" i="36"/>
  <c r="L125" i="36"/>
  <c r="K70" i="36"/>
  <c r="L71" i="36"/>
  <c r="L65" i="36"/>
  <c r="K64" i="36"/>
  <c r="K139" i="36"/>
  <c r="L172" i="36"/>
  <c r="K171" i="36"/>
  <c r="K84" i="36"/>
  <c r="L85" i="36"/>
  <c r="O55" i="36"/>
  <c r="P56" i="36"/>
  <c r="O54" i="36"/>
  <c r="K94" i="36"/>
  <c r="P179" i="36"/>
  <c r="O149" i="36"/>
  <c r="P150" i="36"/>
  <c r="K71" i="36"/>
  <c r="O71" i="36"/>
  <c r="P72" i="36"/>
  <c r="L178" i="36"/>
  <c r="K177" i="36"/>
  <c r="L43" i="36"/>
  <c r="O180" i="36"/>
  <c r="K56" i="36"/>
  <c r="L56" i="36"/>
  <c r="K55" i="36"/>
  <c r="L57" i="36"/>
  <c r="P70" i="36"/>
  <c r="L95" i="36"/>
  <c r="O148" i="36"/>
  <c r="P149" i="36"/>
  <c r="L132" i="36"/>
  <c r="K131" i="36"/>
  <c r="P170" i="36"/>
  <c r="P169" i="36"/>
  <c r="O169" i="36"/>
  <c r="O153" i="36"/>
  <c r="P154" i="36"/>
  <c r="P173" i="36"/>
  <c r="P172" i="36"/>
  <c r="O172" i="36"/>
  <c r="P58" i="36"/>
  <c r="O57" i="36"/>
  <c r="L27" i="36"/>
  <c r="K26" i="36"/>
  <c r="P131" i="36"/>
  <c r="O130" i="36"/>
  <c r="P176" i="36"/>
  <c r="O175" i="36"/>
  <c r="P175" i="36"/>
  <c r="O174" i="36"/>
  <c r="K45" i="36"/>
  <c r="L46" i="36"/>
  <c r="K127" i="36"/>
  <c r="L128" i="36"/>
  <c r="L13" i="36"/>
  <c r="K12" i="36"/>
  <c r="P61" i="36"/>
  <c r="O60" i="36"/>
  <c r="L23" i="36"/>
  <c r="K22" i="36"/>
  <c r="O19" i="36"/>
  <c r="K126" i="36"/>
  <c r="P57" i="36"/>
  <c r="K27" i="36"/>
  <c r="P194" i="36"/>
  <c r="O152" i="36"/>
  <c r="O170" i="36"/>
  <c r="P171" i="36"/>
  <c r="P105" i="36"/>
  <c r="O173" i="36"/>
  <c r="P174" i="36"/>
  <c r="L89" i="36"/>
  <c r="K88" i="36"/>
  <c r="K87" i="36"/>
  <c r="P157" i="36"/>
  <c r="O156" i="36"/>
  <c r="L118" i="36"/>
  <c r="K117" i="36"/>
  <c r="K189" i="36"/>
  <c r="K165" i="36"/>
  <c r="L166" i="36"/>
  <c r="L181" i="36"/>
  <c r="O11" i="36"/>
  <c r="P12" i="36"/>
  <c r="L127" i="36"/>
  <c r="O56" i="36"/>
  <c r="L28" i="36"/>
  <c r="O49" i="36"/>
  <c r="P153" i="36"/>
  <c r="K160" i="36"/>
  <c r="L161" i="36"/>
  <c r="O163" i="36"/>
  <c r="P164" i="36"/>
  <c r="P141" i="36"/>
  <c r="O140" i="36"/>
  <c r="P140" i="36"/>
  <c r="L88" i="36"/>
  <c r="L164" i="36"/>
  <c r="L31" i="36"/>
  <c r="K30" i="36"/>
  <c r="K180" i="36"/>
  <c r="P100" i="36"/>
  <c r="O31" i="36"/>
  <c r="L170" i="36"/>
  <c r="O47" i="36"/>
  <c r="P50" i="36"/>
  <c r="O128" i="36"/>
  <c r="P129" i="36"/>
  <c r="O127" i="36"/>
  <c r="K62" i="36"/>
  <c r="O164" i="36"/>
  <c r="P165" i="36"/>
  <c r="K82" i="36"/>
  <c r="L83" i="36"/>
  <c r="K129" i="36"/>
  <c r="L130" i="36"/>
  <c r="K128" i="36"/>
  <c r="L129" i="36"/>
  <c r="L160" i="36"/>
  <c r="P53" i="36"/>
  <c r="P52" i="36"/>
  <c r="O52" i="36"/>
  <c r="P128" i="36"/>
  <c r="O84" i="36"/>
  <c r="P85" i="36"/>
  <c r="L165" i="36"/>
  <c r="P181" i="36"/>
  <c r="L111" i="36"/>
  <c r="K110" i="36"/>
  <c r="P116" i="36"/>
  <c r="K50" i="36"/>
  <c r="L51" i="36"/>
  <c r="L39" i="36"/>
  <c r="K39" i="36"/>
  <c r="K38" i="36"/>
  <c r="L40" i="36"/>
  <c r="P32" i="36"/>
  <c r="L171" i="36"/>
  <c r="L55" i="36"/>
  <c r="P130" i="36"/>
  <c r="L153" i="36"/>
  <c r="K152" i="36"/>
  <c r="L151" i="36"/>
  <c r="K151" i="36"/>
  <c r="P115" i="36"/>
  <c r="O114" i="36"/>
  <c r="K80" i="36"/>
  <c r="L81" i="36"/>
  <c r="L80" i="36"/>
  <c r="K66" i="36"/>
  <c r="L67" i="36"/>
  <c r="P11" i="36"/>
  <c r="O10" i="36"/>
  <c r="K72" i="36"/>
  <c r="L73" i="36"/>
  <c r="K79" i="36"/>
  <c r="K140" i="36"/>
  <c r="L141" i="36"/>
  <c r="P125" i="36"/>
  <c r="O124" i="36"/>
  <c r="P21" i="36"/>
  <c r="P20" i="36"/>
  <c r="O20" i="36"/>
  <c r="P133" i="36"/>
  <c r="O132" i="36"/>
  <c r="P65" i="36"/>
  <c r="O64" i="36"/>
  <c r="L191" i="36"/>
  <c r="K190" i="36"/>
  <c r="P82" i="36"/>
  <c r="O81" i="36"/>
  <c r="L21" i="36"/>
  <c r="K20" i="36"/>
  <c r="K32" i="36"/>
  <c r="L33" i="36"/>
  <c r="L32" i="36"/>
  <c r="L20" i="36"/>
  <c r="L79" i="36"/>
  <c r="O100" i="36"/>
  <c r="P101" i="36"/>
  <c r="L193" i="36"/>
  <c r="K192" i="36"/>
  <c r="L154" i="36"/>
  <c r="O17" i="36"/>
  <c r="O16" i="36"/>
  <c r="P18" i="36"/>
  <c r="L139" i="36"/>
  <c r="O83" i="36"/>
  <c r="P84" i="36"/>
  <c r="K19" i="36"/>
  <c r="P71" i="36"/>
  <c r="P34" i="36"/>
  <c r="O33" i="36"/>
  <c r="O123" i="36"/>
  <c r="P83" i="36"/>
  <c r="P91" i="36"/>
  <c r="O90" i="36"/>
  <c r="P168" i="36"/>
  <c r="O167" i="36"/>
  <c r="P74" i="36"/>
  <c r="O73" i="36"/>
  <c r="K153" i="36"/>
  <c r="K68" i="36"/>
  <c r="L69" i="36"/>
  <c r="P99" i="36"/>
  <c r="O98" i="36"/>
  <c r="O97" i="36"/>
  <c r="O70" i="36"/>
  <c r="P124" i="36"/>
  <c r="P77" i="36"/>
  <c r="O76" i="36"/>
  <c r="O75" i="36"/>
  <c r="L66" i="36"/>
  <c r="K176" i="36"/>
  <c r="L177" i="36"/>
  <c r="O105" i="36"/>
  <c r="P106" i="36"/>
  <c r="P63" i="36"/>
  <c r="P73" i="36"/>
  <c r="O72" i="36"/>
  <c r="O147" i="36"/>
  <c r="P148" i="36"/>
  <c r="O35" i="36"/>
  <c r="P36" i="36"/>
  <c r="O34" i="36"/>
  <c r="L68" i="36"/>
  <c r="K67" i="36"/>
  <c r="L182" i="36"/>
  <c r="K181" i="36"/>
  <c r="L189" i="36"/>
  <c r="O113" i="36"/>
  <c r="P122" i="36"/>
  <c r="O121" i="36"/>
  <c r="P66" i="36"/>
  <c r="O65" i="36"/>
  <c r="L152" i="36"/>
  <c r="K63" i="36"/>
  <c r="L64" i="36"/>
  <c r="O89" i="36"/>
  <c r="P78" i="36"/>
  <c r="O77" i="36"/>
  <c r="K65" i="36"/>
  <c r="K144" i="36"/>
  <c r="L145" i="36"/>
  <c r="O106" i="36"/>
  <c r="P107" i="36"/>
  <c r="P146" i="36"/>
  <c r="P49" i="36"/>
  <c r="O48" i="36"/>
  <c r="P47" i="36"/>
  <c r="K111" i="36"/>
  <c r="L112" i="36"/>
  <c r="P127" i="36"/>
  <c r="P126" i="36"/>
  <c r="O126" i="36"/>
  <c r="L105" i="36"/>
  <c r="K104" i="36"/>
  <c r="P31" i="36"/>
  <c r="P132" i="36"/>
  <c r="L183" i="36"/>
  <c r="K182" i="36"/>
  <c r="P114" i="36"/>
  <c r="O137" i="36"/>
  <c r="P138" i="36"/>
  <c r="P136" i="36"/>
  <c r="O144" i="36"/>
  <c r="P145" i="36"/>
  <c r="P59" i="36"/>
  <c r="K43" i="36"/>
  <c r="K112" i="36"/>
  <c r="L113" i="36"/>
  <c r="P104" i="36"/>
  <c r="O103" i="36"/>
  <c r="P103" i="36"/>
  <c r="O87" i="36"/>
  <c r="P88" i="36"/>
  <c r="P86" i="36"/>
  <c r="K102" i="36"/>
  <c r="L103" i="36"/>
  <c r="L102" i="36"/>
  <c r="O125" i="36"/>
  <c r="K86" i="36"/>
  <c r="L87" i="36"/>
  <c r="P26" i="36"/>
  <c r="O25" i="36"/>
  <c r="O24" i="36"/>
  <c r="P25" i="36"/>
  <c r="O131" i="36"/>
  <c r="K175" i="36"/>
  <c r="L176" i="36"/>
  <c r="P108" i="36"/>
  <c r="P89" i="36"/>
  <c r="P139" i="36"/>
  <c r="O138" i="36"/>
  <c r="P144" i="36"/>
  <c r="P143" i="36"/>
  <c r="O143" i="36"/>
  <c r="P142" i="36"/>
  <c r="O142" i="36"/>
  <c r="L12" i="36"/>
  <c r="L175" i="36"/>
  <c r="K174" i="36"/>
  <c r="P60" i="36"/>
  <c r="L156" i="36"/>
  <c r="K155" i="36"/>
  <c r="P178" i="36"/>
  <c r="K69" i="36"/>
  <c r="L26" i="36"/>
  <c r="L123" i="36"/>
  <c r="L44" i="36"/>
  <c r="J372" i="23" l="1"/>
  <c r="G372" i="23"/>
  <c r="E372" i="23"/>
  <c r="D372" i="23"/>
  <c r="C372" i="23"/>
  <c r="J371" i="23"/>
  <c r="G371" i="23"/>
  <c r="H371" i="23" s="1"/>
  <c r="E371" i="23"/>
  <c r="F371" i="23" s="1"/>
  <c r="D371" i="23"/>
  <c r="C371" i="23"/>
  <c r="J370" i="23"/>
  <c r="H370" i="23"/>
  <c r="G370" i="23"/>
  <c r="E370" i="23"/>
  <c r="D370" i="23"/>
  <c r="C370" i="23"/>
  <c r="J369" i="23"/>
  <c r="G369" i="23"/>
  <c r="E369" i="23"/>
  <c r="F369" i="23" s="1"/>
  <c r="D369" i="23"/>
  <c r="C369" i="23"/>
  <c r="J368" i="23"/>
  <c r="G368" i="23"/>
  <c r="H368" i="23" s="1"/>
  <c r="F368" i="23"/>
  <c r="E368" i="23"/>
  <c r="D368" i="23"/>
  <c r="C368" i="23"/>
  <c r="J367" i="23"/>
  <c r="G367" i="23"/>
  <c r="E367" i="23"/>
  <c r="D367" i="23"/>
  <c r="C367" i="23"/>
  <c r="J366" i="23"/>
  <c r="G366" i="23"/>
  <c r="H366" i="23" s="1"/>
  <c r="E366" i="23"/>
  <c r="F366" i="23" s="1"/>
  <c r="D366" i="23"/>
  <c r="C366" i="23"/>
  <c r="J365" i="23"/>
  <c r="G365" i="23"/>
  <c r="E365" i="23"/>
  <c r="F365" i="23" s="1"/>
  <c r="D365" i="23"/>
  <c r="C365" i="23"/>
  <c r="J364" i="23"/>
  <c r="G364" i="23"/>
  <c r="H364" i="23" s="1"/>
  <c r="E364" i="23"/>
  <c r="F364" i="23" s="1"/>
  <c r="D364" i="23"/>
  <c r="C364" i="23"/>
  <c r="J363" i="23"/>
  <c r="G363" i="23"/>
  <c r="F363" i="23"/>
  <c r="E363" i="23"/>
  <c r="D363" i="23"/>
  <c r="C363" i="23"/>
  <c r="J362" i="23"/>
  <c r="G362" i="23"/>
  <c r="F362" i="23"/>
  <c r="E362" i="23"/>
  <c r="D362" i="23"/>
  <c r="C362" i="23"/>
  <c r="J361" i="23"/>
  <c r="H361" i="23"/>
  <c r="G361" i="23"/>
  <c r="E361" i="23"/>
  <c r="D361" i="23"/>
  <c r="C361" i="23"/>
  <c r="J360" i="23"/>
  <c r="G360" i="23"/>
  <c r="E360" i="23"/>
  <c r="F361" i="23" s="1"/>
  <c r="D360" i="23"/>
  <c r="C360" i="23"/>
  <c r="J359" i="23"/>
  <c r="H359" i="23"/>
  <c r="G359" i="23"/>
  <c r="E359" i="23"/>
  <c r="F359" i="23" s="1"/>
  <c r="D359" i="23"/>
  <c r="C359" i="23"/>
  <c r="J358" i="23"/>
  <c r="G358" i="23"/>
  <c r="E358" i="23"/>
  <c r="F358" i="23" s="1"/>
  <c r="D358" i="23"/>
  <c r="C358" i="23"/>
  <c r="J357" i="23"/>
  <c r="G357" i="23"/>
  <c r="E357" i="23"/>
  <c r="D357" i="23"/>
  <c r="C357" i="23"/>
  <c r="J356" i="23"/>
  <c r="G356" i="23"/>
  <c r="H356" i="23" s="1"/>
  <c r="E356" i="23"/>
  <c r="F356" i="23" s="1"/>
  <c r="D356" i="23"/>
  <c r="C356" i="23"/>
  <c r="J355" i="23"/>
  <c r="G355" i="23"/>
  <c r="H355" i="23" s="1"/>
  <c r="E355" i="23"/>
  <c r="F355" i="23" s="1"/>
  <c r="D355" i="23"/>
  <c r="C355" i="23"/>
  <c r="J354" i="23"/>
  <c r="H354" i="23"/>
  <c r="G354" i="23"/>
  <c r="E354" i="23"/>
  <c r="D354" i="23"/>
  <c r="C354" i="23"/>
  <c r="J353" i="23"/>
  <c r="G353" i="23"/>
  <c r="F353" i="23"/>
  <c r="E353" i="23"/>
  <c r="D353" i="23"/>
  <c r="C353" i="23"/>
  <c r="J352" i="23"/>
  <c r="G352" i="23"/>
  <c r="H352" i="23" s="1"/>
  <c r="F352" i="23"/>
  <c r="E352" i="23"/>
  <c r="D352" i="23"/>
  <c r="C352" i="23"/>
  <c r="J351" i="23"/>
  <c r="H351" i="23"/>
  <c r="G351" i="23"/>
  <c r="E351" i="23"/>
  <c r="D351" i="23"/>
  <c r="C351" i="23"/>
  <c r="J350" i="23"/>
  <c r="G350" i="23"/>
  <c r="E350" i="23"/>
  <c r="D350" i="23"/>
  <c r="C350" i="23"/>
  <c r="J349" i="23"/>
  <c r="G349" i="23"/>
  <c r="H349" i="23" s="1"/>
  <c r="E349" i="23"/>
  <c r="F349" i="23" s="1"/>
  <c r="D349" i="23"/>
  <c r="C349" i="23"/>
  <c r="J348" i="23"/>
  <c r="G348" i="23"/>
  <c r="H348" i="23" s="1"/>
  <c r="E348" i="23"/>
  <c r="D348" i="23"/>
  <c r="C348" i="23"/>
  <c r="J347" i="23"/>
  <c r="G347" i="23"/>
  <c r="E347" i="23"/>
  <c r="F347" i="23" s="1"/>
  <c r="D347" i="23"/>
  <c r="C347" i="23"/>
  <c r="J346" i="23"/>
  <c r="G346" i="23"/>
  <c r="H347" i="23" s="1"/>
  <c r="E346" i="23"/>
  <c r="F346" i="23" s="1"/>
  <c r="D346" i="23"/>
  <c r="C346" i="23"/>
  <c r="J345" i="23"/>
  <c r="G345" i="23"/>
  <c r="E345" i="23"/>
  <c r="D345" i="23"/>
  <c r="C345" i="23"/>
  <c r="J344" i="23"/>
  <c r="H344" i="23"/>
  <c r="G344" i="23"/>
  <c r="F344" i="23"/>
  <c r="E344" i="23"/>
  <c r="F345" i="23" s="1"/>
  <c r="D344" i="23"/>
  <c r="C344" i="23"/>
  <c r="J343" i="23"/>
  <c r="G343" i="23"/>
  <c r="E343" i="23"/>
  <c r="D343" i="23"/>
  <c r="C343" i="23"/>
  <c r="J342" i="23"/>
  <c r="G342" i="23"/>
  <c r="H343" i="23" s="1"/>
  <c r="F342" i="23"/>
  <c r="E342" i="23"/>
  <c r="D342" i="23"/>
  <c r="C342" i="23"/>
  <c r="J341" i="23"/>
  <c r="G341" i="23"/>
  <c r="H341" i="23" s="1"/>
  <c r="E341" i="23"/>
  <c r="D341" i="23"/>
  <c r="C341" i="23"/>
  <c r="J340" i="23"/>
  <c r="G340" i="23"/>
  <c r="H340" i="23" s="1"/>
  <c r="E340" i="23"/>
  <c r="F340" i="23" s="1"/>
  <c r="D340" i="23"/>
  <c r="C340" i="23"/>
  <c r="J339" i="23"/>
  <c r="H339" i="23"/>
  <c r="G339" i="23"/>
  <c r="E339" i="23"/>
  <c r="F339" i="23" s="1"/>
  <c r="D339" i="23"/>
  <c r="C339" i="23"/>
  <c r="J338" i="23"/>
  <c r="G338" i="23"/>
  <c r="E338" i="23"/>
  <c r="D338" i="23"/>
  <c r="C338" i="23"/>
  <c r="J337" i="23"/>
  <c r="G337" i="23"/>
  <c r="H338" i="23" s="1"/>
  <c r="E337" i="23"/>
  <c r="F337" i="23" s="1"/>
  <c r="D337" i="23"/>
  <c r="C337" i="23"/>
  <c r="J336" i="23"/>
  <c r="G336" i="23"/>
  <c r="H336" i="23" s="1"/>
  <c r="E336" i="23"/>
  <c r="D336" i="23"/>
  <c r="C336" i="23"/>
  <c r="J335" i="23"/>
  <c r="G335" i="23"/>
  <c r="E335" i="23"/>
  <c r="F336" i="23" s="1"/>
  <c r="D335" i="23"/>
  <c r="C335" i="23"/>
  <c r="J334" i="23"/>
  <c r="G334" i="23"/>
  <c r="H334" i="23" s="1"/>
  <c r="F334" i="23"/>
  <c r="E334" i="23"/>
  <c r="D334" i="23"/>
  <c r="C334" i="23"/>
  <c r="J333" i="23"/>
  <c r="G333" i="23"/>
  <c r="H333" i="23" s="1"/>
  <c r="E333" i="23"/>
  <c r="D333" i="23"/>
  <c r="C333" i="23"/>
  <c r="J332" i="23"/>
  <c r="H332" i="23"/>
  <c r="G332" i="23"/>
  <c r="E332" i="23"/>
  <c r="F332" i="23" s="1"/>
  <c r="D332" i="23"/>
  <c r="C332" i="23"/>
  <c r="J331" i="23"/>
  <c r="G331" i="23"/>
  <c r="E331" i="23"/>
  <c r="F331" i="23" s="1"/>
  <c r="D331" i="23"/>
  <c r="C331" i="23"/>
  <c r="J330" i="23"/>
  <c r="G330" i="23"/>
  <c r="E330" i="23"/>
  <c r="F330" i="23" s="1"/>
  <c r="D330" i="23"/>
  <c r="C330" i="23"/>
  <c r="J329" i="23"/>
  <c r="G329" i="23"/>
  <c r="H329" i="23" s="1"/>
  <c r="E329" i="23"/>
  <c r="D329" i="23"/>
  <c r="C329" i="23"/>
  <c r="J328" i="23"/>
  <c r="G328" i="23"/>
  <c r="H328" i="23" s="1"/>
  <c r="E328" i="23"/>
  <c r="F329" i="23" s="1"/>
  <c r="D328" i="23"/>
  <c r="C328" i="23"/>
  <c r="J327" i="23"/>
  <c r="G327" i="23"/>
  <c r="E327" i="23"/>
  <c r="F327" i="23" s="1"/>
  <c r="D327" i="23"/>
  <c r="C327" i="23"/>
  <c r="J326" i="23"/>
  <c r="G326" i="23"/>
  <c r="H326" i="23" s="1"/>
  <c r="F326" i="23"/>
  <c r="E326" i="23"/>
  <c r="D326" i="23"/>
  <c r="C326" i="23"/>
  <c r="J325" i="23"/>
  <c r="G325" i="23"/>
  <c r="E325" i="23"/>
  <c r="D325" i="23"/>
  <c r="C325" i="23"/>
  <c r="J324" i="23"/>
  <c r="G324" i="23"/>
  <c r="H324" i="23" s="1"/>
  <c r="E324" i="23"/>
  <c r="F324" i="23" s="1"/>
  <c r="D324" i="23"/>
  <c r="C324" i="23"/>
  <c r="J323" i="23"/>
  <c r="G323" i="23"/>
  <c r="H323" i="23" s="1"/>
  <c r="E323" i="23"/>
  <c r="F323" i="23" s="1"/>
  <c r="D323" i="23"/>
  <c r="C323" i="23"/>
  <c r="J322" i="23"/>
  <c r="G322" i="23"/>
  <c r="E322" i="23"/>
  <c r="F322" i="23" s="1"/>
  <c r="D322" i="23"/>
  <c r="C322" i="23"/>
  <c r="J321" i="23"/>
  <c r="G321" i="23"/>
  <c r="H322" i="23" s="1"/>
  <c r="F321" i="23"/>
  <c r="E321" i="23"/>
  <c r="D321" i="23"/>
  <c r="C321" i="23"/>
  <c r="J320" i="23"/>
  <c r="H320" i="23"/>
  <c r="G320" i="23"/>
  <c r="E320" i="23"/>
  <c r="D320" i="23"/>
  <c r="C320" i="23"/>
  <c r="J319" i="23"/>
  <c r="G319" i="23"/>
  <c r="H319" i="23" s="1"/>
  <c r="E319" i="23"/>
  <c r="F320" i="23" s="1"/>
  <c r="D319" i="23"/>
  <c r="C319" i="23"/>
  <c r="J318" i="23"/>
  <c r="G318" i="23"/>
  <c r="H318" i="23" s="1"/>
  <c r="E318" i="23"/>
  <c r="D318" i="23"/>
  <c r="C318" i="23"/>
  <c r="J317" i="23"/>
  <c r="G317" i="23"/>
  <c r="H317" i="23" s="1"/>
  <c r="E317" i="23"/>
  <c r="F318" i="23" s="1"/>
  <c r="D317" i="23"/>
  <c r="C317" i="23"/>
  <c r="J316" i="23"/>
  <c r="H316" i="23"/>
  <c r="G316" i="23"/>
  <c r="E316" i="23"/>
  <c r="D316" i="23"/>
  <c r="C316" i="23"/>
  <c r="J315" i="23"/>
  <c r="G315" i="23"/>
  <c r="E315" i="23"/>
  <c r="F315" i="23" s="1"/>
  <c r="D315" i="23"/>
  <c r="C315" i="23"/>
  <c r="J314" i="23"/>
  <c r="G314" i="23"/>
  <c r="H315" i="23" s="1"/>
  <c r="E314" i="23"/>
  <c r="F314" i="23" s="1"/>
  <c r="D314" i="23"/>
  <c r="C314" i="23"/>
  <c r="J313" i="23"/>
  <c r="G313" i="23"/>
  <c r="E313" i="23"/>
  <c r="D313" i="23"/>
  <c r="C313" i="23"/>
  <c r="G312" i="23"/>
  <c r="H313" i="23" s="1"/>
  <c r="E312" i="23"/>
  <c r="F313" i="23" s="1"/>
  <c r="D312" i="23"/>
  <c r="C312" i="23"/>
  <c r="G311" i="23"/>
  <c r="H311" i="23" s="1"/>
  <c r="E311" i="23"/>
  <c r="F311" i="23" s="1"/>
  <c r="D311" i="23"/>
  <c r="C311" i="23"/>
  <c r="T310" i="23"/>
  <c r="R310" i="23"/>
  <c r="S310" i="23" s="1"/>
  <c r="Q310" i="23"/>
  <c r="P310" i="23"/>
  <c r="G310" i="23"/>
  <c r="H310" i="23" s="1"/>
  <c r="F310" i="23"/>
  <c r="E310" i="23"/>
  <c r="D310" i="23"/>
  <c r="C310" i="23"/>
  <c r="T309" i="23"/>
  <c r="U310" i="23" s="1"/>
  <c r="R309" i="23"/>
  <c r="S309" i="23" s="1"/>
  <c r="Q309" i="23"/>
  <c r="P309" i="23"/>
  <c r="G309" i="23"/>
  <c r="H309" i="23" s="1"/>
  <c r="E309" i="23"/>
  <c r="F309" i="23" s="1"/>
  <c r="D309" i="23"/>
  <c r="C309" i="23"/>
  <c r="T308" i="23"/>
  <c r="S308" i="23"/>
  <c r="R308" i="23"/>
  <c r="Q308" i="23"/>
  <c r="P308" i="23"/>
  <c r="G308" i="23"/>
  <c r="E308" i="23"/>
  <c r="D308" i="23"/>
  <c r="C308" i="23"/>
  <c r="T307" i="23"/>
  <c r="U307" i="23" s="1"/>
  <c r="R307" i="23"/>
  <c r="S307" i="23" s="1"/>
  <c r="Q307" i="23"/>
  <c r="P307" i="23"/>
  <c r="G307" i="23"/>
  <c r="H308" i="23" s="1"/>
  <c r="E307" i="23"/>
  <c r="F308" i="23" s="1"/>
  <c r="D307" i="23"/>
  <c r="C307" i="23"/>
  <c r="T306" i="23"/>
  <c r="R306" i="23"/>
  <c r="Q306" i="23"/>
  <c r="P306" i="23"/>
  <c r="G306" i="23"/>
  <c r="H306" i="23" s="1"/>
  <c r="F306" i="23"/>
  <c r="E306" i="23"/>
  <c r="D306" i="23"/>
  <c r="C306" i="23"/>
  <c r="T305" i="23"/>
  <c r="U306" i="23" s="1"/>
  <c r="R305" i="23"/>
  <c r="S306" i="23" s="1"/>
  <c r="Q305" i="23"/>
  <c r="P305" i="23"/>
  <c r="G305" i="23"/>
  <c r="E305" i="23"/>
  <c r="F305" i="23" s="1"/>
  <c r="D305" i="23"/>
  <c r="C305" i="23"/>
  <c r="T304" i="23"/>
  <c r="U304" i="23" s="1"/>
  <c r="R304" i="23"/>
  <c r="S304" i="23" s="1"/>
  <c r="Q304" i="23"/>
  <c r="P304" i="23"/>
  <c r="G304" i="23"/>
  <c r="H305" i="23" s="1"/>
  <c r="E304" i="23"/>
  <c r="D304" i="23"/>
  <c r="C304" i="23"/>
  <c r="T303" i="23"/>
  <c r="U303" i="23" s="1"/>
  <c r="R303" i="23"/>
  <c r="Q303" i="23"/>
  <c r="P303" i="23"/>
  <c r="G303" i="23"/>
  <c r="H303" i="23" s="1"/>
  <c r="E303" i="23"/>
  <c r="F304" i="23" s="1"/>
  <c r="D303" i="23"/>
  <c r="C303" i="23"/>
  <c r="T302" i="23"/>
  <c r="R302" i="23"/>
  <c r="S302" i="23" s="1"/>
  <c r="Q302" i="23"/>
  <c r="P302" i="23"/>
  <c r="J302" i="23"/>
  <c r="G302" i="23"/>
  <c r="H302" i="23" s="1"/>
  <c r="E302" i="23"/>
  <c r="F302" i="23" s="1"/>
  <c r="D302" i="23"/>
  <c r="C302" i="23"/>
  <c r="T301" i="23"/>
  <c r="U302" i="23" s="1"/>
  <c r="S301" i="23"/>
  <c r="R301" i="23"/>
  <c r="Q301" i="23"/>
  <c r="P301" i="23"/>
  <c r="J301" i="23"/>
  <c r="G301" i="23"/>
  <c r="E301" i="23"/>
  <c r="D301" i="23"/>
  <c r="C301" i="23"/>
  <c r="T300" i="23"/>
  <c r="U300" i="23" s="1"/>
  <c r="R300" i="23"/>
  <c r="S300" i="23" s="1"/>
  <c r="Q300" i="23"/>
  <c r="P300" i="23"/>
  <c r="J300" i="23"/>
  <c r="G300" i="23"/>
  <c r="E300" i="23"/>
  <c r="F300" i="23" s="1"/>
  <c r="D300" i="23"/>
  <c r="C300" i="23"/>
  <c r="T299" i="23"/>
  <c r="R299" i="23"/>
  <c r="S299" i="23" s="1"/>
  <c r="Q299" i="23"/>
  <c r="P299" i="23"/>
  <c r="J299" i="23"/>
  <c r="G299" i="23"/>
  <c r="H299" i="23" s="1"/>
  <c r="E299" i="23"/>
  <c r="D299" i="23"/>
  <c r="C299" i="23"/>
  <c r="T298" i="23"/>
  <c r="U298" i="23" s="1"/>
  <c r="S298" i="23"/>
  <c r="R298" i="23"/>
  <c r="Q298" i="23"/>
  <c r="P298" i="23"/>
  <c r="J298" i="23"/>
  <c r="G298" i="23"/>
  <c r="H298" i="23" s="1"/>
  <c r="E298" i="23"/>
  <c r="F299" i="23" s="1"/>
  <c r="D298" i="23"/>
  <c r="C298" i="23"/>
  <c r="T297" i="23"/>
  <c r="U297" i="23" s="1"/>
  <c r="R297" i="23"/>
  <c r="S297" i="23" s="1"/>
  <c r="Q297" i="23"/>
  <c r="P297" i="23"/>
  <c r="J297" i="23"/>
  <c r="G297" i="23"/>
  <c r="H297" i="23" s="1"/>
  <c r="F297" i="23"/>
  <c r="E297" i="23"/>
  <c r="D297" i="23"/>
  <c r="C297" i="23"/>
  <c r="T296" i="23"/>
  <c r="U296" i="23" s="1"/>
  <c r="R296" i="23"/>
  <c r="Q296" i="23"/>
  <c r="P296" i="23"/>
  <c r="J296" i="23"/>
  <c r="G296" i="23"/>
  <c r="H296" i="23" s="1"/>
  <c r="F296" i="23"/>
  <c r="E296" i="23"/>
  <c r="D296" i="23"/>
  <c r="C296" i="23"/>
  <c r="U295" i="23"/>
  <c r="T295" i="23"/>
  <c r="R295" i="23"/>
  <c r="S296" i="23" s="1"/>
  <c r="Q295" i="23"/>
  <c r="P295" i="23"/>
  <c r="J295" i="23"/>
  <c r="G295" i="23"/>
  <c r="H295" i="23" s="1"/>
  <c r="E295" i="23"/>
  <c r="D295" i="23"/>
  <c r="C295" i="23"/>
  <c r="U294" i="23"/>
  <c r="T294" i="23"/>
  <c r="R294" i="23"/>
  <c r="S294" i="23" s="1"/>
  <c r="Q294" i="23"/>
  <c r="P294" i="23"/>
  <c r="J294" i="23"/>
  <c r="G294" i="23"/>
  <c r="E294" i="23"/>
  <c r="F294" i="23" s="1"/>
  <c r="D294" i="23"/>
  <c r="C294" i="23"/>
  <c r="T293" i="23"/>
  <c r="R293" i="23"/>
  <c r="S293" i="23" s="1"/>
  <c r="Q293" i="23"/>
  <c r="P293" i="23"/>
  <c r="J293" i="23"/>
  <c r="G293" i="23"/>
  <c r="H294" i="23" s="1"/>
  <c r="E293" i="23"/>
  <c r="F293" i="23" s="1"/>
  <c r="D293" i="23"/>
  <c r="C293" i="23"/>
  <c r="U292" i="23"/>
  <c r="T292" i="23"/>
  <c r="R292" i="23"/>
  <c r="S292" i="23" s="1"/>
  <c r="Q292" i="23"/>
  <c r="P292" i="23"/>
  <c r="J292" i="23"/>
  <c r="H292" i="23"/>
  <c r="G292" i="23"/>
  <c r="E292" i="23"/>
  <c r="F292" i="23" s="1"/>
  <c r="D292" i="23"/>
  <c r="C292" i="23"/>
  <c r="T291" i="23"/>
  <c r="R291" i="23"/>
  <c r="Q291" i="23"/>
  <c r="P291" i="23"/>
  <c r="J291" i="23"/>
  <c r="H291" i="23"/>
  <c r="G291" i="23"/>
  <c r="E291" i="23"/>
  <c r="D291" i="23"/>
  <c r="C291" i="23"/>
  <c r="T290" i="23"/>
  <c r="R290" i="23"/>
  <c r="S290" i="23" s="1"/>
  <c r="Q290" i="23"/>
  <c r="P290" i="23"/>
  <c r="J290" i="23"/>
  <c r="G290" i="23"/>
  <c r="H290" i="23" s="1"/>
  <c r="E290" i="23"/>
  <c r="F291" i="23" s="1"/>
  <c r="D290" i="23"/>
  <c r="C290" i="23"/>
  <c r="T289" i="23"/>
  <c r="U289" i="23" s="1"/>
  <c r="R289" i="23"/>
  <c r="Q289" i="23"/>
  <c r="P289" i="23"/>
  <c r="J289" i="23"/>
  <c r="G289" i="23"/>
  <c r="F289" i="23"/>
  <c r="E289" i="23"/>
  <c r="D289" i="23"/>
  <c r="C289" i="23"/>
  <c r="T288" i="23"/>
  <c r="U288" i="23" s="1"/>
  <c r="R288" i="23"/>
  <c r="S288" i="23" s="1"/>
  <c r="Q288" i="23"/>
  <c r="P288" i="23"/>
  <c r="J288" i="23"/>
  <c r="G288" i="23"/>
  <c r="F288" i="23"/>
  <c r="E288" i="23"/>
  <c r="D288" i="23"/>
  <c r="C288" i="23"/>
  <c r="U287" i="23"/>
  <c r="T287" i="23"/>
  <c r="R287" i="23"/>
  <c r="S287" i="23" s="1"/>
  <c r="Q287" i="23"/>
  <c r="P287" i="23"/>
  <c r="J287" i="23"/>
  <c r="G287" i="23"/>
  <c r="H287" i="23" s="1"/>
  <c r="E287" i="23"/>
  <c r="F287" i="23" s="1"/>
  <c r="D287" i="23"/>
  <c r="C287" i="23"/>
  <c r="T286" i="23"/>
  <c r="R286" i="23"/>
  <c r="S286" i="23" s="1"/>
  <c r="Q286" i="23"/>
  <c r="P286" i="23"/>
  <c r="J286" i="23"/>
  <c r="G286" i="23"/>
  <c r="H286" i="23" s="1"/>
  <c r="E286" i="23"/>
  <c r="F286" i="23" s="1"/>
  <c r="D286" i="23"/>
  <c r="C286" i="23"/>
  <c r="T285" i="23"/>
  <c r="U286" i="23" s="1"/>
  <c r="S285" i="23"/>
  <c r="R285" i="23"/>
  <c r="Q285" i="23"/>
  <c r="P285" i="23"/>
  <c r="J285" i="23"/>
  <c r="G285" i="23"/>
  <c r="E285" i="23"/>
  <c r="D285" i="23"/>
  <c r="C285" i="23"/>
  <c r="T284" i="23"/>
  <c r="U284" i="23" s="1"/>
  <c r="S284" i="23"/>
  <c r="R284" i="23"/>
  <c r="Q284" i="23"/>
  <c r="P284" i="23"/>
  <c r="J284" i="23"/>
  <c r="G284" i="23"/>
  <c r="E284" i="23"/>
  <c r="F285" i="23" s="1"/>
  <c r="D284" i="23"/>
  <c r="C284" i="23"/>
  <c r="T283" i="23"/>
  <c r="R283" i="23"/>
  <c r="Q283" i="23"/>
  <c r="P283" i="23"/>
  <c r="J283" i="23"/>
  <c r="G283" i="23"/>
  <c r="H283" i="23" s="1"/>
  <c r="E283" i="23"/>
  <c r="D283" i="23"/>
  <c r="C283" i="23"/>
  <c r="T282" i="23"/>
  <c r="U283" i="23" s="1"/>
  <c r="R282" i="23"/>
  <c r="Q282" i="23"/>
  <c r="P282" i="23"/>
  <c r="J282" i="23"/>
  <c r="G282" i="23"/>
  <c r="E282" i="23"/>
  <c r="D282" i="23"/>
  <c r="C282" i="23"/>
  <c r="T281" i="23"/>
  <c r="R281" i="23"/>
  <c r="S281" i="23" s="1"/>
  <c r="Q281" i="23"/>
  <c r="P281" i="23"/>
  <c r="J281" i="23"/>
  <c r="G281" i="23"/>
  <c r="F281" i="23"/>
  <c r="E281" i="23"/>
  <c r="D281" i="23"/>
  <c r="C281" i="23"/>
  <c r="T280" i="23"/>
  <c r="U280" i="23" s="1"/>
  <c r="R280" i="23"/>
  <c r="Q280" i="23"/>
  <c r="P280" i="23"/>
  <c r="J280" i="23"/>
  <c r="G280" i="23"/>
  <c r="H280" i="23" s="1"/>
  <c r="F280" i="23"/>
  <c r="E280" i="23"/>
  <c r="D280" i="23"/>
  <c r="C280" i="23"/>
  <c r="V279" i="23"/>
  <c r="T279" i="23"/>
  <c r="U279" i="23" s="1"/>
  <c r="R279" i="23"/>
  <c r="S280" i="23" s="1"/>
  <c r="Q279" i="23"/>
  <c r="P279" i="23"/>
  <c r="J279" i="23"/>
  <c r="G279" i="23"/>
  <c r="H279" i="23" s="1"/>
  <c r="E279" i="23"/>
  <c r="F279" i="23" s="1"/>
  <c r="D279" i="23"/>
  <c r="C279" i="23"/>
  <c r="V278" i="23"/>
  <c r="U278" i="23"/>
  <c r="T278" i="23"/>
  <c r="R278" i="23"/>
  <c r="Q278" i="23"/>
  <c r="P278" i="23"/>
  <c r="J278" i="23"/>
  <c r="G278" i="23"/>
  <c r="H278" i="23" s="1"/>
  <c r="E278" i="23"/>
  <c r="F278" i="23" s="1"/>
  <c r="D278" i="23"/>
  <c r="C278" i="23"/>
  <c r="V277" i="23"/>
  <c r="T277" i="23"/>
  <c r="U277" i="23" s="1"/>
  <c r="R277" i="23"/>
  <c r="S277" i="23" s="1"/>
  <c r="Q277" i="23"/>
  <c r="P277" i="23"/>
  <c r="J277" i="23"/>
  <c r="G277" i="23"/>
  <c r="E277" i="23"/>
  <c r="F277" i="23" s="1"/>
  <c r="D277" i="23"/>
  <c r="C277" i="23"/>
  <c r="V276" i="23"/>
  <c r="T276" i="23"/>
  <c r="U276" i="23" s="1"/>
  <c r="R276" i="23"/>
  <c r="S276" i="23" s="1"/>
  <c r="Q276" i="23"/>
  <c r="P276" i="23"/>
  <c r="J276" i="23"/>
  <c r="G276" i="23"/>
  <c r="H277" i="23" s="1"/>
  <c r="E276" i="23"/>
  <c r="D276" i="23"/>
  <c r="C276" i="23"/>
  <c r="V275" i="23"/>
  <c r="T275" i="23"/>
  <c r="U275" i="23" s="1"/>
  <c r="R275" i="23"/>
  <c r="Q275" i="23"/>
  <c r="P275" i="23"/>
  <c r="J275" i="23"/>
  <c r="G275" i="23"/>
  <c r="H275" i="23" s="1"/>
  <c r="E275" i="23"/>
  <c r="D275" i="23"/>
  <c r="C275" i="23"/>
  <c r="V274" i="23"/>
  <c r="U274" i="23"/>
  <c r="T274" i="23"/>
  <c r="R274" i="23"/>
  <c r="S274" i="23" s="1"/>
  <c r="Q274" i="23"/>
  <c r="P274" i="23"/>
  <c r="J274" i="23"/>
  <c r="G274" i="23"/>
  <c r="E274" i="23"/>
  <c r="F274" i="23" s="1"/>
  <c r="D274" i="23"/>
  <c r="C274" i="23"/>
  <c r="V273" i="23"/>
  <c r="T273" i="23"/>
  <c r="R273" i="23"/>
  <c r="S273" i="23" s="1"/>
  <c r="Q273" i="23"/>
  <c r="P273" i="23"/>
  <c r="J273" i="23"/>
  <c r="G273" i="23"/>
  <c r="H273" i="23" s="1"/>
  <c r="E273" i="23"/>
  <c r="F273" i="23" s="1"/>
  <c r="D273" i="23"/>
  <c r="C273" i="23"/>
  <c r="V272" i="23"/>
  <c r="T272" i="23"/>
  <c r="R272" i="23"/>
  <c r="Q272" i="23"/>
  <c r="P272" i="23"/>
  <c r="J272" i="23"/>
  <c r="G272" i="23"/>
  <c r="H272" i="23" s="1"/>
  <c r="E272" i="23"/>
  <c r="F272" i="23" s="1"/>
  <c r="D272" i="23"/>
  <c r="C272" i="23"/>
  <c r="V271" i="23"/>
  <c r="T271" i="23"/>
  <c r="U271" i="23" s="1"/>
  <c r="R271" i="23"/>
  <c r="S272" i="23" s="1"/>
  <c r="Q271" i="23"/>
  <c r="P271" i="23"/>
  <c r="J271" i="23"/>
  <c r="H271" i="23"/>
  <c r="G271" i="23"/>
  <c r="E271" i="23"/>
  <c r="D271" i="23"/>
  <c r="C271" i="23"/>
  <c r="V270" i="23"/>
  <c r="T270" i="23"/>
  <c r="U270" i="23" s="1"/>
  <c r="S270" i="23"/>
  <c r="R270" i="23"/>
  <c r="Q270" i="23"/>
  <c r="P270" i="23"/>
  <c r="J270" i="23"/>
  <c r="G270" i="23"/>
  <c r="H270" i="23" s="1"/>
  <c r="E270" i="23"/>
  <c r="F270" i="23" s="1"/>
  <c r="D270" i="23"/>
  <c r="C270" i="23"/>
  <c r="V269" i="23"/>
  <c r="T269" i="23"/>
  <c r="U269" i="23" s="1"/>
  <c r="R269" i="23"/>
  <c r="S269" i="23" s="1"/>
  <c r="Q269" i="23"/>
  <c r="P269" i="23"/>
  <c r="J269" i="23"/>
  <c r="G269" i="23"/>
  <c r="E269" i="23"/>
  <c r="F269" i="23" s="1"/>
  <c r="D269" i="23"/>
  <c r="C269" i="23"/>
  <c r="V268" i="23"/>
  <c r="U268" i="23"/>
  <c r="T268" i="23"/>
  <c r="R268" i="23"/>
  <c r="S268" i="23" s="1"/>
  <c r="Q268" i="23"/>
  <c r="P268" i="23"/>
  <c r="J268" i="23"/>
  <c r="G268" i="23"/>
  <c r="H269" i="23" s="1"/>
  <c r="F268" i="23"/>
  <c r="E268" i="23"/>
  <c r="D268" i="23"/>
  <c r="C268" i="23"/>
  <c r="V267" i="23"/>
  <c r="T267" i="23"/>
  <c r="U267" i="23" s="1"/>
  <c r="S267" i="23"/>
  <c r="R267" i="23"/>
  <c r="Q267" i="23"/>
  <c r="P267" i="23"/>
  <c r="J267" i="23"/>
  <c r="G267" i="23"/>
  <c r="H267" i="23" s="1"/>
  <c r="E267" i="23"/>
  <c r="F267" i="23" s="1"/>
  <c r="D267" i="23"/>
  <c r="C267" i="23"/>
  <c r="V266" i="23"/>
  <c r="T266" i="23"/>
  <c r="U266" i="23" s="1"/>
  <c r="R266" i="23"/>
  <c r="S266" i="23" s="1"/>
  <c r="Q266" i="23"/>
  <c r="P266" i="23"/>
  <c r="J266" i="23"/>
  <c r="G266" i="23"/>
  <c r="H266" i="23" s="1"/>
  <c r="E266" i="23"/>
  <c r="F266" i="23" s="1"/>
  <c r="D266" i="23"/>
  <c r="C266" i="23"/>
  <c r="V265" i="23"/>
  <c r="T265" i="23"/>
  <c r="R265" i="23"/>
  <c r="S265" i="23" s="1"/>
  <c r="Q265" i="23"/>
  <c r="P265" i="23"/>
  <c r="J265" i="23"/>
  <c r="G265" i="23"/>
  <c r="E265" i="23"/>
  <c r="D265" i="23"/>
  <c r="C265" i="23"/>
  <c r="V264" i="23"/>
  <c r="T264" i="23"/>
  <c r="U265" i="23" s="1"/>
  <c r="R264" i="23"/>
  <c r="Q264" i="23"/>
  <c r="P264" i="23"/>
  <c r="J264" i="23"/>
  <c r="G264" i="23"/>
  <c r="H265" i="23" s="1"/>
  <c r="E264" i="23"/>
  <c r="F264" i="23" s="1"/>
  <c r="D264" i="23"/>
  <c r="C264" i="23"/>
  <c r="V263" i="23"/>
  <c r="T263" i="23"/>
  <c r="U263" i="23" s="1"/>
  <c r="R263" i="23"/>
  <c r="Q263" i="23"/>
  <c r="P263" i="23"/>
  <c r="J263" i="23"/>
  <c r="G263" i="23"/>
  <c r="H263" i="23" s="1"/>
  <c r="F263" i="23"/>
  <c r="E263" i="23"/>
  <c r="D263" i="23"/>
  <c r="C263" i="23"/>
  <c r="V262" i="23"/>
  <c r="T262" i="23"/>
  <c r="R262" i="23"/>
  <c r="S262" i="23" s="1"/>
  <c r="Q262" i="23"/>
  <c r="P262" i="23"/>
  <c r="J262" i="23"/>
  <c r="G262" i="23"/>
  <c r="H262" i="23" s="1"/>
  <c r="E262" i="23"/>
  <c r="F262" i="23" s="1"/>
  <c r="D262" i="23"/>
  <c r="C262" i="23"/>
  <c r="V261" i="23"/>
  <c r="U261" i="23"/>
  <c r="T261" i="23"/>
  <c r="R261" i="23"/>
  <c r="Q261" i="23"/>
  <c r="P261" i="23"/>
  <c r="J261" i="23"/>
  <c r="G261" i="23"/>
  <c r="E261" i="23"/>
  <c r="F261" i="23" s="1"/>
  <c r="D261" i="23"/>
  <c r="C261" i="23"/>
  <c r="V260" i="23"/>
  <c r="T260" i="23"/>
  <c r="U260" i="23" s="1"/>
  <c r="R260" i="23"/>
  <c r="S260" i="23" s="1"/>
  <c r="Q260" i="23"/>
  <c r="P260" i="23"/>
  <c r="J260" i="23"/>
  <c r="H260" i="23"/>
  <c r="G260" i="23"/>
  <c r="H261" i="23" s="1"/>
  <c r="E260" i="23"/>
  <c r="D260" i="23"/>
  <c r="C260" i="23"/>
  <c r="V259" i="23"/>
  <c r="T259" i="23"/>
  <c r="U259" i="23" s="1"/>
  <c r="R259" i="23"/>
  <c r="S259" i="23" s="1"/>
  <c r="Q259" i="23"/>
  <c r="P259" i="23"/>
  <c r="J259" i="23"/>
  <c r="G259" i="23"/>
  <c r="H259" i="23" s="1"/>
  <c r="E259" i="23"/>
  <c r="F260" i="23" s="1"/>
  <c r="D259" i="23"/>
  <c r="C259" i="23"/>
  <c r="V258" i="23"/>
  <c r="T258" i="23"/>
  <c r="U258" i="23" s="1"/>
  <c r="R258" i="23"/>
  <c r="S258" i="23" s="1"/>
  <c r="Q258" i="23"/>
  <c r="P258" i="23"/>
  <c r="J258" i="23"/>
  <c r="G258" i="23"/>
  <c r="H258" i="23" s="1"/>
  <c r="E258" i="23"/>
  <c r="F258" i="23" s="1"/>
  <c r="D258" i="23"/>
  <c r="C258" i="23"/>
  <c r="V257" i="23"/>
  <c r="T257" i="23"/>
  <c r="R257" i="23"/>
  <c r="S257" i="23" s="1"/>
  <c r="Q257" i="23"/>
  <c r="P257" i="23"/>
  <c r="J257" i="23"/>
  <c r="G257" i="23"/>
  <c r="H257" i="23" s="1"/>
  <c r="E257" i="23"/>
  <c r="F257" i="23" s="1"/>
  <c r="D257" i="23"/>
  <c r="C257" i="23"/>
  <c r="V256" i="23"/>
  <c r="T256" i="23"/>
  <c r="U257" i="23" s="1"/>
  <c r="R256" i="23"/>
  <c r="Q256" i="23"/>
  <c r="P256" i="23"/>
  <c r="J256" i="23"/>
  <c r="G256" i="23"/>
  <c r="H256" i="23" s="1"/>
  <c r="E256" i="23"/>
  <c r="F256" i="23" s="1"/>
  <c r="D256" i="23"/>
  <c r="C256" i="23"/>
  <c r="V255" i="23"/>
  <c r="U255" i="23"/>
  <c r="T255" i="23"/>
  <c r="R255" i="23"/>
  <c r="Q255" i="23"/>
  <c r="P255" i="23"/>
  <c r="J255" i="23"/>
  <c r="H255" i="23"/>
  <c r="G255" i="23"/>
  <c r="E255" i="23"/>
  <c r="F255" i="23" s="1"/>
  <c r="D255" i="23"/>
  <c r="C255" i="23"/>
  <c r="V254" i="23"/>
  <c r="T254" i="23"/>
  <c r="S254" i="23"/>
  <c r="R254" i="23"/>
  <c r="Q254" i="23"/>
  <c r="P254" i="23"/>
  <c r="J254" i="23"/>
  <c r="G254" i="23"/>
  <c r="H254" i="23" s="1"/>
  <c r="E254" i="23"/>
  <c r="F254" i="23" s="1"/>
  <c r="D254" i="23"/>
  <c r="C254" i="23"/>
  <c r="V253" i="23"/>
  <c r="T253" i="23"/>
  <c r="S253" i="23"/>
  <c r="R253" i="23"/>
  <c r="Q253" i="23"/>
  <c r="P253" i="23"/>
  <c r="J253" i="23"/>
  <c r="G253" i="23"/>
  <c r="E253" i="23"/>
  <c r="F253" i="23" s="1"/>
  <c r="D253" i="23"/>
  <c r="C253" i="23"/>
  <c r="V252" i="23"/>
  <c r="U252" i="23"/>
  <c r="T252" i="23"/>
  <c r="R252" i="23"/>
  <c r="S252" i="23" s="1"/>
  <c r="Q252" i="23"/>
  <c r="P252" i="23"/>
  <c r="J252" i="23"/>
  <c r="G252" i="23"/>
  <c r="H253" i="23" s="1"/>
  <c r="E252" i="23"/>
  <c r="D252" i="23"/>
  <c r="C252" i="23"/>
  <c r="V251" i="23"/>
  <c r="T251" i="23"/>
  <c r="U251" i="23" s="1"/>
  <c r="R251" i="23"/>
  <c r="S251" i="23" s="1"/>
  <c r="Q251" i="23"/>
  <c r="P251" i="23"/>
  <c r="J251" i="23"/>
  <c r="G251" i="23"/>
  <c r="H251" i="23" s="1"/>
  <c r="F251" i="23"/>
  <c r="E251" i="23"/>
  <c r="F252" i="23" s="1"/>
  <c r="D251" i="23"/>
  <c r="C251" i="23"/>
  <c r="V250" i="23"/>
  <c r="T250" i="23"/>
  <c r="U250" i="23" s="1"/>
  <c r="R250" i="23"/>
  <c r="S250" i="23" s="1"/>
  <c r="Q250" i="23"/>
  <c r="P250" i="23"/>
  <c r="J250" i="23"/>
  <c r="G250" i="23"/>
  <c r="H250" i="23" s="1"/>
  <c r="E250" i="23"/>
  <c r="F250" i="23" s="1"/>
  <c r="D250" i="23"/>
  <c r="C250" i="23"/>
  <c r="V249" i="23"/>
  <c r="T249" i="23"/>
  <c r="S249" i="23"/>
  <c r="R249" i="23"/>
  <c r="Q249" i="23"/>
  <c r="P249" i="23"/>
  <c r="J249" i="23"/>
  <c r="G249" i="23"/>
  <c r="H249" i="23" s="1"/>
  <c r="E249" i="23"/>
  <c r="F249" i="23" s="1"/>
  <c r="D249" i="23"/>
  <c r="C249" i="23"/>
  <c r="V248" i="23"/>
  <c r="T248" i="23"/>
  <c r="U249" i="23" s="1"/>
  <c r="R248" i="23"/>
  <c r="Q248" i="23"/>
  <c r="P248" i="23"/>
  <c r="J248" i="23"/>
  <c r="G248" i="23"/>
  <c r="H248" i="23" s="1"/>
  <c r="E248" i="23"/>
  <c r="F248" i="23" s="1"/>
  <c r="D248" i="23"/>
  <c r="C248" i="23"/>
  <c r="V247" i="23"/>
  <c r="T247" i="23"/>
  <c r="U247" i="23" s="1"/>
  <c r="S247" i="23"/>
  <c r="R247" i="23"/>
  <c r="S248" i="23" s="1"/>
  <c r="Q247" i="23"/>
  <c r="P247" i="23"/>
  <c r="J247" i="23"/>
  <c r="G247" i="23"/>
  <c r="H247" i="23" s="1"/>
  <c r="F247" i="23"/>
  <c r="E247" i="23"/>
  <c r="D247" i="23"/>
  <c r="C247" i="23"/>
  <c r="V246" i="23"/>
  <c r="T246" i="23"/>
  <c r="R246" i="23"/>
  <c r="S246" i="23" s="1"/>
  <c r="Q246" i="23"/>
  <c r="P246" i="23"/>
  <c r="J246" i="23"/>
  <c r="G246" i="23"/>
  <c r="H246" i="23" s="1"/>
  <c r="E246" i="23"/>
  <c r="D246" i="23"/>
  <c r="C246" i="23"/>
  <c r="V245" i="23"/>
  <c r="T245" i="23"/>
  <c r="U245" i="23" s="1"/>
  <c r="R245" i="23"/>
  <c r="S245" i="23" s="1"/>
  <c r="Q245" i="23"/>
  <c r="P245" i="23"/>
  <c r="J245" i="23"/>
  <c r="H245" i="23"/>
  <c r="G245" i="23"/>
  <c r="E245" i="23"/>
  <c r="F245" i="23" s="1"/>
  <c r="D245" i="23"/>
  <c r="C245" i="23"/>
  <c r="V244" i="23"/>
  <c r="T244" i="23"/>
  <c r="R244" i="23"/>
  <c r="S244" i="23" s="1"/>
  <c r="Q244" i="23"/>
  <c r="P244" i="23"/>
  <c r="J244" i="23"/>
  <c r="G244" i="23"/>
  <c r="F244" i="23"/>
  <c r="E244" i="23"/>
  <c r="D244" i="23"/>
  <c r="C244" i="23"/>
  <c r="V243" i="23"/>
  <c r="T243" i="23"/>
  <c r="R243" i="23"/>
  <c r="Q243" i="23"/>
  <c r="P243" i="23"/>
  <c r="J243" i="23"/>
  <c r="G243" i="23"/>
  <c r="H243" i="23" s="1"/>
  <c r="E243" i="23"/>
  <c r="D243" i="23"/>
  <c r="C243" i="23"/>
  <c r="V242" i="23"/>
  <c r="U242" i="23"/>
  <c r="T242" i="23"/>
  <c r="R242" i="23"/>
  <c r="S242" i="23" s="1"/>
  <c r="Q242" i="23"/>
  <c r="P242" i="23"/>
  <c r="J242" i="23"/>
  <c r="G242" i="23"/>
  <c r="E242" i="23"/>
  <c r="F243" i="23" s="1"/>
  <c r="D242" i="23"/>
  <c r="C242" i="23"/>
  <c r="V241" i="23"/>
  <c r="T241" i="23"/>
  <c r="R241" i="23"/>
  <c r="S241" i="23" s="1"/>
  <c r="Q241" i="23"/>
  <c r="P241" i="23"/>
  <c r="J241" i="23"/>
  <c r="G241" i="23"/>
  <c r="H241" i="23" s="1"/>
  <c r="E241" i="23"/>
  <c r="F241" i="23" s="1"/>
  <c r="D241" i="23"/>
  <c r="C241" i="23"/>
  <c r="V240" i="23"/>
  <c r="T240" i="23"/>
  <c r="U241" i="23" s="1"/>
  <c r="R240" i="23"/>
  <c r="Q240" i="23"/>
  <c r="P240" i="23"/>
  <c r="J240" i="23"/>
  <c r="G240" i="23"/>
  <c r="H240" i="23" s="1"/>
  <c r="E240" i="23"/>
  <c r="F240" i="23" s="1"/>
  <c r="D240" i="23"/>
  <c r="C240" i="23"/>
  <c r="V239" i="23"/>
  <c r="T239" i="23"/>
  <c r="U239" i="23" s="1"/>
  <c r="R239" i="23"/>
  <c r="S240" i="23" s="1"/>
  <c r="Q239" i="23"/>
  <c r="P239" i="23"/>
  <c r="J239" i="23"/>
  <c r="G239" i="23"/>
  <c r="E239" i="23"/>
  <c r="F239" i="23" s="1"/>
  <c r="D239" i="23"/>
  <c r="C239" i="23"/>
  <c r="V238" i="23"/>
  <c r="T238" i="23"/>
  <c r="U238" i="23" s="1"/>
  <c r="R238" i="23"/>
  <c r="S238" i="23" s="1"/>
  <c r="Q238" i="23"/>
  <c r="P238" i="23"/>
  <c r="J238" i="23"/>
  <c r="G238" i="23"/>
  <c r="H238" i="23" s="1"/>
  <c r="E238" i="23"/>
  <c r="D238" i="23"/>
  <c r="C238" i="23"/>
  <c r="V237" i="23"/>
  <c r="T237" i="23"/>
  <c r="U237" i="23" s="1"/>
  <c r="R237" i="23"/>
  <c r="S237" i="23" s="1"/>
  <c r="Q237" i="23"/>
  <c r="P237" i="23"/>
  <c r="J237" i="23"/>
  <c r="H237" i="23"/>
  <c r="G237" i="23"/>
  <c r="E237" i="23"/>
  <c r="D237" i="23"/>
  <c r="C237" i="23"/>
  <c r="V236" i="23"/>
  <c r="T236" i="23"/>
  <c r="R236" i="23"/>
  <c r="S236" i="23" s="1"/>
  <c r="Q236" i="23"/>
  <c r="P236" i="23"/>
  <c r="J236" i="23"/>
  <c r="G236" i="23"/>
  <c r="H236" i="23" s="1"/>
  <c r="F236" i="23"/>
  <c r="E236" i="23"/>
  <c r="D236" i="23"/>
  <c r="C236" i="23"/>
  <c r="V235" i="23"/>
  <c r="T235" i="23"/>
  <c r="U236" i="23" s="1"/>
  <c r="R235" i="23"/>
  <c r="Q235" i="23"/>
  <c r="P235" i="23"/>
  <c r="J235" i="23"/>
  <c r="G235" i="23"/>
  <c r="H235" i="23" s="1"/>
  <c r="E235" i="23"/>
  <c r="F235" i="23" s="1"/>
  <c r="D235" i="23"/>
  <c r="C235" i="23"/>
  <c r="V234" i="23"/>
  <c r="T234" i="23"/>
  <c r="U234" i="23" s="1"/>
  <c r="R234" i="23"/>
  <c r="S235" i="23" s="1"/>
  <c r="Q234" i="23"/>
  <c r="P234" i="23"/>
  <c r="J234" i="23"/>
  <c r="G234" i="23"/>
  <c r="H234" i="23" s="1"/>
  <c r="F234" i="23"/>
  <c r="E234" i="23"/>
  <c r="D234" i="23"/>
  <c r="C234" i="23"/>
  <c r="V233" i="23"/>
  <c r="T233" i="23"/>
  <c r="R233" i="23"/>
  <c r="S233" i="23" s="1"/>
  <c r="Q233" i="23"/>
  <c r="P233" i="23"/>
  <c r="J233" i="23"/>
  <c r="G233" i="23"/>
  <c r="E233" i="23"/>
  <c r="D233" i="23"/>
  <c r="C233" i="23"/>
  <c r="V232" i="23"/>
  <c r="T232" i="23"/>
  <c r="U233" i="23" s="1"/>
  <c r="R232" i="23"/>
  <c r="Q232" i="23"/>
  <c r="P232" i="23"/>
  <c r="J232" i="23"/>
  <c r="G232" i="23"/>
  <c r="H233" i="23" s="1"/>
  <c r="E232" i="23"/>
  <c r="F232" i="23" s="1"/>
  <c r="D232" i="23"/>
  <c r="C232" i="23"/>
  <c r="V231" i="23"/>
  <c r="T231" i="23"/>
  <c r="S231" i="23"/>
  <c r="R231" i="23"/>
  <c r="S232" i="23" s="1"/>
  <c r="Q231" i="23"/>
  <c r="P231" i="23"/>
  <c r="J231" i="23"/>
  <c r="G231" i="23"/>
  <c r="H231" i="23" s="1"/>
  <c r="E231" i="23"/>
  <c r="F231" i="23" s="1"/>
  <c r="D231" i="23"/>
  <c r="C231" i="23"/>
  <c r="V230" i="23"/>
  <c r="T230" i="23"/>
  <c r="R230" i="23"/>
  <c r="S230" i="23" s="1"/>
  <c r="Q230" i="23"/>
  <c r="P230" i="23"/>
  <c r="J230" i="23"/>
  <c r="G230" i="23"/>
  <c r="H230" i="23" s="1"/>
  <c r="E230" i="23"/>
  <c r="D230" i="23"/>
  <c r="C230" i="23"/>
  <c r="V229" i="23"/>
  <c r="T229" i="23"/>
  <c r="U229" i="23" s="1"/>
  <c r="R229" i="23"/>
  <c r="S229" i="23" s="1"/>
  <c r="Q229" i="23"/>
  <c r="P229" i="23"/>
  <c r="J229" i="23"/>
  <c r="H229" i="23"/>
  <c r="G229" i="23"/>
  <c r="E229" i="23"/>
  <c r="D229" i="23"/>
  <c r="C229" i="23"/>
  <c r="V228" i="23"/>
  <c r="T228" i="23"/>
  <c r="U228" i="23" s="1"/>
  <c r="R228" i="23"/>
  <c r="S228" i="23" s="1"/>
  <c r="Q228" i="23"/>
  <c r="P228" i="23"/>
  <c r="J228" i="23"/>
  <c r="G228" i="23"/>
  <c r="H228" i="23" s="1"/>
  <c r="F228" i="23"/>
  <c r="E228" i="23"/>
  <c r="D228" i="23"/>
  <c r="C228" i="23"/>
  <c r="V227" i="23"/>
  <c r="U227" i="23"/>
  <c r="T227" i="23"/>
  <c r="R227" i="23"/>
  <c r="Q227" i="23"/>
  <c r="P227" i="23"/>
  <c r="J227" i="23"/>
  <c r="G227" i="23"/>
  <c r="H227" i="23" s="1"/>
  <c r="F227" i="23"/>
  <c r="E227" i="23"/>
  <c r="D227" i="23"/>
  <c r="C227" i="23"/>
  <c r="V226" i="23"/>
  <c r="T226" i="23"/>
  <c r="U226" i="23" s="1"/>
  <c r="R226" i="23"/>
  <c r="Q226" i="23"/>
  <c r="P226" i="23"/>
  <c r="J226" i="23"/>
  <c r="G226" i="23"/>
  <c r="H226" i="23" s="1"/>
  <c r="E226" i="23"/>
  <c r="F226" i="23" s="1"/>
  <c r="D226" i="23"/>
  <c r="C226" i="23"/>
  <c r="V225" i="23"/>
  <c r="T225" i="23"/>
  <c r="R225" i="23"/>
  <c r="S225" i="23" s="1"/>
  <c r="Q225" i="23"/>
  <c r="P225" i="23"/>
  <c r="J225" i="23"/>
  <c r="G225" i="23"/>
  <c r="H225" i="23" s="1"/>
  <c r="E225" i="23"/>
  <c r="F225" i="23" s="1"/>
  <c r="D225" i="23"/>
  <c r="C225" i="23"/>
  <c r="V224" i="23"/>
  <c r="T224" i="23"/>
  <c r="R224" i="23"/>
  <c r="Q224" i="23"/>
  <c r="P224" i="23"/>
  <c r="J224" i="23"/>
  <c r="H224" i="23"/>
  <c r="G224" i="23"/>
  <c r="E224" i="23"/>
  <c r="F224" i="23" s="1"/>
  <c r="D224" i="23"/>
  <c r="C224" i="23"/>
  <c r="V223" i="23"/>
  <c r="T223" i="23"/>
  <c r="R223" i="23"/>
  <c r="Q223" i="23"/>
  <c r="P223" i="23"/>
  <c r="J223" i="23"/>
  <c r="G223" i="23"/>
  <c r="H223" i="23" s="1"/>
  <c r="E223" i="23"/>
  <c r="F223" i="23" s="1"/>
  <c r="D223" i="23"/>
  <c r="C223" i="23"/>
  <c r="V222" i="23"/>
  <c r="T222" i="23"/>
  <c r="U223" i="23" s="1"/>
  <c r="S222" i="23"/>
  <c r="R222" i="23"/>
  <c r="Q222" i="23"/>
  <c r="P222" i="23"/>
  <c r="J222" i="23"/>
  <c r="G222" i="23"/>
  <c r="H222" i="23" s="1"/>
  <c r="E222" i="23"/>
  <c r="F222" i="23" s="1"/>
  <c r="D222" i="23"/>
  <c r="C222" i="23"/>
  <c r="V221" i="23"/>
  <c r="U221" i="23"/>
  <c r="T221" i="23"/>
  <c r="R221" i="23"/>
  <c r="Q221" i="23"/>
  <c r="P221" i="23"/>
  <c r="J221" i="23"/>
  <c r="G221" i="23"/>
  <c r="E221" i="23"/>
  <c r="F221" i="23" s="1"/>
  <c r="D221" i="23"/>
  <c r="C221" i="23"/>
  <c r="V220" i="23"/>
  <c r="T220" i="23"/>
  <c r="U220" i="23" s="1"/>
  <c r="R220" i="23"/>
  <c r="S220" i="23" s="1"/>
  <c r="Q220" i="23"/>
  <c r="P220" i="23"/>
  <c r="J220" i="23"/>
  <c r="H220" i="23"/>
  <c r="G220" i="23"/>
  <c r="H221" i="23" s="1"/>
  <c r="E220" i="23"/>
  <c r="D220" i="23"/>
  <c r="C220" i="23"/>
  <c r="V219" i="23"/>
  <c r="T219" i="23"/>
  <c r="U219" i="23" s="1"/>
  <c r="R219" i="23"/>
  <c r="Q219" i="23"/>
  <c r="P219" i="23"/>
  <c r="J219" i="23"/>
  <c r="G219" i="23"/>
  <c r="H219" i="23" s="1"/>
  <c r="E219" i="23"/>
  <c r="F220" i="23" s="1"/>
  <c r="D219" i="23"/>
  <c r="C219" i="23"/>
  <c r="V218" i="23"/>
  <c r="U218" i="23"/>
  <c r="T218" i="23"/>
  <c r="S218" i="23"/>
  <c r="R218" i="23"/>
  <c r="Q218" i="23"/>
  <c r="P218" i="23"/>
  <c r="J218" i="23"/>
  <c r="G218" i="23"/>
  <c r="H218" i="23" s="1"/>
  <c r="E218" i="23"/>
  <c r="F218" i="23" s="1"/>
  <c r="D218" i="23"/>
  <c r="C218" i="23"/>
  <c r="V217" i="23"/>
  <c r="T217" i="23"/>
  <c r="S217" i="23"/>
  <c r="R217" i="23"/>
  <c r="Q217" i="23"/>
  <c r="P217" i="23"/>
  <c r="J217" i="23"/>
  <c r="G217" i="23"/>
  <c r="E217" i="23"/>
  <c r="F217" i="23" s="1"/>
  <c r="D217" i="23"/>
  <c r="C217" i="23"/>
  <c r="V216" i="23"/>
  <c r="T216" i="23"/>
  <c r="U217" i="23" s="1"/>
  <c r="R216" i="23"/>
  <c r="Q216" i="23"/>
  <c r="P216" i="23"/>
  <c r="J216" i="23"/>
  <c r="H216" i="23"/>
  <c r="G216" i="23"/>
  <c r="E216" i="23"/>
  <c r="D216" i="23"/>
  <c r="C216" i="23"/>
  <c r="V215" i="23"/>
  <c r="T215" i="23"/>
  <c r="U215" i="23" s="1"/>
  <c r="R215" i="23"/>
  <c r="Q215" i="23"/>
  <c r="P215" i="23"/>
  <c r="J215" i="23"/>
  <c r="G215" i="23"/>
  <c r="H215" i="23" s="1"/>
  <c r="E215" i="23"/>
  <c r="F216" i="23" s="1"/>
  <c r="D215" i="23"/>
  <c r="C215" i="23"/>
  <c r="V214" i="23"/>
  <c r="T214" i="23"/>
  <c r="S214" i="23"/>
  <c r="R214" i="23"/>
  <c r="Q214" i="23"/>
  <c r="P214" i="23"/>
  <c r="J214" i="23"/>
  <c r="G214" i="23"/>
  <c r="H214" i="23" s="1"/>
  <c r="E214" i="23"/>
  <c r="F214" i="23" s="1"/>
  <c r="D214" i="23"/>
  <c r="C214" i="23"/>
  <c r="V213" i="23"/>
  <c r="T213" i="23"/>
  <c r="U213" i="23" s="1"/>
  <c r="R213" i="23"/>
  <c r="S213" i="23" s="1"/>
  <c r="Q213" i="23"/>
  <c r="P213" i="23"/>
  <c r="J213" i="23"/>
  <c r="H213" i="23"/>
  <c r="G213" i="23"/>
  <c r="E213" i="23"/>
  <c r="F213" i="23" s="1"/>
  <c r="D213" i="23"/>
  <c r="C213" i="23"/>
  <c r="V212" i="23"/>
  <c r="T212" i="23"/>
  <c r="U212" i="23" s="1"/>
  <c r="R212" i="23"/>
  <c r="S212" i="23" s="1"/>
  <c r="Q212" i="23"/>
  <c r="P212" i="23"/>
  <c r="J212" i="23"/>
  <c r="G212" i="23"/>
  <c r="H212" i="23" s="1"/>
  <c r="F212" i="23"/>
  <c r="E212" i="23"/>
  <c r="D212" i="23"/>
  <c r="C212" i="23"/>
  <c r="V211" i="23"/>
  <c r="T211" i="23"/>
  <c r="U211" i="23" s="1"/>
  <c r="R211" i="23"/>
  <c r="S211" i="23" s="1"/>
  <c r="Q211" i="23"/>
  <c r="P211" i="23"/>
  <c r="J211" i="23"/>
  <c r="H211" i="23"/>
  <c r="G211" i="23"/>
  <c r="E211" i="23"/>
  <c r="F211" i="23" s="1"/>
  <c r="D211" i="23"/>
  <c r="C211" i="23"/>
  <c r="V210" i="23"/>
  <c r="U210" i="23"/>
  <c r="T210" i="23"/>
  <c r="R210" i="23"/>
  <c r="Q210" i="23"/>
  <c r="P210" i="23"/>
  <c r="J210" i="23"/>
  <c r="G210" i="23"/>
  <c r="H210" i="23" s="1"/>
  <c r="E210" i="23"/>
  <c r="F210" i="23" s="1"/>
  <c r="D210" i="23"/>
  <c r="C210" i="23"/>
  <c r="V209" i="23"/>
  <c r="T209" i="23"/>
  <c r="R209" i="23"/>
  <c r="S209" i="23" s="1"/>
  <c r="Q209" i="23"/>
  <c r="P209" i="23"/>
  <c r="J209" i="23"/>
  <c r="G209" i="23"/>
  <c r="H209" i="23" s="1"/>
  <c r="E209" i="23"/>
  <c r="F209" i="23" s="1"/>
  <c r="D209" i="23"/>
  <c r="C209" i="23"/>
  <c r="V208" i="23"/>
  <c r="T208" i="23"/>
  <c r="U209" i="23" s="1"/>
  <c r="R208" i="23"/>
  <c r="Q208" i="23"/>
  <c r="P208" i="23"/>
  <c r="J208" i="23"/>
  <c r="G208" i="23"/>
  <c r="E208" i="23"/>
  <c r="F208" i="23" s="1"/>
  <c r="D208" i="23"/>
  <c r="C208" i="23"/>
  <c r="V207" i="23"/>
  <c r="T207" i="23"/>
  <c r="U207" i="23" s="1"/>
  <c r="R207" i="23"/>
  <c r="S208" i="23" s="1"/>
  <c r="Q207" i="23"/>
  <c r="P207" i="23"/>
  <c r="J207" i="23"/>
  <c r="G207" i="23"/>
  <c r="H207" i="23" s="1"/>
  <c r="E207" i="23"/>
  <c r="F207" i="23" s="1"/>
  <c r="D207" i="23"/>
  <c r="C207" i="23"/>
  <c r="V206" i="23"/>
  <c r="T206" i="23"/>
  <c r="R206" i="23"/>
  <c r="S206" i="23" s="1"/>
  <c r="Q206" i="23"/>
  <c r="P206" i="23"/>
  <c r="J206" i="23"/>
  <c r="G206" i="23"/>
  <c r="H206" i="23" s="1"/>
  <c r="E206" i="23"/>
  <c r="F206" i="23" s="1"/>
  <c r="D206" i="23"/>
  <c r="C206" i="23"/>
  <c r="V205" i="23"/>
  <c r="T205" i="23"/>
  <c r="U206" i="23" s="1"/>
  <c r="S205" i="23"/>
  <c r="R205" i="23"/>
  <c r="Q205" i="23"/>
  <c r="P205" i="23"/>
  <c r="J205" i="23"/>
  <c r="H205" i="23"/>
  <c r="G205" i="23"/>
  <c r="E205" i="23"/>
  <c r="F205" i="23" s="1"/>
  <c r="D205" i="23"/>
  <c r="C205" i="23"/>
  <c r="V204" i="23"/>
  <c r="U204" i="23"/>
  <c r="T204" i="23"/>
  <c r="R204" i="23"/>
  <c r="S204" i="23" s="1"/>
  <c r="Q204" i="23"/>
  <c r="P204" i="23"/>
  <c r="J204" i="23"/>
  <c r="G204" i="23"/>
  <c r="H204" i="23" s="1"/>
  <c r="E204" i="23"/>
  <c r="D204" i="23"/>
  <c r="C204" i="23"/>
  <c r="V203" i="23"/>
  <c r="T203" i="23"/>
  <c r="U203" i="23" s="1"/>
  <c r="S203" i="23"/>
  <c r="R203" i="23"/>
  <c r="Q203" i="23"/>
  <c r="P203" i="23"/>
  <c r="J203" i="23"/>
  <c r="G203" i="23"/>
  <c r="H203" i="23" s="1"/>
  <c r="F203" i="23"/>
  <c r="E203" i="23"/>
  <c r="F204" i="23" s="1"/>
  <c r="D203" i="23"/>
  <c r="C203" i="23"/>
  <c r="V202" i="23"/>
  <c r="T202" i="23"/>
  <c r="U202" i="23" s="1"/>
  <c r="R202" i="23"/>
  <c r="S202" i="23" s="1"/>
  <c r="Q202" i="23"/>
  <c r="P202" i="23"/>
  <c r="J202" i="23"/>
  <c r="G202" i="23"/>
  <c r="H202" i="23" s="1"/>
  <c r="E202" i="23"/>
  <c r="F202" i="23" s="1"/>
  <c r="D202" i="23"/>
  <c r="C202" i="23"/>
  <c r="V201" i="23"/>
  <c r="T201" i="23"/>
  <c r="R201" i="23"/>
  <c r="S201" i="23" s="1"/>
  <c r="Q201" i="23"/>
  <c r="P201" i="23"/>
  <c r="J201" i="23"/>
  <c r="G201" i="23"/>
  <c r="E201" i="23"/>
  <c r="F201" i="23" s="1"/>
  <c r="D201" i="23"/>
  <c r="C201" i="23"/>
  <c r="V200" i="23"/>
  <c r="T200" i="23"/>
  <c r="R200" i="23"/>
  <c r="Q200" i="23"/>
  <c r="P200" i="23"/>
  <c r="J200" i="23"/>
  <c r="G200" i="23"/>
  <c r="H201" i="23" s="1"/>
  <c r="E200" i="23"/>
  <c r="F200" i="23" s="1"/>
  <c r="D200" i="23"/>
  <c r="C200" i="23"/>
  <c r="V199" i="23"/>
  <c r="U199" i="23"/>
  <c r="T199" i="23"/>
  <c r="R199" i="23"/>
  <c r="S200" i="23" s="1"/>
  <c r="Q199" i="23"/>
  <c r="P199" i="23"/>
  <c r="J199" i="23"/>
  <c r="H199" i="23"/>
  <c r="G199" i="23"/>
  <c r="E199" i="23"/>
  <c r="D199" i="23"/>
  <c r="C199" i="23"/>
  <c r="V198" i="23"/>
  <c r="T198" i="23"/>
  <c r="U198" i="23" s="1"/>
  <c r="S198" i="23"/>
  <c r="R198" i="23"/>
  <c r="Q198" i="23"/>
  <c r="P198" i="23"/>
  <c r="J198" i="23"/>
  <c r="G198" i="23"/>
  <c r="H198" i="23" s="1"/>
  <c r="E198" i="23"/>
  <c r="F199" i="23" s="1"/>
  <c r="D198" i="23"/>
  <c r="C198" i="23"/>
  <c r="V197" i="23"/>
  <c r="T197" i="23"/>
  <c r="R197" i="23"/>
  <c r="Q197" i="23"/>
  <c r="P197" i="23"/>
  <c r="J197" i="23"/>
  <c r="H197" i="23"/>
  <c r="G197" i="23"/>
  <c r="E197" i="23"/>
  <c r="F197" i="23" s="1"/>
  <c r="D197" i="23"/>
  <c r="C197" i="23"/>
  <c r="V196" i="23"/>
  <c r="T196" i="23"/>
  <c r="U197" i="23" s="1"/>
  <c r="R196" i="23"/>
  <c r="S196" i="23" s="1"/>
  <c r="Q196" i="23"/>
  <c r="P196" i="23"/>
  <c r="J196" i="23"/>
  <c r="G196" i="23"/>
  <c r="H196" i="23" s="1"/>
  <c r="F196" i="23"/>
  <c r="E196" i="23"/>
  <c r="D196" i="23"/>
  <c r="C196" i="23"/>
  <c r="V195" i="23"/>
  <c r="T195" i="23"/>
  <c r="R195" i="23"/>
  <c r="S195" i="23" s="1"/>
  <c r="Q195" i="23"/>
  <c r="P195" i="23"/>
  <c r="J195" i="23"/>
  <c r="G195" i="23"/>
  <c r="E195" i="23"/>
  <c r="F195" i="23" s="1"/>
  <c r="D195" i="23"/>
  <c r="C195" i="23"/>
  <c r="V194" i="23"/>
  <c r="T194" i="23"/>
  <c r="U195" i="23" s="1"/>
  <c r="S194" i="23"/>
  <c r="R194" i="23"/>
  <c r="Q194" i="23"/>
  <c r="P194" i="23"/>
  <c r="J194" i="23"/>
  <c r="G194" i="23"/>
  <c r="H194" i="23" s="1"/>
  <c r="E194" i="23"/>
  <c r="D194" i="23"/>
  <c r="C194" i="23"/>
  <c r="V193" i="23"/>
  <c r="T193" i="23"/>
  <c r="S193" i="23"/>
  <c r="R193" i="23"/>
  <c r="Q193" i="23"/>
  <c r="P193" i="23"/>
  <c r="J193" i="23"/>
  <c r="G193" i="23"/>
  <c r="E193" i="23"/>
  <c r="F193" i="23" s="1"/>
  <c r="D193" i="23"/>
  <c r="C193" i="23"/>
  <c r="V192" i="23"/>
  <c r="T192" i="23"/>
  <c r="U193" i="23" s="1"/>
  <c r="R192" i="23"/>
  <c r="Q192" i="23"/>
  <c r="P192" i="23"/>
  <c r="J192" i="23"/>
  <c r="G192" i="23"/>
  <c r="H192" i="23" s="1"/>
  <c r="E192" i="23"/>
  <c r="F192" i="23" s="1"/>
  <c r="D192" i="23"/>
  <c r="C192" i="23"/>
  <c r="V191" i="23"/>
  <c r="T191" i="23"/>
  <c r="R191" i="23"/>
  <c r="Q191" i="23"/>
  <c r="P191" i="23"/>
  <c r="J191" i="23"/>
  <c r="G191" i="23"/>
  <c r="H191" i="23" s="1"/>
  <c r="E191" i="23"/>
  <c r="F191" i="23" s="1"/>
  <c r="D191" i="23"/>
  <c r="C191" i="23"/>
  <c r="V190" i="23"/>
  <c r="U190" i="23"/>
  <c r="T190" i="23"/>
  <c r="U191" i="23" s="1"/>
  <c r="R190" i="23"/>
  <c r="Q190" i="23"/>
  <c r="P190" i="23"/>
  <c r="J190" i="23"/>
  <c r="G190" i="23"/>
  <c r="H190" i="23" s="1"/>
  <c r="E190" i="23"/>
  <c r="D190" i="23"/>
  <c r="C190" i="23"/>
  <c r="V189" i="23"/>
  <c r="T189" i="23"/>
  <c r="U189" i="23" s="1"/>
  <c r="R189" i="23"/>
  <c r="S190" i="23" s="1"/>
  <c r="Q189" i="23"/>
  <c r="P189" i="23"/>
  <c r="J189" i="23"/>
  <c r="G189" i="23"/>
  <c r="E189" i="23"/>
  <c r="F189" i="23" s="1"/>
  <c r="D189" i="23"/>
  <c r="C189" i="23"/>
  <c r="V188" i="23"/>
  <c r="T188" i="23"/>
  <c r="U188" i="23" s="1"/>
  <c r="R188" i="23"/>
  <c r="S188" i="23" s="1"/>
  <c r="Q188" i="23"/>
  <c r="P188" i="23"/>
  <c r="J188" i="23"/>
  <c r="G188" i="23"/>
  <c r="H189" i="23" s="1"/>
  <c r="E188" i="23"/>
  <c r="D188" i="23"/>
  <c r="C188" i="23"/>
  <c r="V187" i="23"/>
  <c r="T187" i="23"/>
  <c r="R187" i="23"/>
  <c r="S187" i="23" s="1"/>
  <c r="Q187" i="23"/>
  <c r="P187" i="23"/>
  <c r="J187" i="23"/>
  <c r="G187" i="23"/>
  <c r="H187" i="23" s="1"/>
  <c r="E187" i="23"/>
  <c r="D187" i="23"/>
  <c r="C187" i="23"/>
  <c r="V186" i="23"/>
  <c r="T186" i="23"/>
  <c r="U186" i="23" s="1"/>
  <c r="R186" i="23"/>
  <c r="S186" i="23" s="1"/>
  <c r="Q186" i="23"/>
  <c r="P186" i="23"/>
  <c r="J186" i="23"/>
  <c r="H186" i="23"/>
  <c r="G186" i="23"/>
  <c r="E186" i="23"/>
  <c r="D186" i="23"/>
  <c r="C186" i="23"/>
  <c r="V185" i="23"/>
  <c r="T185" i="23"/>
  <c r="R185" i="23"/>
  <c r="S185" i="23" s="1"/>
  <c r="Q185" i="23"/>
  <c r="P185" i="23"/>
  <c r="J185" i="23"/>
  <c r="G185" i="23"/>
  <c r="H185" i="23" s="1"/>
  <c r="E185" i="23"/>
  <c r="F186" i="23" s="1"/>
  <c r="D185" i="23"/>
  <c r="C185" i="23"/>
  <c r="V184" i="23"/>
  <c r="T184" i="23"/>
  <c r="U185" i="23" s="1"/>
  <c r="R184" i="23"/>
  <c r="Q184" i="23"/>
  <c r="P184" i="23"/>
  <c r="J184" i="23"/>
  <c r="H184" i="23"/>
  <c r="G184" i="23"/>
  <c r="E184" i="23"/>
  <c r="F184" i="23" s="1"/>
  <c r="D184" i="23"/>
  <c r="C184" i="23"/>
  <c r="V183" i="23"/>
  <c r="T183" i="23"/>
  <c r="U183" i="23" s="1"/>
  <c r="R183" i="23"/>
  <c r="S184" i="23" s="1"/>
  <c r="Q183" i="23"/>
  <c r="P183" i="23"/>
  <c r="J183" i="23"/>
  <c r="G183" i="23"/>
  <c r="H183" i="23" s="1"/>
  <c r="F183" i="23"/>
  <c r="E183" i="23"/>
  <c r="D183" i="23"/>
  <c r="C183" i="23"/>
  <c r="V182" i="23"/>
  <c r="T182" i="23"/>
  <c r="U182" i="23" s="1"/>
  <c r="R182" i="23"/>
  <c r="S182" i="23" s="1"/>
  <c r="Q182" i="23"/>
  <c r="P182" i="23"/>
  <c r="J182" i="23"/>
  <c r="G182" i="23"/>
  <c r="H182" i="23" s="1"/>
  <c r="E182" i="23"/>
  <c r="D182" i="23"/>
  <c r="C182" i="23"/>
  <c r="V181" i="23"/>
  <c r="T181" i="23"/>
  <c r="U181" i="23" s="1"/>
  <c r="R181" i="23"/>
  <c r="S181" i="23" s="1"/>
  <c r="Q181" i="23"/>
  <c r="P181" i="23"/>
  <c r="J181" i="23"/>
  <c r="H181" i="23"/>
  <c r="G181" i="23"/>
  <c r="E181" i="23"/>
  <c r="F181" i="23" s="1"/>
  <c r="D181" i="23"/>
  <c r="C181" i="23"/>
  <c r="V180" i="23"/>
  <c r="T180" i="23"/>
  <c r="U180" i="23" s="1"/>
  <c r="S180" i="23"/>
  <c r="R180" i="23"/>
  <c r="Q180" i="23"/>
  <c r="P180" i="23"/>
  <c r="J180" i="23"/>
  <c r="G180" i="23"/>
  <c r="H180" i="23" s="1"/>
  <c r="F180" i="23"/>
  <c r="E180" i="23"/>
  <c r="D180" i="23"/>
  <c r="C180" i="23"/>
  <c r="V179" i="23"/>
  <c r="T179" i="23"/>
  <c r="U179" i="23" s="1"/>
  <c r="R179" i="23"/>
  <c r="Q179" i="23"/>
  <c r="P179" i="23"/>
  <c r="J179" i="23"/>
  <c r="G179" i="23"/>
  <c r="H179" i="23" s="1"/>
  <c r="E179" i="23"/>
  <c r="F179" i="23" s="1"/>
  <c r="D179" i="23"/>
  <c r="C179" i="23"/>
  <c r="V178" i="23"/>
  <c r="U178" i="23"/>
  <c r="T178" i="23"/>
  <c r="R178" i="23"/>
  <c r="S178" i="23" s="1"/>
  <c r="Q178" i="23"/>
  <c r="P178" i="23"/>
  <c r="J178" i="23"/>
  <c r="G178" i="23"/>
  <c r="H178" i="23" s="1"/>
  <c r="E178" i="23"/>
  <c r="F178" i="23" s="1"/>
  <c r="D178" i="23"/>
  <c r="C178" i="23"/>
  <c r="V177" i="23"/>
  <c r="T177" i="23"/>
  <c r="R177" i="23"/>
  <c r="S177" i="23" s="1"/>
  <c r="Q177" i="23"/>
  <c r="P177" i="23"/>
  <c r="J177" i="23"/>
  <c r="G177" i="23"/>
  <c r="H177" i="23" s="1"/>
  <c r="E177" i="23"/>
  <c r="F177" i="23" s="1"/>
  <c r="D177" i="23"/>
  <c r="C177" i="23"/>
  <c r="V176" i="23"/>
  <c r="T176" i="23"/>
  <c r="U177" i="23" s="1"/>
  <c r="R176" i="23"/>
  <c r="Q176" i="23"/>
  <c r="P176" i="23"/>
  <c r="J176" i="23"/>
  <c r="G176" i="23"/>
  <c r="H176" i="23" s="1"/>
  <c r="E176" i="23"/>
  <c r="F176" i="23" s="1"/>
  <c r="D176" i="23"/>
  <c r="C176" i="23"/>
  <c r="V175" i="23"/>
  <c r="T175" i="23"/>
  <c r="U175" i="23" s="1"/>
  <c r="R175" i="23"/>
  <c r="S176" i="23" s="1"/>
  <c r="Q175" i="23"/>
  <c r="P175" i="23"/>
  <c r="J175" i="23"/>
  <c r="G175" i="23"/>
  <c r="H175" i="23" s="1"/>
  <c r="E175" i="23"/>
  <c r="F175" i="23" s="1"/>
  <c r="D175" i="23"/>
  <c r="C175" i="23"/>
  <c r="V174" i="23"/>
  <c r="T174" i="23"/>
  <c r="U174" i="23" s="1"/>
  <c r="R174" i="23"/>
  <c r="S174" i="23" s="1"/>
  <c r="Q174" i="23"/>
  <c r="P174" i="23"/>
  <c r="J174" i="23"/>
  <c r="G174" i="23"/>
  <c r="H174" i="23" s="1"/>
  <c r="E174" i="23"/>
  <c r="F174" i="23" s="1"/>
  <c r="D174" i="23"/>
  <c r="C174" i="23"/>
  <c r="V173" i="23"/>
  <c r="T173" i="23"/>
  <c r="U173" i="23" s="1"/>
  <c r="R173" i="23"/>
  <c r="S173" i="23" s="1"/>
  <c r="Q173" i="23"/>
  <c r="P173" i="23"/>
  <c r="J173" i="23"/>
  <c r="H173" i="23"/>
  <c r="G173" i="23"/>
  <c r="E173" i="23"/>
  <c r="F173" i="23" s="1"/>
  <c r="D173" i="23"/>
  <c r="C173" i="23"/>
  <c r="V172" i="23"/>
  <c r="U172" i="23"/>
  <c r="T172" i="23"/>
  <c r="R172" i="23"/>
  <c r="S172" i="23" s="1"/>
  <c r="Q172" i="23"/>
  <c r="P172" i="23"/>
  <c r="J172" i="23"/>
  <c r="G172" i="23"/>
  <c r="H172" i="23" s="1"/>
  <c r="F172" i="23"/>
  <c r="E172" i="23"/>
  <c r="D172" i="23"/>
  <c r="C172" i="23"/>
  <c r="V171" i="23"/>
  <c r="T171" i="23"/>
  <c r="U171" i="23" s="1"/>
  <c r="S171" i="23"/>
  <c r="R171" i="23"/>
  <c r="Q171" i="23"/>
  <c r="P171" i="23"/>
  <c r="J171" i="23"/>
  <c r="G171" i="23"/>
  <c r="H171" i="23" s="1"/>
  <c r="E171" i="23"/>
  <c r="F171" i="23" s="1"/>
  <c r="D171" i="23"/>
  <c r="C171" i="23"/>
  <c r="V170" i="23"/>
  <c r="T170" i="23"/>
  <c r="U170" i="23" s="1"/>
  <c r="R170" i="23"/>
  <c r="S170" i="23" s="1"/>
  <c r="Q170" i="23"/>
  <c r="P170" i="23"/>
  <c r="J170" i="23"/>
  <c r="G170" i="23"/>
  <c r="H170" i="23" s="1"/>
  <c r="F170" i="23"/>
  <c r="E170" i="23"/>
  <c r="D170" i="23"/>
  <c r="C170" i="23"/>
  <c r="V169" i="23"/>
  <c r="T169" i="23"/>
  <c r="S169" i="23"/>
  <c r="R169" i="23"/>
  <c r="Q169" i="23"/>
  <c r="P169" i="23"/>
  <c r="J169" i="23"/>
  <c r="H169" i="23"/>
  <c r="G169" i="23"/>
  <c r="E169" i="23"/>
  <c r="F169" i="23" s="1"/>
  <c r="D169" i="23"/>
  <c r="C169" i="23"/>
  <c r="V168" i="23"/>
  <c r="T168" i="23"/>
  <c r="U169" i="23" s="1"/>
  <c r="R168" i="23"/>
  <c r="Q168" i="23"/>
  <c r="P168" i="23"/>
  <c r="J168" i="23"/>
  <c r="G168" i="23"/>
  <c r="H168" i="23" s="1"/>
  <c r="E168" i="23"/>
  <c r="F168" i="23" s="1"/>
  <c r="D168" i="23"/>
  <c r="C168" i="23"/>
  <c r="V167" i="23"/>
  <c r="T167" i="23"/>
  <c r="U167" i="23" s="1"/>
  <c r="R167" i="23"/>
  <c r="Q167" i="23"/>
  <c r="P167" i="23"/>
  <c r="J167" i="23"/>
  <c r="G167" i="23"/>
  <c r="E167" i="23"/>
  <c r="D167" i="23"/>
  <c r="C167" i="23"/>
  <c r="V166" i="23"/>
  <c r="T166" i="23"/>
  <c r="U166" i="23" s="1"/>
  <c r="R166" i="23"/>
  <c r="S166" i="23" s="1"/>
  <c r="Q166" i="23"/>
  <c r="P166" i="23"/>
  <c r="J166" i="23"/>
  <c r="G166" i="23"/>
  <c r="H166" i="23" s="1"/>
  <c r="E166" i="23"/>
  <c r="F166" i="23" s="1"/>
  <c r="D166" i="23"/>
  <c r="C166" i="23"/>
  <c r="V165" i="23"/>
  <c r="T165" i="23"/>
  <c r="R165" i="23"/>
  <c r="S165" i="23" s="1"/>
  <c r="Q165" i="23"/>
  <c r="P165" i="23"/>
  <c r="J165" i="23"/>
  <c r="G165" i="23"/>
  <c r="E165" i="23"/>
  <c r="F165" i="23" s="1"/>
  <c r="D165" i="23"/>
  <c r="C165" i="23"/>
  <c r="V164" i="23"/>
  <c r="U164" i="23"/>
  <c r="T164" i="23"/>
  <c r="R164" i="23"/>
  <c r="Q164" i="23"/>
  <c r="P164" i="23"/>
  <c r="J164" i="23"/>
  <c r="G164" i="23"/>
  <c r="H165" i="23" s="1"/>
  <c r="F164" i="23"/>
  <c r="E164" i="23"/>
  <c r="D164" i="23"/>
  <c r="C164" i="23"/>
  <c r="V163" i="23"/>
  <c r="T163" i="23"/>
  <c r="U163" i="23" s="1"/>
  <c r="R163" i="23"/>
  <c r="S164" i="23" s="1"/>
  <c r="Q163" i="23"/>
  <c r="P163" i="23"/>
  <c r="J163" i="23"/>
  <c r="G163" i="23"/>
  <c r="H163" i="23" s="1"/>
  <c r="E163" i="23"/>
  <c r="F163" i="23" s="1"/>
  <c r="D163" i="23"/>
  <c r="C163" i="23"/>
  <c r="V162" i="23"/>
  <c r="T162" i="23"/>
  <c r="U162" i="23" s="1"/>
  <c r="R162" i="23"/>
  <c r="S162" i="23" s="1"/>
  <c r="Q162" i="23"/>
  <c r="P162" i="23"/>
  <c r="J162" i="23"/>
  <c r="H162" i="23"/>
  <c r="G162" i="23"/>
  <c r="E162" i="23"/>
  <c r="D162" i="23"/>
  <c r="C162" i="23"/>
  <c r="V161" i="23"/>
  <c r="T161" i="23"/>
  <c r="R161" i="23"/>
  <c r="S161" i="23" s="1"/>
  <c r="Q161" i="23"/>
  <c r="P161" i="23"/>
  <c r="J161" i="23"/>
  <c r="G161" i="23"/>
  <c r="H161" i="23" s="1"/>
  <c r="E161" i="23"/>
  <c r="F161" i="23" s="1"/>
  <c r="D161" i="23"/>
  <c r="C161" i="23"/>
  <c r="V160" i="23"/>
  <c r="T160" i="23"/>
  <c r="U161" i="23" s="1"/>
  <c r="R160" i="23"/>
  <c r="Q160" i="23"/>
  <c r="P160" i="23"/>
  <c r="J160" i="23"/>
  <c r="G160" i="23"/>
  <c r="E160" i="23"/>
  <c r="D160" i="23"/>
  <c r="C160" i="23"/>
  <c r="V159" i="23"/>
  <c r="U159" i="23"/>
  <c r="T159" i="23"/>
  <c r="R159" i="23"/>
  <c r="Q159" i="23"/>
  <c r="P159" i="23"/>
  <c r="J159" i="23"/>
  <c r="G159" i="23"/>
  <c r="H160" i="23" s="1"/>
  <c r="E159" i="23"/>
  <c r="F160" i="23" s="1"/>
  <c r="D159" i="23"/>
  <c r="C159" i="23"/>
  <c r="V158" i="23"/>
  <c r="T158" i="23"/>
  <c r="U158" i="23" s="1"/>
  <c r="S158" i="23"/>
  <c r="R158" i="23"/>
  <c r="Q158" i="23"/>
  <c r="P158" i="23"/>
  <c r="J158" i="23"/>
  <c r="G158" i="23"/>
  <c r="H158" i="23" s="1"/>
  <c r="E158" i="23"/>
  <c r="F158" i="23" s="1"/>
  <c r="D158" i="23"/>
  <c r="C158" i="23"/>
  <c r="V157" i="23"/>
  <c r="T157" i="23"/>
  <c r="U157" i="23" s="1"/>
  <c r="R157" i="23"/>
  <c r="Q157" i="23"/>
  <c r="P157" i="23"/>
  <c r="J157" i="23"/>
  <c r="G157" i="23"/>
  <c r="E157" i="23"/>
  <c r="F157" i="23" s="1"/>
  <c r="D157" i="23"/>
  <c r="C157" i="23"/>
  <c r="V156" i="23"/>
  <c r="T156" i="23"/>
  <c r="U156" i="23" s="1"/>
  <c r="R156" i="23"/>
  <c r="S156" i="23" s="1"/>
  <c r="Q156" i="23"/>
  <c r="P156" i="23"/>
  <c r="J156" i="23"/>
  <c r="G156" i="23"/>
  <c r="H157" i="23" s="1"/>
  <c r="E156" i="23"/>
  <c r="D156" i="23"/>
  <c r="C156" i="23"/>
  <c r="V155" i="23"/>
  <c r="T155" i="23"/>
  <c r="U155" i="23" s="1"/>
  <c r="R155" i="23"/>
  <c r="S155" i="23" s="1"/>
  <c r="Q155" i="23"/>
  <c r="P155" i="23"/>
  <c r="J155" i="23"/>
  <c r="H155" i="23"/>
  <c r="G155" i="23"/>
  <c r="E155" i="23"/>
  <c r="F156" i="23" s="1"/>
  <c r="D155" i="23"/>
  <c r="C155" i="23"/>
  <c r="V154" i="23"/>
  <c r="T154" i="23"/>
  <c r="U154" i="23" s="1"/>
  <c r="R154" i="23"/>
  <c r="S154" i="23" s="1"/>
  <c r="Q154" i="23"/>
  <c r="P154" i="23"/>
  <c r="J154" i="23"/>
  <c r="G154" i="23"/>
  <c r="H154" i="23" s="1"/>
  <c r="E154" i="23"/>
  <c r="F155" i="23" s="1"/>
  <c r="D154" i="23"/>
  <c r="C154" i="23"/>
  <c r="V153" i="23"/>
  <c r="T153" i="23"/>
  <c r="S153" i="23"/>
  <c r="R153" i="23"/>
  <c r="Q153" i="23"/>
  <c r="P153" i="23"/>
  <c r="J153" i="23"/>
  <c r="G153" i="23"/>
  <c r="H153" i="23" s="1"/>
  <c r="E153" i="23"/>
  <c r="F153" i="23" s="1"/>
  <c r="D153" i="23"/>
  <c r="C153" i="23"/>
  <c r="V152" i="23"/>
  <c r="U152" i="23"/>
  <c r="T152" i="23"/>
  <c r="U153" i="23" s="1"/>
  <c r="R152" i="23"/>
  <c r="Q152" i="23"/>
  <c r="P152" i="23"/>
  <c r="J152" i="23"/>
  <c r="G152" i="23"/>
  <c r="H152" i="23" s="1"/>
  <c r="E152" i="23"/>
  <c r="F152" i="23" s="1"/>
  <c r="D152" i="23"/>
  <c r="C152" i="23"/>
  <c r="V151" i="23"/>
  <c r="T151" i="23"/>
  <c r="U151" i="23" s="1"/>
  <c r="R151" i="23"/>
  <c r="S152" i="23" s="1"/>
  <c r="Q151" i="23"/>
  <c r="P151" i="23"/>
  <c r="J151" i="23"/>
  <c r="H151" i="23"/>
  <c r="G151" i="23"/>
  <c r="E151" i="23"/>
  <c r="D151" i="23"/>
  <c r="C151" i="23"/>
  <c r="V150" i="23"/>
  <c r="T150" i="23"/>
  <c r="U150" i="23" s="1"/>
  <c r="R150" i="23"/>
  <c r="S150" i="23" s="1"/>
  <c r="Q150" i="23"/>
  <c r="P150" i="23"/>
  <c r="J150" i="23"/>
  <c r="G150" i="23"/>
  <c r="H150" i="23" s="1"/>
  <c r="E150" i="23"/>
  <c r="F150" i="23" s="1"/>
  <c r="D150" i="23"/>
  <c r="C150" i="23"/>
  <c r="V149" i="23"/>
  <c r="T149" i="23"/>
  <c r="U149" i="23" s="1"/>
  <c r="R149" i="23"/>
  <c r="S149" i="23" s="1"/>
  <c r="Q149" i="23"/>
  <c r="P149" i="23"/>
  <c r="J149" i="23"/>
  <c r="H149" i="23"/>
  <c r="G149" i="23"/>
  <c r="E149" i="23"/>
  <c r="F149" i="23" s="1"/>
  <c r="D149" i="23"/>
  <c r="C149" i="23"/>
  <c r="V148" i="23"/>
  <c r="U148" i="23"/>
  <c r="T148" i="23"/>
  <c r="R148" i="23"/>
  <c r="Q148" i="23"/>
  <c r="P148" i="23"/>
  <c r="J148" i="23"/>
  <c r="H148" i="23"/>
  <c r="G148" i="23"/>
  <c r="F148" i="23"/>
  <c r="E148" i="23"/>
  <c r="D148" i="23"/>
  <c r="C148" i="23"/>
  <c r="V147" i="23"/>
  <c r="T147" i="23"/>
  <c r="U147" i="23" s="1"/>
  <c r="R147" i="23"/>
  <c r="S147" i="23" s="1"/>
  <c r="Q147" i="23"/>
  <c r="P147" i="23"/>
  <c r="J147" i="23"/>
  <c r="G147" i="23"/>
  <c r="H147" i="23" s="1"/>
  <c r="E147" i="23"/>
  <c r="F147" i="23" s="1"/>
  <c r="D147" i="23"/>
  <c r="C147" i="23"/>
  <c r="V146" i="23"/>
  <c r="U146" i="23"/>
  <c r="T146" i="23"/>
  <c r="R146" i="23"/>
  <c r="Q146" i="23"/>
  <c r="P146" i="23"/>
  <c r="J146" i="23"/>
  <c r="G146" i="23"/>
  <c r="H146" i="23" s="1"/>
  <c r="E146" i="23"/>
  <c r="F146" i="23" s="1"/>
  <c r="D146" i="23"/>
  <c r="C146" i="23"/>
  <c r="V145" i="23"/>
  <c r="T145" i="23"/>
  <c r="R145" i="23"/>
  <c r="S145" i="23" s="1"/>
  <c r="Q145" i="23"/>
  <c r="P145" i="23"/>
  <c r="J145" i="23"/>
  <c r="H145" i="23"/>
  <c r="G145" i="23"/>
  <c r="E145" i="23"/>
  <c r="D145" i="23"/>
  <c r="C145" i="23"/>
  <c r="V144" i="23"/>
  <c r="T144" i="23"/>
  <c r="U145" i="23" s="1"/>
  <c r="R144" i="23"/>
  <c r="Q144" i="23"/>
  <c r="P144" i="23"/>
  <c r="J144" i="23"/>
  <c r="G144" i="23"/>
  <c r="H144" i="23" s="1"/>
  <c r="E144" i="23"/>
  <c r="F145" i="23" s="1"/>
  <c r="D144" i="23"/>
  <c r="C144" i="23"/>
  <c r="V143" i="23"/>
  <c r="T143" i="23"/>
  <c r="R143" i="23"/>
  <c r="S144" i="23" s="1"/>
  <c r="Q143" i="23"/>
  <c r="P143" i="23"/>
  <c r="J143" i="23"/>
  <c r="G143" i="23"/>
  <c r="E143" i="23"/>
  <c r="F143" i="23" s="1"/>
  <c r="D143" i="23"/>
  <c r="C143" i="23"/>
  <c r="V142" i="23"/>
  <c r="T142" i="23"/>
  <c r="U142" i="23" s="1"/>
  <c r="S142" i="23"/>
  <c r="R142" i="23"/>
  <c r="Q142" i="23"/>
  <c r="P142" i="23"/>
  <c r="J142" i="23"/>
  <c r="G142" i="23"/>
  <c r="F142" i="23"/>
  <c r="E142" i="23"/>
  <c r="D142" i="23"/>
  <c r="C142" i="23"/>
  <c r="V141" i="23"/>
  <c r="T141" i="23"/>
  <c r="U141" i="23" s="1"/>
  <c r="R141" i="23"/>
  <c r="S141" i="23" s="1"/>
  <c r="Q141" i="23"/>
  <c r="P141" i="23"/>
  <c r="J141" i="23"/>
  <c r="G141" i="23"/>
  <c r="E141" i="23"/>
  <c r="F141" i="23" s="1"/>
  <c r="D141" i="23"/>
  <c r="C141" i="23"/>
  <c r="V140" i="23"/>
  <c r="T140" i="23"/>
  <c r="R140" i="23"/>
  <c r="S140" i="23" s="1"/>
  <c r="Q140" i="23"/>
  <c r="P140" i="23"/>
  <c r="J140" i="23"/>
  <c r="G140" i="23"/>
  <c r="H141" i="23" s="1"/>
  <c r="F140" i="23"/>
  <c r="E140" i="23"/>
  <c r="D140" i="23"/>
  <c r="C140" i="23"/>
  <c r="V139" i="23"/>
  <c r="U139" i="23"/>
  <c r="T139" i="23"/>
  <c r="U140" i="23" s="1"/>
  <c r="S139" i="23"/>
  <c r="R139" i="23"/>
  <c r="Q139" i="23"/>
  <c r="P139" i="23"/>
  <c r="J139" i="23"/>
  <c r="G139" i="23"/>
  <c r="H139" i="23" s="1"/>
  <c r="F139" i="23"/>
  <c r="E139" i="23"/>
  <c r="D139" i="23"/>
  <c r="C139" i="23"/>
  <c r="V138" i="23"/>
  <c r="T138" i="23"/>
  <c r="U138" i="23" s="1"/>
  <c r="S138" i="23"/>
  <c r="R138" i="23"/>
  <c r="Q138" i="23"/>
  <c r="P138" i="23"/>
  <c r="J138" i="23"/>
  <c r="H138" i="23"/>
  <c r="G138" i="23"/>
  <c r="E138" i="23"/>
  <c r="F138" i="23" s="1"/>
  <c r="D138" i="23"/>
  <c r="C138" i="23"/>
  <c r="V137" i="23"/>
  <c r="T137" i="23"/>
  <c r="R137" i="23"/>
  <c r="S137" i="23" s="1"/>
  <c r="Q137" i="23"/>
  <c r="P137" i="23"/>
  <c r="J137" i="23"/>
  <c r="H137" i="23"/>
  <c r="G137" i="23"/>
  <c r="E137" i="23"/>
  <c r="D137" i="23"/>
  <c r="C137" i="23"/>
  <c r="V136" i="23"/>
  <c r="T136" i="23"/>
  <c r="U137" i="23" s="1"/>
  <c r="R136" i="23"/>
  <c r="Q136" i="23"/>
  <c r="P136" i="23"/>
  <c r="J136" i="23"/>
  <c r="G136" i="23"/>
  <c r="H136" i="23" s="1"/>
  <c r="E136" i="23"/>
  <c r="F136" i="23" s="1"/>
  <c r="D136" i="23"/>
  <c r="C136" i="23"/>
  <c r="V135" i="23"/>
  <c r="T135" i="23"/>
  <c r="R135" i="23"/>
  <c r="S136" i="23" s="1"/>
  <c r="Q135" i="23"/>
  <c r="P135" i="23"/>
  <c r="J135" i="23"/>
  <c r="G135" i="23"/>
  <c r="H135" i="23" s="1"/>
  <c r="E135" i="23"/>
  <c r="F135" i="23" s="1"/>
  <c r="D135" i="23"/>
  <c r="C135" i="23"/>
  <c r="V134" i="23"/>
  <c r="T134" i="23"/>
  <c r="R134" i="23"/>
  <c r="S135" i="23" s="1"/>
  <c r="Q134" i="23"/>
  <c r="P134" i="23"/>
  <c r="J134" i="23"/>
  <c r="G134" i="23"/>
  <c r="H134" i="23" s="1"/>
  <c r="E134" i="23"/>
  <c r="D134" i="23"/>
  <c r="C134" i="23"/>
  <c r="V133" i="23"/>
  <c r="T133" i="23"/>
  <c r="U133" i="23" s="1"/>
  <c r="R133" i="23"/>
  <c r="S133" i="23" s="1"/>
  <c r="Q133" i="23"/>
  <c r="P133" i="23"/>
  <c r="J133" i="23"/>
  <c r="G133" i="23"/>
  <c r="E133" i="23"/>
  <c r="F133" i="23" s="1"/>
  <c r="D133" i="23"/>
  <c r="C133" i="23"/>
  <c r="V132" i="23"/>
  <c r="T132" i="23"/>
  <c r="R132" i="23"/>
  <c r="S132" i="23" s="1"/>
  <c r="Q132" i="23"/>
  <c r="P132" i="23"/>
  <c r="J132" i="23"/>
  <c r="G132" i="23"/>
  <c r="H132" i="23" s="1"/>
  <c r="F132" i="23"/>
  <c r="E132" i="23"/>
  <c r="D132" i="23"/>
  <c r="C132" i="23"/>
  <c r="V131" i="23"/>
  <c r="T131" i="23"/>
  <c r="U132" i="23" s="1"/>
  <c r="R131" i="23"/>
  <c r="Q131" i="23"/>
  <c r="P131" i="23"/>
  <c r="J131" i="23"/>
  <c r="G131" i="23"/>
  <c r="H131" i="23" s="1"/>
  <c r="E131" i="23"/>
  <c r="F131" i="23" s="1"/>
  <c r="D131" i="23"/>
  <c r="C131" i="23"/>
  <c r="V130" i="23"/>
  <c r="T130" i="23"/>
  <c r="U131" i="23" s="1"/>
  <c r="R130" i="23"/>
  <c r="S131" i="23" s="1"/>
  <c r="Q130" i="23"/>
  <c r="P130" i="23"/>
  <c r="J130" i="23"/>
  <c r="G130" i="23"/>
  <c r="E130" i="23"/>
  <c r="F130" i="23" s="1"/>
  <c r="D130" i="23"/>
  <c r="C130" i="23"/>
  <c r="V129" i="23"/>
  <c r="T129" i="23"/>
  <c r="R129" i="23"/>
  <c r="S129" i="23" s="1"/>
  <c r="Q129" i="23"/>
  <c r="P129" i="23"/>
  <c r="J129" i="23"/>
  <c r="H129" i="23"/>
  <c r="G129" i="23"/>
  <c r="E129" i="23"/>
  <c r="D129" i="23"/>
  <c r="C129" i="23"/>
  <c r="V128" i="23"/>
  <c r="U128" i="23"/>
  <c r="T128" i="23"/>
  <c r="U129" i="23" s="1"/>
  <c r="R128" i="23"/>
  <c r="Q128" i="23"/>
  <c r="P128" i="23"/>
  <c r="J128" i="23"/>
  <c r="G128" i="23"/>
  <c r="H128" i="23" s="1"/>
  <c r="E128" i="23"/>
  <c r="F129" i="23" s="1"/>
  <c r="D128" i="23"/>
  <c r="C128" i="23"/>
  <c r="V127" i="23"/>
  <c r="T127" i="23"/>
  <c r="R127" i="23"/>
  <c r="Q127" i="23"/>
  <c r="P127" i="23"/>
  <c r="J127" i="23"/>
  <c r="G127" i="23"/>
  <c r="H127" i="23" s="1"/>
  <c r="E127" i="23"/>
  <c r="F127" i="23" s="1"/>
  <c r="D127" i="23"/>
  <c r="C127" i="23"/>
  <c r="V126" i="23"/>
  <c r="T126" i="23"/>
  <c r="U127" i="23" s="1"/>
  <c r="R126" i="23"/>
  <c r="Q126" i="23"/>
  <c r="P126" i="23"/>
  <c r="J126" i="23"/>
  <c r="G126" i="23"/>
  <c r="H126" i="23" s="1"/>
  <c r="F126" i="23"/>
  <c r="E126" i="23"/>
  <c r="D126" i="23"/>
  <c r="C126" i="23"/>
  <c r="V125" i="23"/>
  <c r="T125" i="23"/>
  <c r="U125" i="23" s="1"/>
  <c r="R125" i="23"/>
  <c r="S126" i="23" s="1"/>
  <c r="Q125" i="23"/>
  <c r="P125" i="23"/>
  <c r="J125" i="23"/>
  <c r="G125" i="23"/>
  <c r="E125" i="23"/>
  <c r="F125" i="23" s="1"/>
  <c r="D125" i="23"/>
  <c r="C125" i="23"/>
  <c r="V124" i="23"/>
  <c r="T124" i="23"/>
  <c r="U124" i="23" s="1"/>
  <c r="R124" i="23"/>
  <c r="S124" i="23" s="1"/>
  <c r="Q124" i="23"/>
  <c r="P124" i="23"/>
  <c r="J124" i="23"/>
  <c r="G124" i="23"/>
  <c r="H125" i="23" s="1"/>
  <c r="E124" i="23"/>
  <c r="D124" i="23"/>
  <c r="C124" i="23"/>
  <c r="V123" i="23"/>
  <c r="T123" i="23"/>
  <c r="U123" i="23" s="1"/>
  <c r="R123" i="23"/>
  <c r="S123" i="23" s="1"/>
  <c r="Q123" i="23"/>
  <c r="P123" i="23"/>
  <c r="J123" i="23"/>
  <c r="G123" i="23"/>
  <c r="H123" i="23" s="1"/>
  <c r="E123" i="23"/>
  <c r="F124" i="23" s="1"/>
  <c r="D123" i="23"/>
  <c r="C123" i="23"/>
  <c r="V122" i="23"/>
  <c r="T122" i="23"/>
  <c r="U122" i="23" s="1"/>
  <c r="R122" i="23"/>
  <c r="S122" i="23" s="1"/>
  <c r="Q122" i="23"/>
  <c r="P122" i="23"/>
  <c r="J122" i="23"/>
  <c r="H122" i="23"/>
  <c r="G122" i="23"/>
  <c r="E122" i="23"/>
  <c r="D122" i="23"/>
  <c r="C122" i="23"/>
  <c r="V121" i="23"/>
  <c r="T121" i="23"/>
  <c r="R121" i="23"/>
  <c r="S121" i="23" s="1"/>
  <c r="Q121" i="23"/>
  <c r="P121" i="23"/>
  <c r="J121" i="23"/>
  <c r="G121" i="23"/>
  <c r="H121" i="23" s="1"/>
  <c r="E121" i="23"/>
  <c r="F121" i="23" s="1"/>
  <c r="D121" i="23"/>
  <c r="C121" i="23"/>
  <c r="V120" i="23"/>
  <c r="T120" i="23"/>
  <c r="U121" i="23" s="1"/>
  <c r="R120" i="23"/>
  <c r="Q120" i="23"/>
  <c r="P120" i="23"/>
  <c r="J120" i="23"/>
  <c r="G120" i="23"/>
  <c r="H120" i="23" s="1"/>
  <c r="E120" i="23"/>
  <c r="D120" i="23"/>
  <c r="C120" i="23"/>
  <c r="V119" i="23"/>
  <c r="T119" i="23"/>
  <c r="U119" i="23" s="1"/>
  <c r="R119" i="23"/>
  <c r="S120" i="23" s="1"/>
  <c r="Q119" i="23"/>
  <c r="P119" i="23"/>
  <c r="J119" i="23"/>
  <c r="G119" i="23"/>
  <c r="H119" i="23" s="1"/>
  <c r="E119" i="23"/>
  <c r="D119" i="23"/>
  <c r="C119" i="23"/>
  <c r="V118" i="23"/>
  <c r="T118" i="23"/>
  <c r="U118" i="23" s="1"/>
  <c r="R118" i="23"/>
  <c r="S118" i="23" s="1"/>
  <c r="Q118" i="23"/>
  <c r="P118" i="23"/>
  <c r="J118" i="23"/>
  <c r="G118" i="23"/>
  <c r="H118" i="23" s="1"/>
  <c r="E118" i="23"/>
  <c r="D118" i="23"/>
  <c r="C118" i="23"/>
  <c r="V117" i="23"/>
  <c r="T117" i="23"/>
  <c r="U117" i="23" s="1"/>
  <c r="R117" i="23"/>
  <c r="S117" i="23" s="1"/>
  <c r="Q117" i="23"/>
  <c r="P117" i="23"/>
  <c r="J117" i="23"/>
  <c r="H117" i="23"/>
  <c r="G117" i="23"/>
  <c r="E117" i="23"/>
  <c r="F117" i="23" s="1"/>
  <c r="D117" i="23"/>
  <c r="C117" i="23"/>
  <c r="V116" i="23"/>
  <c r="T116" i="23"/>
  <c r="R116" i="23"/>
  <c r="S116" i="23" s="1"/>
  <c r="Q116" i="23"/>
  <c r="P116" i="23"/>
  <c r="J116" i="23"/>
  <c r="G116" i="23"/>
  <c r="H116" i="23" s="1"/>
  <c r="E116" i="23"/>
  <c r="D116" i="23"/>
  <c r="C116" i="23"/>
  <c r="V115" i="23"/>
  <c r="T115" i="23"/>
  <c r="U115" i="23" s="1"/>
  <c r="R115" i="23"/>
  <c r="S115" i="23" s="1"/>
  <c r="Q115" i="23"/>
  <c r="P115" i="23"/>
  <c r="J115" i="23"/>
  <c r="H115" i="23"/>
  <c r="G115" i="23"/>
  <c r="E115" i="23"/>
  <c r="F116" i="23" s="1"/>
  <c r="D115" i="23"/>
  <c r="C115" i="23"/>
  <c r="V114" i="23"/>
  <c r="U114" i="23"/>
  <c r="T114" i="23"/>
  <c r="R114" i="23"/>
  <c r="S114" i="23" s="1"/>
  <c r="Q114" i="23"/>
  <c r="P114" i="23"/>
  <c r="J114" i="23"/>
  <c r="G114" i="23"/>
  <c r="H114" i="23" s="1"/>
  <c r="E114" i="23"/>
  <c r="F115" i="23" s="1"/>
  <c r="D114" i="23"/>
  <c r="C114" i="23"/>
  <c r="V113" i="23"/>
  <c r="T113" i="23"/>
  <c r="R113" i="23"/>
  <c r="S113" i="23" s="1"/>
  <c r="Q113" i="23"/>
  <c r="P113" i="23"/>
  <c r="J113" i="23"/>
  <c r="H113" i="23"/>
  <c r="G113" i="23"/>
  <c r="E113" i="23"/>
  <c r="F113" i="23" s="1"/>
  <c r="D113" i="23"/>
  <c r="C113" i="23"/>
  <c r="V112" i="23"/>
  <c r="T112" i="23"/>
  <c r="U113" i="23" s="1"/>
  <c r="R112" i="23"/>
  <c r="Q112" i="23"/>
  <c r="P112" i="23"/>
  <c r="J112" i="23"/>
  <c r="G112" i="23"/>
  <c r="E112" i="23"/>
  <c r="F112" i="23" s="1"/>
  <c r="D112" i="23"/>
  <c r="C112" i="23"/>
  <c r="V111" i="23"/>
  <c r="T111" i="23"/>
  <c r="U111" i="23" s="1"/>
  <c r="S111" i="23"/>
  <c r="R111" i="23"/>
  <c r="S112" i="23" s="1"/>
  <c r="Q111" i="23"/>
  <c r="P111" i="23"/>
  <c r="J111" i="23"/>
  <c r="G111" i="23"/>
  <c r="H111" i="23" s="1"/>
  <c r="E111" i="23"/>
  <c r="D111" i="23"/>
  <c r="C111" i="23"/>
  <c r="V110" i="23"/>
  <c r="U110" i="23"/>
  <c r="T110" i="23"/>
  <c r="R110" i="23"/>
  <c r="S110" i="23" s="1"/>
  <c r="Q110" i="23"/>
  <c r="P110" i="23"/>
  <c r="J110" i="23"/>
  <c r="G110" i="23"/>
  <c r="H110" i="23" s="1"/>
  <c r="E110" i="23"/>
  <c r="F110" i="23" s="1"/>
  <c r="D110" i="23"/>
  <c r="C110" i="23"/>
  <c r="V109" i="23"/>
  <c r="U109" i="23"/>
  <c r="T109" i="23"/>
  <c r="R109" i="23"/>
  <c r="Q109" i="23"/>
  <c r="P109" i="23"/>
  <c r="J109" i="23"/>
  <c r="H109" i="23"/>
  <c r="G109" i="23"/>
  <c r="E109" i="23"/>
  <c r="F109" i="23" s="1"/>
  <c r="D109" i="23"/>
  <c r="C109" i="23"/>
  <c r="V108" i="23"/>
  <c r="U108" i="23"/>
  <c r="T108" i="23"/>
  <c r="R108" i="23"/>
  <c r="Q108" i="23"/>
  <c r="P108" i="23"/>
  <c r="J108" i="23"/>
  <c r="G108" i="23"/>
  <c r="F108" i="23"/>
  <c r="E108" i="23"/>
  <c r="D108" i="23"/>
  <c r="C108" i="23"/>
  <c r="V107" i="23"/>
  <c r="T107" i="23"/>
  <c r="U107" i="23" s="1"/>
  <c r="R107" i="23"/>
  <c r="Q107" i="23"/>
  <c r="P107" i="23"/>
  <c r="J107" i="23"/>
  <c r="G107" i="23"/>
  <c r="H107" i="23" s="1"/>
  <c r="E107" i="23"/>
  <c r="D107" i="23"/>
  <c r="C107" i="23"/>
  <c r="V106" i="23"/>
  <c r="T106" i="23"/>
  <c r="U106" i="23" s="1"/>
  <c r="R106" i="23"/>
  <c r="S106" i="23" s="1"/>
  <c r="Q106" i="23"/>
  <c r="P106" i="23"/>
  <c r="J106" i="23"/>
  <c r="H106" i="23"/>
  <c r="G106" i="23"/>
  <c r="E106" i="23"/>
  <c r="D106" i="23"/>
  <c r="C106" i="23"/>
  <c r="V105" i="23"/>
  <c r="T105" i="23"/>
  <c r="R105" i="23"/>
  <c r="S105" i="23" s="1"/>
  <c r="Q105" i="23"/>
  <c r="P105" i="23"/>
  <c r="J105" i="23"/>
  <c r="H105" i="23"/>
  <c r="G105" i="23"/>
  <c r="E105" i="23"/>
  <c r="F105" i="23" s="1"/>
  <c r="D105" i="23"/>
  <c r="C105" i="23"/>
  <c r="V104" i="23"/>
  <c r="T104" i="23"/>
  <c r="U105" i="23" s="1"/>
  <c r="R104" i="23"/>
  <c r="Q104" i="23"/>
  <c r="P104" i="23"/>
  <c r="J104" i="23"/>
  <c r="H104" i="23"/>
  <c r="G104" i="23"/>
  <c r="E104" i="23"/>
  <c r="F104" i="23" s="1"/>
  <c r="D104" i="23"/>
  <c r="C104" i="23"/>
  <c r="V103" i="23"/>
  <c r="T103" i="23"/>
  <c r="U103" i="23" s="1"/>
  <c r="S103" i="23"/>
  <c r="R103" i="23"/>
  <c r="S104" i="23" s="1"/>
  <c r="Q103" i="23"/>
  <c r="P103" i="23"/>
  <c r="J103" i="23"/>
  <c r="G103" i="23"/>
  <c r="H103" i="23" s="1"/>
  <c r="E103" i="23"/>
  <c r="F103" i="23" s="1"/>
  <c r="D103" i="23"/>
  <c r="C103" i="23"/>
  <c r="V102" i="23"/>
  <c r="T102" i="23"/>
  <c r="U102" i="23" s="1"/>
  <c r="R102" i="23"/>
  <c r="S102" i="23" s="1"/>
  <c r="Q102" i="23"/>
  <c r="P102" i="23"/>
  <c r="J102" i="23"/>
  <c r="G102" i="23"/>
  <c r="H102" i="23" s="1"/>
  <c r="E102" i="23"/>
  <c r="D102" i="23"/>
  <c r="C102" i="23"/>
  <c r="V101" i="23"/>
  <c r="T101" i="23"/>
  <c r="U101" i="23" s="1"/>
  <c r="R101" i="23"/>
  <c r="S101" i="23" s="1"/>
  <c r="Q101" i="23"/>
  <c r="P101" i="23"/>
  <c r="J101" i="23"/>
  <c r="H101" i="23"/>
  <c r="G101" i="23"/>
  <c r="E101" i="23"/>
  <c r="F101" i="23" s="1"/>
  <c r="D101" i="23"/>
  <c r="C101" i="23"/>
  <c r="V100" i="23"/>
  <c r="T100" i="23"/>
  <c r="U100" i="23" s="1"/>
  <c r="R100" i="23"/>
  <c r="S100" i="23" s="1"/>
  <c r="Q100" i="23"/>
  <c r="P100" i="23"/>
  <c r="J100" i="23"/>
  <c r="H100" i="23"/>
  <c r="G100" i="23"/>
  <c r="E100" i="23"/>
  <c r="D100" i="23"/>
  <c r="C100" i="23"/>
  <c r="V99" i="23"/>
  <c r="U99" i="23"/>
  <c r="T99" i="23"/>
  <c r="R99" i="23"/>
  <c r="S99" i="23" s="1"/>
  <c r="Q99" i="23"/>
  <c r="P99" i="23"/>
  <c r="J99" i="23"/>
  <c r="G99" i="23"/>
  <c r="H99" i="23" s="1"/>
  <c r="E99" i="23"/>
  <c r="D99" i="23"/>
  <c r="C99" i="23"/>
  <c r="V98" i="23"/>
  <c r="T98" i="23"/>
  <c r="U98" i="23" s="1"/>
  <c r="R98" i="23"/>
  <c r="S98" i="23" s="1"/>
  <c r="Q98" i="23"/>
  <c r="P98" i="23"/>
  <c r="J98" i="23"/>
  <c r="G98" i="23"/>
  <c r="H98" i="23" s="1"/>
  <c r="E98" i="23"/>
  <c r="F98" i="23" s="1"/>
  <c r="D98" i="23"/>
  <c r="C98" i="23"/>
  <c r="V97" i="23"/>
  <c r="T97" i="23"/>
  <c r="R97" i="23"/>
  <c r="S97" i="23" s="1"/>
  <c r="Q97" i="23"/>
  <c r="P97" i="23"/>
  <c r="J97" i="23"/>
  <c r="H97" i="23"/>
  <c r="G97" i="23"/>
  <c r="E97" i="23"/>
  <c r="F97" i="23" s="1"/>
  <c r="D97" i="23"/>
  <c r="C97" i="23"/>
  <c r="V96" i="23"/>
  <c r="U96" i="23"/>
  <c r="T96" i="23"/>
  <c r="U97" i="23" s="1"/>
  <c r="R96" i="23"/>
  <c r="Q96" i="23"/>
  <c r="P96" i="23"/>
  <c r="J96" i="23"/>
  <c r="G96" i="23"/>
  <c r="E96" i="23"/>
  <c r="F96" i="23" s="1"/>
  <c r="D96" i="23"/>
  <c r="C96" i="23"/>
  <c r="V95" i="23"/>
  <c r="U95" i="23"/>
  <c r="T95" i="23"/>
  <c r="R95" i="23"/>
  <c r="Q95" i="23"/>
  <c r="P95" i="23"/>
  <c r="J95" i="23"/>
  <c r="G95" i="23"/>
  <c r="F95" i="23"/>
  <c r="E95" i="23"/>
  <c r="D95" i="23"/>
  <c r="C95" i="23"/>
  <c r="V94" i="23"/>
  <c r="T94" i="23"/>
  <c r="U94" i="23" s="1"/>
  <c r="S94" i="23"/>
  <c r="R94" i="23"/>
  <c r="Q94" i="23"/>
  <c r="P94" i="23"/>
  <c r="J94" i="23"/>
  <c r="G94" i="23"/>
  <c r="H94" i="23" s="1"/>
  <c r="E94" i="23"/>
  <c r="F94" i="23" s="1"/>
  <c r="D94" i="23"/>
  <c r="C94" i="23"/>
  <c r="V93" i="23"/>
  <c r="U93" i="23"/>
  <c r="T93" i="23"/>
  <c r="R93" i="23"/>
  <c r="Q93" i="23"/>
  <c r="P93" i="23"/>
  <c r="J93" i="23"/>
  <c r="G93" i="23"/>
  <c r="E93" i="23"/>
  <c r="F93" i="23" s="1"/>
  <c r="D93" i="23"/>
  <c r="C93" i="23"/>
  <c r="V92" i="23"/>
  <c r="T92" i="23"/>
  <c r="U92" i="23" s="1"/>
  <c r="R92" i="23"/>
  <c r="S93" i="23" s="1"/>
  <c r="Q92" i="23"/>
  <c r="P92" i="23"/>
  <c r="J92" i="23"/>
  <c r="G92" i="23"/>
  <c r="H93" i="23" s="1"/>
  <c r="E92" i="23"/>
  <c r="D92" i="23"/>
  <c r="C92" i="23"/>
  <c r="V91" i="23"/>
  <c r="U91" i="23"/>
  <c r="T91" i="23"/>
  <c r="S91" i="23"/>
  <c r="R91" i="23"/>
  <c r="Q91" i="23"/>
  <c r="P91" i="23"/>
  <c r="J91" i="23"/>
  <c r="G91" i="23"/>
  <c r="H91" i="23" s="1"/>
  <c r="F91" i="23"/>
  <c r="E91" i="23"/>
  <c r="F92" i="23" s="1"/>
  <c r="D91" i="23"/>
  <c r="C91" i="23"/>
  <c r="V90" i="23"/>
  <c r="T90" i="23"/>
  <c r="U90" i="23" s="1"/>
  <c r="S90" i="23"/>
  <c r="R90" i="23"/>
  <c r="Q90" i="23"/>
  <c r="P90" i="23"/>
  <c r="J90" i="23"/>
  <c r="G90" i="23"/>
  <c r="H90" i="23" s="1"/>
  <c r="E90" i="23"/>
  <c r="F90" i="23" s="1"/>
  <c r="D90" i="23"/>
  <c r="C90" i="23"/>
  <c r="V89" i="23"/>
  <c r="T89" i="23"/>
  <c r="R89" i="23"/>
  <c r="S89" i="23" s="1"/>
  <c r="Q89" i="23"/>
  <c r="P89" i="23"/>
  <c r="J89" i="23"/>
  <c r="G89" i="23"/>
  <c r="H89" i="23" s="1"/>
  <c r="E89" i="23"/>
  <c r="F89" i="23" s="1"/>
  <c r="D89" i="23"/>
  <c r="C89" i="23"/>
  <c r="V88" i="23"/>
  <c r="U88" i="23"/>
  <c r="T88" i="23"/>
  <c r="U89" i="23" s="1"/>
  <c r="R88" i="23"/>
  <c r="Q88" i="23"/>
  <c r="P88" i="23"/>
  <c r="J88" i="23"/>
  <c r="G88" i="23"/>
  <c r="F88" i="23"/>
  <c r="E88" i="23"/>
  <c r="D88" i="23"/>
  <c r="C88" i="23"/>
  <c r="V87" i="23"/>
  <c r="T87" i="23"/>
  <c r="U87" i="23" s="1"/>
  <c r="R87" i="23"/>
  <c r="S88" i="23" s="1"/>
  <c r="Q87" i="23"/>
  <c r="P87" i="23"/>
  <c r="J87" i="23"/>
  <c r="G87" i="23"/>
  <c r="F87" i="23"/>
  <c r="E87" i="23"/>
  <c r="D87" i="23"/>
  <c r="C87" i="23"/>
  <c r="V86" i="23"/>
  <c r="T86" i="23"/>
  <c r="R86" i="23"/>
  <c r="S86" i="23" s="1"/>
  <c r="Q86" i="23"/>
  <c r="P86" i="23"/>
  <c r="J86" i="23"/>
  <c r="G86" i="23"/>
  <c r="H86" i="23" s="1"/>
  <c r="E86" i="23"/>
  <c r="D86" i="23"/>
  <c r="C86" i="23"/>
  <c r="V85" i="23"/>
  <c r="T85" i="23"/>
  <c r="U86" i="23" s="1"/>
  <c r="R85" i="23"/>
  <c r="Q85" i="23"/>
  <c r="P85" i="23"/>
  <c r="J85" i="23"/>
  <c r="H85" i="23"/>
  <c r="G85" i="23"/>
  <c r="E85" i="23"/>
  <c r="F85" i="23" s="1"/>
  <c r="D85" i="23"/>
  <c r="C85" i="23"/>
  <c r="V84" i="23"/>
  <c r="T84" i="23"/>
  <c r="U84" i="23" s="1"/>
  <c r="R84" i="23"/>
  <c r="S85" i="23" s="1"/>
  <c r="Q84" i="23"/>
  <c r="P84" i="23"/>
  <c r="J84" i="23"/>
  <c r="G84" i="23"/>
  <c r="E84" i="23"/>
  <c r="D84" i="23"/>
  <c r="C84" i="23"/>
  <c r="V83" i="23"/>
  <c r="T83" i="23"/>
  <c r="U83" i="23" s="1"/>
  <c r="R83" i="23"/>
  <c r="S83" i="23" s="1"/>
  <c r="Q83" i="23"/>
  <c r="P83" i="23"/>
  <c r="J83" i="23"/>
  <c r="G83" i="23"/>
  <c r="H83" i="23" s="1"/>
  <c r="E83" i="23"/>
  <c r="F84" i="23" s="1"/>
  <c r="D83" i="23"/>
  <c r="C83" i="23"/>
  <c r="V82" i="23"/>
  <c r="U82" i="23"/>
  <c r="T82" i="23"/>
  <c r="R82" i="23"/>
  <c r="Q82" i="23"/>
  <c r="P82" i="23"/>
  <c r="J82" i="23"/>
  <c r="G82" i="23"/>
  <c r="H82" i="23" s="1"/>
  <c r="E82" i="23"/>
  <c r="F82" i="23" s="1"/>
  <c r="D82" i="23"/>
  <c r="C82" i="23"/>
  <c r="V81" i="23"/>
  <c r="T81" i="23"/>
  <c r="S81" i="23"/>
  <c r="R81" i="23"/>
  <c r="Q81" i="23"/>
  <c r="P81" i="23"/>
  <c r="J81" i="23"/>
  <c r="G81" i="23"/>
  <c r="H81" i="23" s="1"/>
  <c r="E81" i="23"/>
  <c r="F81" i="23" s="1"/>
  <c r="D81" i="23"/>
  <c r="C81" i="23"/>
  <c r="V80" i="23"/>
  <c r="T80" i="23"/>
  <c r="U81" i="23" s="1"/>
  <c r="R80" i="23"/>
  <c r="Q80" i="23"/>
  <c r="P80" i="23"/>
  <c r="J80" i="23"/>
  <c r="G80" i="23"/>
  <c r="F80" i="23"/>
  <c r="E80" i="23"/>
  <c r="D80" i="23"/>
  <c r="C80" i="23"/>
  <c r="V79" i="23"/>
  <c r="T79" i="23"/>
  <c r="U79" i="23" s="1"/>
  <c r="S79" i="23"/>
  <c r="R79" i="23"/>
  <c r="S80" i="23" s="1"/>
  <c r="Q79" i="23"/>
  <c r="P79" i="23"/>
  <c r="J79" i="23"/>
  <c r="G79" i="23"/>
  <c r="H79" i="23" s="1"/>
  <c r="E79" i="23"/>
  <c r="D79" i="23"/>
  <c r="C79" i="23"/>
  <c r="V78" i="23"/>
  <c r="T78" i="23"/>
  <c r="U78" i="23" s="1"/>
  <c r="R78" i="23"/>
  <c r="S78" i="23" s="1"/>
  <c r="Q78" i="23"/>
  <c r="P78" i="23"/>
  <c r="J78" i="23"/>
  <c r="G78" i="23"/>
  <c r="H78" i="23" s="1"/>
  <c r="E78" i="23"/>
  <c r="F78" i="23" s="1"/>
  <c r="D78" i="23"/>
  <c r="C78" i="23"/>
  <c r="V77" i="23"/>
  <c r="U77" i="23"/>
  <c r="T77" i="23"/>
  <c r="R77" i="23"/>
  <c r="Q77" i="23"/>
  <c r="P77" i="23"/>
  <c r="J77" i="23"/>
  <c r="H77" i="23"/>
  <c r="G77" i="23"/>
  <c r="E77" i="23"/>
  <c r="F77" i="23" s="1"/>
  <c r="D77" i="23"/>
  <c r="C77" i="23"/>
  <c r="V76" i="23"/>
  <c r="T76" i="23"/>
  <c r="R76" i="23"/>
  <c r="S76" i="23" s="1"/>
  <c r="Q76" i="23"/>
  <c r="P76" i="23"/>
  <c r="J76" i="23"/>
  <c r="G76" i="23"/>
  <c r="H76" i="23" s="1"/>
  <c r="F76" i="23"/>
  <c r="E76" i="23"/>
  <c r="D76" i="23"/>
  <c r="C76" i="23"/>
  <c r="V75" i="23"/>
  <c r="T75" i="23"/>
  <c r="U75" i="23" s="1"/>
  <c r="S75" i="23"/>
  <c r="R75" i="23"/>
  <c r="Q75" i="23"/>
  <c r="P75" i="23"/>
  <c r="J75" i="23"/>
  <c r="G75" i="23"/>
  <c r="E75" i="23"/>
  <c r="F75" i="23" s="1"/>
  <c r="D75" i="23"/>
  <c r="C75" i="23"/>
  <c r="V74" i="23"/>
  <c r="T74" i="23"/>
  <c r="U74" i="23" s="1"/>
  <c r="R74" i="23"/>
  <c r="S74" i="23" s="1"/>
  <c r="Q74" i="23"/>
  <c r="P74" i="23"/>
  <c r="J74" i="23"/>
  <c r="G74" i="23"/>
  <c r="H75" i="23" s="1"/>
  <c r="E74" i="23"/>
  <c r="D74" i="23"/>
  <c r="C74" i="23"/>
  <c r="V73" i="23"/>
  <c r="T73" i="23"/>
  <c r="R73" i="23"/>
  <c r="S73" i="23" s="1"/>
  <c r="Q73" i="23"/>
  <c r="P73" i="23"/>
  <c r="J73" i="23"/>
  <c r="H73" i="23"/>
  <c r="G73" i="23"/>
  <c r="E73" i="23"/>
  <c r="F73" i="23" s="1"/>
  <c r="D73" i="23"/>
  <c r="C73" i="23"/>
  <c r="V72" i="23"/>
  <c r="T72" i="23"/>
  <c r="U73" i="23" s="1"/>
  <c r="R72" i="23"/>
  <c r="Q72" i="23"/>
  <c r="P72" i="23"/>
  <c r="J72" i="23"/>
  <c r="G72" i="23"/>
  <c r="H72" i="23" s="1"/>
  <c r="F72" i="23"/>
  <c r="E72" i="23"/>
  <c r="D72" i="23"/>
  <c r="C72" i="23"/>
  <c r="V71" i="23"/>
  <c r="T71" i="23"/>
  <c r="U71" i="23" s="1"/>
  <c r="S71" i="23"/>
  <c r="R71" i="23"/>
  <c r="S72" i="23" s="1"/>
  <c r="Q71" i="23"/>
  <c r="P71" i="23"/>
  <c r="J71" i="23"/>
  <c r="H71" i="23"/>
  <c r="G71" i="23"/>
  <c r="E71" i="23"/>
  <c r="F71" i="23" s="1"/>
  <c r="D71" i="23"/>
  <c r="C71" i="23"/>
  <c r="V70" i="23"/>
  <c r="T70" i="23"/>
  <c r="U70" i="23" s="1"/>
  <c r="R70" i="23"/>
  <c r="S70" i="23" s="1"/>
  <c r="Q70" i="23"/>
  <c r="P70" i="23"/>
  <c r="J70" i="23"/>
  <c r="G70" i="23"/>
  <c r="H70" i="23" s="1"/>
  <c r="E70" i="23"/>
  <c r="F70" i="23" s="1"/>
  <c r="D70" i="23"/>
  <c r="C70" i="23"/>
  <c r="V69" i="23"/>
  <c r="T69" i="23"/>
  <c r="R69" i="23"/>
  <c r="S69" i="23" s="1"/>
  <c r="Q69" i="23"/>
  <c r="P69" i="23"/>
  <c r="J69" i="23"/>
  <c r="G69" i="23"/>
  <c r="E69" i="23"/>
  <c r="F69" i="23" s="1"/>
  <c r="D69" i="23"/>
  <c r="C69" i="23"/>
  <c r="V68" i="23"/>
  <c r="T68" i="23"/>
  <c r="U68" i="23" s="1"/>
  <c r="R68" i="23"/>
  <c r="S68" i="23" s="1"/>
  <c r="Q68" i="23"/>
  <c r="P68" i="23"/>
  <c r="J68" i="23"/>
  <c r="G68" i="23"/>
  <c r="H69" i="23" s="1"/>
  <c r="F68" i="23"/>
  <c r="E68" i="23"/>
  <c r="D68" i="23"/>
  <c r="C68" i="23"/>
  <c r="V67" i="23"/>
  <c r="T67" i="23"/>
  <c r="U67" i="23" s="1"/>
  <c r="R67" i="23"/>
  <c r="S67" i="23" s="1"/>
  <c r="Q67" i="23"/>
  <c r="P67" i="23"/>
  <c r="J67" i="23"/>
  <c r="G67" i="23"/>
  <c r="E67" i="23"/>
  <c r="F67" i="23" s="1"/>
  <c r="D67" i="23"/>
  <c r="C67" i="23"/>
  <c r="V66" i="23"/>
  <c r="U66" i="23"/>
  <c r="T66" i="23"/>
  <c r="R66" i="23"/>
  <c r="Q66" i="23"/>
  <c r="P66" i="23"/>
  <c r="J66" i="23"/>
  <c r="G66" i="23"/>
  <c r="H66" i="23" s="1"/>
  <c r="E66" i="23"/>
  <c r="F66" i="23" s="1"/>
  <c r="D66" i="23"/>
  <c r="C66" i="23"/>
  <c r="V65" i="23"/>
  <c r="T65" i="23"/>
  <c r="R65" i="23"/>
  <c r="S65" i="23" s="1"/>
  <c r="Q65" i="23"/>
  <c r="P65" i="23"/>
  <c r="J65" i="23"/>
  <c r="G65" i="23"/>
  <c r="E65" i="23"/>
  <c r="F65" i="23" s="1"/>
  <c r="D65" i="23"/>
  <c r="C65" i="23"/>
  <c r="V64" i="23"/>
  <c r="T64" i="23"/>
  <c r="U65" i="23" s="1"/>
  <c r="R64" i="23"/>
  <c r="Q64" i="23"/>
  <c r="P64" i="23"/>
  <c r="J64" i="23"/>
  <c r="G64" i="23"/>
  <c r="H64" i="23" s="1"/>
  <c r="E64" i="23"/>
  <c r="F64" i="23" s="1"/>
  <c r="D64" i="23"/>
  <c r="C64" i="23"/>
  <c r="V63" i="23"/>
  <c r="U63" i="23"/>
  <c r="T63" i="23"/>
  <c r="R63" i="23"/>
  <c r="Q63" i="23"/>
  <c r="P63" i="23"/>
  <c r="J63" i="23"/>
  <c r="G63" i="23"/>
  <c r="H63" i="23" s="1"/>
  <c r="E63" i="23"/>
  <c r="F63" i="23" s="1"/>
  <c r="D63" i="23"/>
  <c r="C63" i="23"/>
  <c r="V62" i="23"/>
  <c r="T62" i="23"/>
  <c r="U62" i="23" s="1"/>
  <c r="S62" i="23"/>
  <c r="R62" i="23"/>
  <c r="Q62" i="23"/>
  <c r="P62" i="23"/>
  <c r="J62" i="23"/>
  <c r="G62" i="23"/>
  <c r="H62" i="23" s="1"/>
  <c r="E62" i="23"/>
  <c r="D62" i="23"/>
  <c r="C62" i="23"/>
  <c r="V61" i="23"/>
  <c r="T61" i="23"/>
  <c r="R61" i="23"/>
  <c r="S61" i="23" s="1"/>
  <c r="Q61" i="23"/>
  <c r="P61" i="23"/>
  <c r="J61" i="23"/>
  <c r="G61" i="23"/>
  <c r="E61" i="23"/>
  <c r="F61" i="23" s="1"/>
  <c r="D61" i="23"/>
  <c r="C61" i="23"/>
  <c r="V60" i="23"/>
  <c r="T60" i="23"/>
  <c r="U61" i="23" s="1"/>
  <c r="R60" i="23"/>
  <c r="Q60" i="23"/>
  <c r="P60" i="23"/>
  <c r="J60" i="23"/>
  <c r="G60" i="23"/>
  <c r="H61" i="23" s="1"/>
  <c r="E60" i="23"/>
  <c r="D60" i="23"/>
  <c r="C60" i="23"/>
  <c r="V59" i="23"/>
  <c r="T59" i="23"/>
  <c r="U60" i="23" s="1"/>
  <c r="R59" i="23"/>
  <c r="S59" i="23" s="1"/>
  <c r="Q59" i="23"/>
  <c r="P59" i="23"/>
  <c r="J59" i="23"/>
  <c r="G59" i="23"/>
  <c r="E59" i="23"/>
  <c r="F60" i="23" s="1"/>
  <c r="D59" i="23"/>
  <c r="C59" i="23"/>
  <c r="V58" i="23"/>
  <c r="T58" i="23"/>
  <c r="U58" i="23" s="1"/>
  <c r="R58" i="23"/>
  <c r="S58" i="23" s="1"/>
  <c r="Q58" i="23"/>
  <c r="P58" i="23"/>
  <c r="J58" i="23"/>
  <c r="H58" i="23"/>
  <c r="G58" i="23"/>
  <c r="H59" i="23" s="1"/>
  <c r="E58" i="23"/>
  <c r="D58" i="23"/>
  <c r="C58" i="23"/>
  <c r="V57" i="23"/>
  <c r="T57" i="23"/>
  <c r="R57" i="23"/>
  <c r="S57" i="23" s="1"/>
  <c r="Q57" i="23"/>
  <c r="P57" i="23"/>
  <c r="J57" i="23"/>
  <c r="G57" i="23"/>
  <c r="H57" i="23" s="1"/>
  <c r="E57" i="23"/>
  <c r="F58" i="23" s="1"/>
  <c r="D57" i="23"/>
  <c r="C57" i="23"/>
  <c r="V56" i="23"/>
  <c r="T56" i="23"/>
  <c r="U57" i="23" s="1"/>
  <c r="R56" i="23"/>
  <c r="Q56" i="23"/>
  <c r="P56" i="23"/>
  <c r="J56" i="23"/>
  <c r="G56" i="23"/>
  <c r="H56" i="23" s="1"/>
  <c r="E56" i="23"/>
  <c r="F56" i="23" s="1"/>
  <c r="D56" i="23"/>
  <c r="C56" i="23"/>
  <c r="V55" i="23"/>
  <c r="T55" i="23"/>
  <c r="U55" i="23" s="1"/>
  <c r="R55" i="23"/>
  <c r="S56" i="23" s="1"/>
  <c r="Q55" i="23"/>
  <c r="P55" i="23"/>
  <c r="J55" i="23"/>
  <c r="G55" i="23"/>
  <c r="H55" i="23" s="1"/>
  <c r="E55" i="23"/>
  <c r="F55" i="23" s="1"/>
  <c r="D55" i="23"/>
  <c r="C55" i="23"/>
  <c r="V54" i="23"/>
  <c r="T54" i="23"/>
  <c r="U54" i="23" s="1"/>
  <c r="R54" i="23"/>
  <c r="S54" i="23" s="1"/>
  <c r="Q54" i="23"/>
  <c r="P54" i="23"/>
  <c r="J54" i="23"/>
  <c r="G54" i="23"/>
  <c r="H54" i="23" s="1"/>
  <c r="E54" i="23"/>
  <c r="F54" i="23" s="1"/>
  <c r="D54" i="23"/>
  <c r="C54" i="23"/>
  <c r="V53" i="23"/>
  <c r="T53" i="23"/>
  <c r="U53" i="23" s="1"/>
  <c r="R53" i="23"/>
  <c r="S53" i="23" s="1"/>
  <c r="Q53" i="23"/>
  <c r="P53" i="23"/>
  <c r="J53" i="23"/>
  <c r="H53" i="23"/>
  <c r="G53" i="23"/>
  <c r="E53" i="23"/>
  <c r="F53" i="23" s="1"/>
  <c r="D53" i="23"/>
  <c r="C53" i="23"/>
  <c r="V52" i="23"/>
  <c r="T52" i="23"/>
  <c r="U52" i="23" s="1"/>
  <c r="R52" i="23"/>
  <c r="S52" i="23" s="1"/>
  <c r="Q52" i="23"/>
  <c r="P52" i="23"/>
  <c r="J52" i="23"/>
  <c r="G52" i="23"/>
  <c r="H52" i="23" s="1"/>
  <c r="F52" i="23"/>
  <c r="E52" i="23"/>
  <c r="D52" i="23"/>
  <c r="C52" i="23"/>
  <c r="V51" i="23"/>
  <c r="T51" i="23"/>
  <c r="U51" i="23" s="1"/>
  <c r="R51" i="23"/>
  <c r="S51" i="23" s="1"/>
  <c r="Q51" i="23"/>
  <c r="P51" i="23"/>
  <c r="J51" i="23"/>
  <c r="G51" i="23"/>
  <c r="H51" i="23" s="1"/>
  <c r="E51" i="23"/>
  <c r="F51" i="23" s="1"/>
  <c r="D51" i="23"/>
  <c r="C51" i="23"/>
  <c r="V50" i="23"/>
  <c r="U50" i="23"/>
  <c r="T50" i="23"/>
  <c r="R50" i="23"/>
  <c r="Q50" i="23"/>
  <c r="P50" i="23"/>
  <c r="J50" i="23"/>
  <c r="G50" i="23"/>
  <c r="H50" i="23" s="1"/>
  <c r="E50" i="23"/>
  <c r="F50" i="23" s="1"/>
  <c r="D50" i="23"/>
  <c r="C50" i="23"/>
  <c r="V49" i="23"/>
  <c r="T49" i="23"/>
  <c r="S49" i="23"/>
  <c r="R49" i="23"/>
  <c r="Q49" i="23"/>
  <c r="P49" i="23"/>
  <c r="J49" i="23"/>
  <c r="G49" i="23"/>
  <c r="H49" i="23" s="1"/>
  <c r="E49" i="23"/>
  <c r="F49" i="23" s="1"/>
  <c r="D49" i="23"/>
  <c r="C49" i="23"/>
  <c r="V48" i="23"/>
  <c r="T48" i="23"/>
  <c r="U49" i="23" s="1"/>
  <c r="R48" i="23"/>
  <c r="Q48" i="23"/>
  <c r="P48" i="23"/>
  <c r="J48" i="23"/>
  <c r="G48" i="23"/>
  <c r="E48" i="23"/>
  <c r="F48" i="23" s="1"/>
  <c r="D48" i="23"/>
  <c r="C48" i="23"/>
  <c r="V47" i="23"/>
  <c r="T47" i="23"/>
  <c r="U47" i="23" s="1"/>
  <c r="R47" i="23"/>
  <c r="S48" i="23" s="1"/>
  <c r="Q47" i="23"/>
  <c r="P47" i="23"/>
  <c r="J47" i="23"/>
  <c r="G47" i="23"/>
  <c r="H47" i="23" s="1"/>
  <c r="E47" i="23"/>
  <c r="F47" i="23" s="1"/>
  <c r="D47" i="23"/>
  <c r="C47" i="23"/>
  <c r="V46" i="23"/>
  <c r="T46" i="23"/>
  <c r="U46" i="23" s="1"/>
  <c r="S46" i="23"/>
  <c r="R46" i="23"/>
  <c r="Q46" i="23"/>
  <c r="P46" i="23"/>
  <c r="J46" i="23"/>
  <c r="G46" i="23"/>
  <c r="H46" i="23" s="1"/>
  <c r="E46" i="23"/>
  <c r="F46" i="23" s="1"/>
  <c r="D46" i="23"/>
  <c r="C46" i="23"/>
  <c r="V45" i="23"/>
  <c r="T45" i="23"/>
  <c r="U45" i="23" s="1"/>
  <c r="R45" i="23"/>
  <c r="S45" i="23" s="1"/>
  <c r="Q45" i="23"/>
  <c r="P45" i="23"/>
  <c r="J45" i="23"/>
  <c r="G45" i="23"/>
  <c r="E45" i="23"/>
  <c r="F45" i="23" s="1"/>
  <c r="D45" i="23"/>
  <c r="C45" i="23"/>
  <c r="V44" i="23"/>
  <c r="U44" i="23"/>
  <c r="T44" i="23"/>
  <c r="R44" i="23"/>
  <c r="S44" i="23" s="1"/>
  <c r="Q44" i="23"/>
  <c r="P44" i="23"/>
  <c r="J44" i="23"/>
  <c r="G44" i="23"/>
  <c r="F44" i="23"/>
  <c r="E44" i="23"/>
  <c r="D44" i="23"/>
  <c r="C44" i="23"/>
  <c r="V43" i="23"/>
  <c r="T43" i="23"/>
  <c r="U43" i="23" s="1"/>
  <c r="S43" i="23"/>
  <c r="R43" i="23"/>
  <c r="Q43" i="23"/>
  <c r="P43" i="23"/>
  <c r="J43" i="23"/>
  <c r="G43" i="23"/>
  <c r="H43" i="23" s="1"/>
  <c r="E43" i="23"/>
  <c r="F43" i="23" s="1"/>
  <c r="D43" i="23"/>
  <c r="C43" i="23"/>
  <c r="V42" i="23"/>
  <c r="U42" i="23"/>
  <c r="T42" i="23"/>
  <c r="R42" i="23"/>
  <c r="Q42" i="23"/>
  <c r="P42" i="23"/>
  <c r="J42" i="23"/>
  <c r="H42" i="23"/>
  <c r="G42" i="23"/>
  <c r="E42" i="23"/>
  <c r="F42" i="23" s="1"/>
  <c r="D42" i="23"/>
  <c r="C42" i="23"/>
  <c r="V41" i="23"/>
  <c r="T41" i="23"/>
  <c r="R41" i="23"/>
  <c r="S42" i="23" s="1"/>
  <c r="Q41" i="23"/>
  <c r="P41" i="23"/>
  <c r="J41" i="23"/>
  <c r="G41" i="23"/>
  <c r="E41" i="23"/>
  <c r="F41" i="23" s="1"/>
  <c r="D41" i="23"/>
  <c r="C41" i="23"/>
  <c r="V40" i="23"/>
  <c r="T40" i="23"/>
  <c r="U41" i="23" s="1"/>
  <c r="R40" i="23"/>
  <c r="Q40" i="23"/>
  <c r="P40" i="23"/>
  <c r="J40" i="23"/>
  <c r="G40" i="23"/>
  <c r="H41" i="23" s="1"/>
  <c r="F40" i="23"/>
  <c r="E40" i="23"/>
  <c r="D40" i="23"/>
  <c r="C40" i="23"/>
  <c r="V39" i="23"/>
  <c r="U39" i="23"/>
  <c r="T39" i="23"/>
  <c r="R39" i="23"/>
  <c r="S40" i="23" s="1"/>
  <c r="Q39" i="23"/>
  <c r="P39" i="23"/>
  <c r="J39" i="23"/>
  <c r="H39" i="23"/>
  <c r="G39" i="23"/>
  <c r="E39" i="23"/>
  <c r="D39" i="23"/>
  <c r="C39" i="23"/>
  <c r="V38" i="23"/>
  <c r="T38" i="23"/>
  <c r="R38" i="23"/>
  <c r="S38" i="23" s="1"/>
  <c r="Q38" i="23"/>
  <c r="P38" i="23"/>
  <c r="J38" i="23"/>
  <c r="G38" i="23"/>
  <c r="H38" i="23" s="1"/>
  <c r="E38" i="23"/>
  <c r="F38" i="23" s="1"/>
  <c r="D38" i="23"/>
  <c r="C38" i="23"/>
  <c r="V37" i="23"/>
  <c r="T37" i="23"/>
  <c r="R37" i="23"/>
  <c r="S37" i="23" s="1"/>
  <c r="Q37" i="23"/>
  <c r="P37" i="23"/>
  <c r="J37" i="23"/>
  <c r="G37" i="23"/>
  <c r="E37" i="23"/>
  <c r="F37" i="23" s="1"/>
  <c r="D37" i="23"/>
  <c r="C37" i="23"/>
  <c r="V36" i="23"/>
  <c r="T36" i="23"/>
  <c r="U36" i="23" s="1"/>
  <c r="R36" i="23"/>
  <c r="S36" i="23" s="1"/>
  <c r="Q36" i="23"/>
  <c r="P36" i="23"/>
  <c r="J36" i="23"/>
  <c r="G36" i="23"/>
  <c r="H36" i="23" s="1"/>
  <c r="E36" i="23"/>
  <c r="D36" i="23"/>
  <c r="C36" i="23"/>
  <c r="V35" i="23"/>
  <c r="T35" i="23"/>
  <c r="U35" i="23" s="1"/>
  <c r="R35" i="23"/>
  <c r="S35" i="23" s="1"/>
  <c r="Q35" i="23"/>
  <c r="P35" i="23"/>
  <c r="J35" i="23"/>
  <c r="G35" i="23"/>
  <c r="F35" i="23"/>
  <c r="E35" i="23"/>
  <c r="F36" i="23" s="1"/>
  <c r="D35" i="23"/>
  <c r="C35" i="23"/>
  <c r="V34" i="23"/>
  <c r="T34" i="23"/>
  <c r="U34" i="23" s="1"/>
  <c r="R34" i="23"/>
  <c r="S34" i="23" s="1"/>
  <c r="Q34" i="23"/>
  <c r="P34" i="23"/>
  <c r="J34" i="23"/>
  <c r="G34" i="23"/>
  <c r="H34" i="23" s="1"/>
  <c r="E34" i="23"/>
  <c r="F34" i="23" s="1"/>
  <c r="D34" i="23"/>
  <c r="C34" i="23"/>
  <c r="V33" i="23"/>
  <c r="T33" i="23"/>
  <c r="S33" i="23"/>
  <c r="R33" i="23"/>
  <c r="Q33" i="23"/>
  <c r="P33" i="23"/>
  <c r="J33" i="23"/>
  <c r="G33" i="23"/>
  <c r="H33" i="23" s="1"/>
  <c r="E33" i="23"/>
  <c r="F33" i="23" s="1"/>
  <c r="D33" i="23"/>
  <c r="C33" i="23"/>
  <c r="V32" i="23"/>
  <c r="T32" i="23"/>
  <c r="U33" i="23" s="1"/>
  <c r="R32" i="23"/>
  <c r="Q32" i="23"/>
  <c r="P32" i="23"/>
  <c r="J32" i="23"/>
  <c r="G32" i="23"/>
  <c r="E32" i="23"/>
  <c r="F32" i="23" s="1"/>
  <c r="D32" i="23"/>
  <c r="C32" i="23"/>
  <c r="V31" i="23"/>
  <c r="U31" i="23"/>
  <c r="T31" i="23"/>
  <c r="R31" i="23"/>
  <c r="Q31" i="23"/>
  <c r="P31" i="23"/>
  <c r="J31" i="23"/>
  <c r="G31" i="23"/>
  <c r="H31" i="23" s="1"/>
  <c r="E31" i="23"/>
  <c r="D31" i="23"/>
  <c r="C31" i="23"/>
  <c r="V30" i="23"/>
  <c r="T30" i="23"/>
  <c r="U30" i="23" s="1"/>
  <c r="S30" i="23"/>
  <c r="R30" i="23"/>
  <c r="Q30" i="23"/>
  <c r="P30" i="23"/>
  <c r="J30" i="23"/>
  <c r="G30" i="23"/>
  <c r="H30" i="23" s="1"/>
  <c r="E30" i="23"/>
  <c r="F31" i="23" s="1"/>
  <c r="D30" i="23"/>
  <c r="C30" i="23"/>
  <c r="V29" i="23"/>
  <c r="T29" i="23"/>
  <c r="S29" i="23"/>
  <c r="R29" i="23"/>
  <c r="Q29" i="23"/>
  <c r="P29" i="23"/>
  <c r="J29" i="23"/>
  <c r="G29" i="23"/>
  <c r="E29" i="23"/>
  <c r="F29" i="23" s="1"/>
  <c r="D29" i="23"/>
  <c r="C29" i="23"/>
  <c r="V28" i="23"/>
  <c r="T28" i="23"/>
  <c r="U28" i="23" s="1"/>
  <c r="S28" i="23"/>
  <c r="R28" i="23"/>
  <c r="Q28" i="23"/>
  <c r="P28" i="23"/>
  <c r="J28" i="23"/>
  <c r="G28" i="23"/>
  <c r="H29" i="23" s="1"/>
  <c r="E28" i="23"/>
  <c r="D28" i="23"/>
  <c r="C28" i="23"/>
  <c r="V27" i="23"/>
  <c r="T27" i="23"/>
  <c r="U27" i="23" s="1"/>
  <c r="R27" i="23"/>
  <c r="S27" i="23" s="1"/>
  <c r="Q27" i="23"/>
  <c r="P27" i="23"/>
  <c r="J27" i="23"/>
  <c r="G27" i="23"/>
  <c r="H27" i="23" s="1"/>
  <c r="E27" i="23"/>
  <c r="F28" i="23" s="1"/>
  <c r="D27" i="23"/>
  <c r="C27" i="23"/>
  <c r="V26" i="23"/>
  <c r="T26" i="23"/>
  <c r="U26" i="23" s="1"/>
  <c r="R26" i="23"/>
  <c r="S26" i="23" s="1"/>
  <c r="Q26" i="23"/>
  <c r="P26" i="23"/>
  <c r="J26" i="23"/>
  <c r="H26" i="23"/>
  <c r="G26" i="23"/>
  <c r="E26" i="23"/>
  <c r="F26" i="23" s="1"/>
  <c r="D26" i="23"/>
  <c r="C26" i="23"/>
  <c r="V25" i="23"/>
  <c r="T25" i="23"/>
  <c r="R25" i="23"/>
  <c r="S25" i="23" s="1"/>
  <c r="Q25" i="23"/>
  <c r="P25" i="23"/>
  <c r="J25" i="23"/>
  <c r="G25" i="23"/>
  <c r="H25" i="23" s="1"/>
  <c r="E25" i="23"/>
  <c r="F25" i="23" s="1"/>
  <c r="D25" i="23"/>
  <c r="C25" i="23"/>
  <c r="V24" i="23"/>
  <c r="U24" i="23"/>
  <c r="T24" i="23"/>
  <c r="U25" i="23" s="1"/>
  <c r="R24" i="23"/>
  <c r="Q24" i="23"/>
  <c r="P24" i="23"/>
  <c r="J24" i="23"/>
  <c r="G24" i="23"/>
  <c r="H24" i="23" s="1"/>
  <c r="E24" i="23"/>
  <c r="F24" i="23" s="1"/>
  <c r="D24" i="23"/>
  <c r="C24" i="23"/>
  <c r="V23" i="23"/>
  <c r="T23" i="23"/>
  <c r="U23" i="23" s="1"/>
  <c r="R23" i="23"/>
  <c r="Q23" i="23"/>
  <c r="P23" i="23"/>
  <c r="J23" i="23"/>
  <c r="H23" i="23"/>
  <c r="G23" i="23"/>
  <c r="E23" i="23"/>
  <c r="D23" i="23"/>
  <c r="C23" i="23"/>
  <c r="V22" i="23"/>
  <c r="T22" i="23"/>
  <c r="U22" i="23" s="1"/>
  <c r="R22" i="23"/>
  <c r="S22" i="23" s="1"/>
  <c r="Q22" i="23"/>
  <c r="P22" i="23"/>
  <c r="J22" i="23"/>
  <c r="G22" i="23"/>
  <c r="H22" i="23" s="1"/>
  <c r="E22" i="23"/>
  <c r="D22" i="23"/>
  <c r="C22" i="23"/>
  <c r="V21" i="23"/>
  <c r="T21" i="23"/>
  <c r="U21" i="23" s="1"/>
  <c r="S21" i="23"/>
  <c r="R21" i="23"/>
  <c r="Q21" i="23"/>
  <c r="P21" i="23"/>
  <c r="J21" i="23"/>
  <c r="G21" i="23"/>
  <c r="E21" i="23"/>
  <c r="F21" i="23" s="1"/>
  <c r="D21" i="23"/>
  <c r="C21" i="23"/>
  <c r="V20" i="23"/>
  <c r="T20" i="23"/>
  <c r="R20" i="23"/>
  <c r="Q20" i="23"/>
  <c r="P20" i="23"/>
  <c r="J20" i="23"/>
  <c r="H20" i="23"/>
  <c r="G20" i="23"/>
  <c r="H21" i="23" s="1"/>
  <c r="E20" i="23"/>
  <c r="D20" i="23"/>
  <c r="C20" i="23"/>
  <c r="V19" i="23"/>
  <c r="T19" i="23"/>
  <c r="U19" i="23" s="1"/>
  <c r="S19" i="23"/>
  <c r="R19" i="23"/>
  <c r="S20" i="23" s="1"/>
  <c r="Q19" i="23"/>
  <c r="P19" i="23"/>
  <c r="J19" i="23"/>
  <c r="G19" i="23"/>
  <c r="H19" i="23" s="1"/>
  <c r="E19" i="23"/>
  <c r="D19" i="23"/>
  <c r="C19" i="23"/>
  <c r="V18" i="23"/>
  <c r="U18" i="23"/>
  <c r="T18" i="23"/>
  <c r="R18" i="23"/>
  <c r="S18" i="23" s="1"/>
  <c r="Q18" i="23"/>
  <c r="P18" i="23"/>
  <c r="J18" i="23"/>
  <c r="H18" i="23"/>
  <c r="G18" i="23"/>
  <c r="E18" i="23"/>
  <c r="D18" i="23"/>
  <c r="C18" i="23"/>
  <c r="V17" i="23"/>
  <c r="T17" i="23"/>
  <c r="R17" i="23"/>
  <c r="S17" i="23" s="1"/>
  <c r="Q17" i="23"/>
  <c r="P17" i="23"/>
  <c r="J17" i="23"/>
  <c r="G17" i="23"/>
  <c r="H17" i="23" s="1"/>
  <c r="E17" i="23"/>
  <c r="F18" i="23" s="1"/>
  <c r="D17" i="23"/>
  <c r="C17" i="23"/>
  <c r="V16" i="23"/>
  <c r="T16" i="23"/>
  <c r="U17" i="23" s="1"/>
  <c r="R16" i="23"/>
  <c r="P16" i="23"/>
  <c r="J16" i="23"/>
  <c r="H16" i="23"/>
  <c r="G16" i="23"/>
  <c r="E16" i="23"/>
  <c r="C16" i="23"/>
  <c r="V15" i="23"/>
  <c r="T15" i="23"/>
  <c r="U15" i="23" s="1"/>
  <c r="R15" i="23"/>
  <c r="S16" i="23" s="1"/>
  <c r="P15" i="23"/>
  <c r="J15" i="23"/>
  <c r="G15" i="23"/>
  <c r="E15" i="23"/>
  <c r="F15" i="23" s="1"/>
  <c r="C15" i="23"/>
  <c r="V14" i="23"/>
  <c r="T14" i="23"/>
  <c r="S14" i="23"/>
  <c r="R14" i="23"/>
  <c r="P14" i="23"/>
  <c r="J14" i="23"/>
  <c r="G14" i="23"/>
  <c r="H15" i="23" s="1"/>
  <c r="F14" i="23"/>
  <c r="E14" i="23"/>
  <c r="C14" i="23"/>
  <c r="V13" i="23"/>
  <c r="T13" i="23"/>
  <c r="U13" i="23" s="1"/>
  <c r="S13" i="23"/>
  <c r="R13" i="23"/>
  <c r="P13" i="23"/>
  <c r="J13" i="23"/>
  <c r="H13" i="23"/>
  <c r="G13" i="23"/>
  <c r="F13" i="23"/>
  <c r="E13" i="23"/>
  <c r="C13" i="23"/>
  <c r="V12" i="23"/>
  <c r="T12" i="23"/>
  <c r="R12" i="23"/>
  <c r="P12" i="23"/>
  <c r="J12" i="23"/>
  <c r="H12" i="23"/>
  <c r="G12" i="23"/>
  <c r="E12" i="23"/>
  <c r="F12" i="23" s="1"/>
  <c r="C12" i="23"/>
  <c r="V11" i="23"/>
  <c r="T11" i="23"/>
  <c r="U12" i="23" s="1"/>
  <c r="S11" i="23"/>
  <c r="R11" i="23"/>
  <c r="S12" i="23" s="1"/>
  <c r="P11" i="23"/>
  <c r="J11" i="23"/>
  <c r="G11" i="23"/>
  <c r="E11" i="23"/>
  <c r="C11" i="23"/>
  <c r="V10" i="23"/>
  <c r="R10" i="23"/>
  <c r="P10" i="23"/>
  <c r="J10" i="23"/>
  <c r="E10" i="23"/>
  <c r="F11" i="23" s="1"/>
  <c r="C10" i="23"/>
  <c r="V9" i="23"/>
  <c r="R9" i="23"/>
  <c r="S10" i="23" s="1"/>
  <c r="P9" i="23"/>
  <c r="J9" i="23"/>
  <c r="E9" i="23"/>
  <c r="C9" i="23"/>
  <c r="V8" i="23"/>
  <c r="R8" i="23"/>
  <c r="P8" i="23"/>
  <c r="J8" i="23"/>
  <c r="E8" i="23"/>
  <c r="F9" i="23" s="1"/>
  <c r="C8" i="23"/>
  <c r="V7" i="23"/>
  <c r="R7" i="23"/>
  <c r="S8" i="23" s="1"/>
  <c r="P7" i="23"/>
  <c r="J7" i="23"/>
  <c r="E7" i="23"/>
  <c r="C7" i="23"/>
  <c r="V6" i="23"/>
  <c r="P6" i="23"/>
  <c r="J6" i="23"/>
  <c r="C6" i="23"/>
  <c r="V5" i="23"/>
  <c r="J5" i="23"/>
  <c r="T145" i="24"/>
  <c r="R145" i="24"/>
  <c r="Q145" i="24"/>
  <c r="P145" i="24"/>
  <c r="T144" i="24"/>
  <c r="U144" i="24" s="1"/>
  <c r="R144" i="24"/>
  <c r="S144" i="24" s="1"/>
  <c r="Q144" i="24"/>
  <c r="P144" i="24"/>
  <c r="J144" i="24"/>
  <c r="G144" i="24"/>
  <c r="H144" i="24" s="1"/>
  <c r="F144" i="24"/>
  <c r="E144" i="24"/>
  <c r="D144" i="24"/>
  <c r="C144" i="24"/>
  <c r="T143" i="24"/>
  <c r="U143" i="24" s="1"/>
  <c r="R143" i="24"/>
  <c r="S143" i="24" s="1"/>
  <c r="Q143" i="24"/>
  <c r="P143" i="24"/>
  <c r="J143" i="24"/>
  <c r="G143" i="24"/>
  <c r="H143" i="24" s="1"/>
  <c r="E143" i="24"/>
  <c r="F143" i="24" s="1"/>
  <c r="D143" i="24"/>
  <c r="C143" i="24"/>
  <c r="T142" i="24"/>
  <c r="U142" i="24" s="1"/>
  <c r="R142" i="24"/>
  <c r="S142" i="24" s="1"/>
  <c r="Q142" i="24"/>
  <c r="P142" i="24"/>
  <c r="J142" i="24"/>
  <c r="G142" i="24"/>
  <c r="H142" i="24" s="1"/>
  <c r="E142" i="24"/>
  <c r="F142" i="24" s="1"/>
  <c r="D142" i="24"/>
  <c r="C142" i="24"/>
  <c r="T141" i="24"/>
  <c r="U141" i="24" s="1"/>
  <c r="S141" i="24"/>
  <c r="R141" i="24"/>
  <c r="Q141" i="24"/>
  <c r="P141" i="24"/>
  <c r="J141" i="24"/>
  <c r="G141" i="24"/>
  <c r="H141" i="24" s="1"/>
  <c r="F141" i="24"/>
  <c r="E141" i="24"/>
  <c r="D141" i="24"/>
  <c r="C141" i="24"/>
  <c r="T140" i="24"/>
  <c r="U140" i="24" s="1"/>
  <c r="R140" i="24"/>
  <c r="S140" i="24" s="1"/>
  <c r="Q140" i="24"/>
  <c r="P140" i="24"/>
  <c r="J140" i="24"/>
  <c r="G140" i="24"/>
  <c r="E140" i="24"/>
  <c r="F140" i="24" s="1"/>
  <c r="D140" i="24"/>
  <c r="C140" i="24"/>
  <c r="T139" i="24"/>
  <c r="R139" i="24"/>
  <c r="Q139" i="24"/>
  <c r="P139" i="24"/>
  <c r="J139" i="24"/>
  <c r="G139" i="24"/>
  <c r="H140" i="24" s="1"/>
  <c r="E139" i="24"/>
  <c r="F139" i="24" s="1"/>
  <c r="D139" i="24"/>
  <c r="C139" i="24"/>
  <c r="T138" i="24"/>
  <c r="U138" i="24" s="1"/>
  <c r="S138" i="24"/>
  <c r="R138" i="24"/>
  <c r="S139" i="24" s="1"/>
  <c r="Q138" i="24"/>
  <c r="P138" i="24"/>
  <c r="J138" i="24"/>
  <c r="G138" i="24"/>
  <c r="E138" i="24"/>
  <c r="F138" i="24" s="1"/>
  <c r="D138" i="24"/>
  <c r="C138" i="24"/>
  <c r="T137" i="24"/>
  <c r="R137" i="24"/>
  <c r="S137" i="24" s="1"/>
  <c r="Q137" i="24"/>
  <c r="P137" i="24"/>
  <c r="J137" i="24"/>
  <c r="G137" i="24"/>
  <c r="H138" i="24" s="1"/>
  <c r="E137" i="24"/>
  <c r="D137" i="24"/>
  <c r="C137" i="24"/>
  <c r="T136" i="24"/>
  <c r="U137" i="24" s="1"/>
  <c r="R136" i="24"/>
  <c r="S136" i="24" s="1"/>
  <c r="Q136" i="24"/>
  <c r="P136" i="24"/>
  <c r="J136" i="24"/>
  <c r="G136" i="24"/>
  <c r="H136" i="24" s="1"/>
  <c r="E136" i="24"/>
  <c r="F136" i="24" s="1"/>
  <c r="D136" i="24"/>
  <c r="C136" i="24"/>
  <c r="T135" i="24"/>
  <c r="U135" i="24" s="1"/>
  <c r="R135" i="24"/>
  <c r="Q135" i="24"/>
  <c r="P135" i="24"/>
  <c r="J135" i="24"/>
  <c r="G135" i="24"/>
  <c r="H135" i="24" s="1"/>
  <c r="E135" i="24"/>
  <c r="F135" i="24" s="1"/>
  <c r="D135" i="24"/>
  <c r="C135" i="24"/>
  <c r="T134" i="24"/>
  <c r="U134" i="24" s="1"/>
  <c r="R134" i="24"/>
  <c r="S135" i="24" s="1"/>
  <c r="Q134" i="24"/>
  <c r="P134" i="24"/>
  <c r="J134" i="24"/>
  <c r="G134" i="24"/>
  <c r="E134" i="24"/>
  <c r="D134" i="24"/>
  <c r="C134" i="24"/>
  <c r="T133" i="24"/>
  <c r="U133" i="24" s="1"/>
  <c r="R133" i="24"/>
  <c r="S133" i="24" s="1"/>
  <c r="Q133" i="24"/>
  <c r="P133" i="24"/>
  <c r="J133" i="24"/>
  <c r="G133" i="24"/>
  <c r="H134" i="24" s="1"/>
  <c r="E133" i="24"/>
  <c r="F134" i="24" s="1"/>
  <c r="D133" i="24"/>
  <c r="C133" i="24"/>
  <c r="T132" i="24"/>
  <c r="U132" i="24" s="1"/>
  <c r="R132" i="24"/>
  <c r="S132" i="24" s="1"/>
  <c r="Q132" i="24"/>
  <c r="P132" i="24"/>
  <c r="J132" i="24"/>
  <c r="G132" i="24"/>
  <c r="H132" i="24" s="1"/>
  <c r="E132" i="24"/>
  <c r="F132" i="24" s="1"/>
  <c r="D132" i="24"/>
  <c r="C132" i="24"/>
  <c r="U131" i="24"/>
  <c r="T131" i="24"/>
  <c r="R131" i="24"/>
  <c r="Q131" i="24"/>
  <c r="P131" i="24"/>
  <c r="J131" i="24"/>
  <c r="G131" i="24"/>
  <c r="H131" i="24" s="1"/>
  <c r="E131" i="24"/>
  <c r="F131" i="24" s="1"/>
  <c r="D131" i="24"/>
  <c r="C131" i="24"/>
  <c r="T130" i="24"/>
  <c r="U130" i="24" s="1"/>
  <c r="S130" i="24"/>
  <c r="R130" i="24"/>
  <c r="S131" i="24" s="1"/>
  <c r="Q130" i="24"/>
  <c r="P130" i="24"/>
  <c r="J130" i="24"/>
  <c r="G130" i="24"/>
  <c r="H130" i="24" s="1"/>
  <c r="F130" i="24"/>
  <c r="E130" i="24"/>
  <c r="D130" i="24"/>
  <c r="C130" i="24"/>
  <c r="T129" i="24"/>
  <c r="U129" i="24" s="1"/>
  <c r="R129" i="24"/>
  <c r="S129" i="24" s="1"/>
  <c r="Q129" i="24"/>
  <c r="P129" i="24"/>
  <c r="J129" i="24"/>
  <c r="G129" i="24"/>
  <c r="H129" i="24" s="1"/>
  <c r="E129" i="24"/>
  <c r="F129" i="24" s="1"/>
  <c r="D129" i="24"/>
  <c r="C129" i="24"/>
  <c r="U128" i="24"/>
  <c r="T128" i="24"/>
  <c r="R128" i="24"/>
  <c r="S128" i="24" s="1"/>
  <c r="Q128" i="24"/>
  <c r="P128" i="24"/>
  <c r="J128" i="24"/>
  <c r="G128" i="24"/>
  <c r="H128" i="24" s="1"/>
  <c r="F128" i="24"/>
  <c r="E128" i="24"/>
  <c r="D128" i="24"/>
  <c r="C128" i="24"/>
  <c r="T127" i="24"/>
  <c r="U127" i="24" s="1"/>
  <c r="S127" i="24"/>
  <c r="R127" i="24"/>
  <c r="Q127" i="24"/>
  <c r="P127" i="24"/>
  <c r="J127" i="24"/>
  <c r="G127" i="24"/>
  <c r="E127" i="24"/>
  <c r="F127" i="24" s="1"/>
  <c r="D127" i="24"/>
  <c r="C127" i="24"/>
  <c r="T126" i="24"/>
  <c r="U126" i="24" s="1"/>
  <c r="R126" i="24"/>
  <c r="S126" i="24" s="1"/>
  <c r="Q126" i="24"/>
  <c r="P126" i="24"/>
  <c r="J126" i="24"/>
  <c r="G126" i="24"/>
  <c r="H126" i="24" s="1"/>
  <c r="E126" i="24"/>
  <c r="D126" i="24"/>
  <c r="C126" i="24"/>
  <c r="T125" i="24"/>
  <c r="U125" i="24" s="1"/>
  <c r="S125" i="24"/>
  <c r="R125" i="24"/>
  <c r="Q125" i="24"/>
  <c r="P125" i="24"/>
  <c r="J125" i="24"/>
  <c r="G125" i="24"/>
  <c r="H125" i="24" s="1"/>
  <c r="E125" i="24"/>
  <c r="F126" i="24" s="1"/>
  <c r="D125" i="24"/>
  <c r="C125" i="24"/>
  <c r="T124" i="24"/>
  <c r="R124" i="24"/>
  <c r="S124" i="24" s="1"/>
  <c r="Q124" i="24"/>
  <c r="P124" i="24"/>
  <c r="J124" i="24"/>
  <c r="G124" i="24"/>
  <c r="E124" i="24"/>
  <c r="F124" i="24" s="1"/>
  <c r="D124" i="24"/>
  <c r="C124" i="24"/>
  <c r="T123" i="24"/>
  <c r="U124" i="24" s="1"/>
  <c r="R123" i="24"/>
  <c r="S123" i="24" s="1"/>
  <c r="Q123" i="24"/>
  <c r="P123" i="24"/>
  <c r="J123" i="24"/>
  <c r="G123" i="24"/>
  <c r="H124" i="24" s="1"/>
  <c r="E123" i="24"/>
  <c r="F123" i="24" s="1"/>
  <c r="D123" i="24"/>
  <c r="C123" i="24"/>
  <c r="T122" i="24"/>
  <c r="U122" i="24" s="1"/>
  <c r="R122" i="24"/>
  <c r="S122" i="24" s="1"/>
  <c r="Q122" i="24"/>
  <c r="P122" i="24"/>
  <c r="J122" i="24"/>
  <c r="G122" i="24"/>
  <c r="H122" i="24" s="1"/>
  <c r="F122" i="24"/>
  <c r="E122" i="24"/>
  <c r="D122" i="24"/>
  <c r="C122" i="24"/>
  <c r="T121" i="24"/>
  <c r="R121" i="24"/>
  <c r="S121" i="24" s="1"/>
  <c r="Q121" i="24"/>
  <c r="P121" i="24"/>
  <c r="J121" i="24"/>
  <c r="G121" i="24"/>
  <c r="H121" i="24" s="1"/>
  <c r="E121" i="24"/>
  <c r="F121" i="24" s="1"/>
  <c r="D121" i="24"/>
  <c r="C121" i="24"/>
  <c r="T120" i="24"/>
  <c r="U120" i="24" s="1"/>
  <c r="R120" i="24"/>
  <c r="Q120" i="24"/>
  <c r="P120" i="24"/>
  <c r="J120" i="24"/>
  <c r="G120" i="24"/>
  <c r="H120" i="24" s="1"/>
  <c r="E120" i="24"/>
  <c r="F120" i="24" s="1"/>
  <c r="D120" i="24"/>
  <c r="C120" i="24"/>
  <c r="T119" i="24"/>
  <c r="U119" i="24" s="1"/>
  <c r="S119" i="24"/>
  <c r="R119" i="24"/>
  <c r="Q119" i="24"/>
  <c r="P119" i="24"/>
  <c r="J119" i="24"/>
  <c r="G119" i="24"/>
  <c r="H119" i="24" s="1"/>
  <c r="E119" i="24"/>
  <c r="F119" i="24" s="1"/>
  <c r="D119" i="24"/>
  <c r="C119" i="24"/>
  <c r="T118" i="24"/>
  <c r="U118" i="24" s="1"/>
  <c r="R118" i="24"/>
  <c r="S118" i="24" s="1"/>
  <c r="Q118" i="24"/>
  <c r="P118" i="24"/>
  <c r="J118" i="24"/>
  <c r="H118" i="24"/>
  <c r="G118" i="24"/>
  <c r="E118" i="24"/>
  <c r="D118" i="24"/>
  <c r="C118" i="24"/>
  <c r="U117" i="24"/>
  <c r="T117" i="24"/>
  <c r="R117" i="24"/>
  <c r="Q117" i="24"/>
  <c r="P117" i="24"/>
  <c r="J117" i="24"/>
  <c r="G117" i="24"/>
  <c r="H117" i="24" s="1"/>
  <c r="E117" i="24"/>
  <c r="F117" i="24" s="1"/>
  <c r="D117" i="24"/>
  <c r="C117" i="24"/>
  <c r="T116" i="24"/>
  <c r="U116" i="24" s="1"/>
  <c r="R116" i="24"/>
  <c r="S116" i="24" s="1"/>
  <c r="Q116" i="24"/>
  <c r="P116" i="24"/>
  <c r="J116" i="24"/>
  <c r="G116" i="24"/>
  <c r="H116" i="24" s="1"/>
  <c r="E116" i="24"/>
  <c r="F116" i="24" s="1"/>
  <c r="D116" i="24"/>
  <c r="C116" i="24"/>
  <c r="U115" i="24"/>
  <c r="T115" i="24"/>
  <c r="R115" i="24"/>
  <c r="S115" i="24" s="1"/>
  <c r="Q115" i="24"/>
  <c r="P115" i="24"/>
  <c r="J115" i="24"/>
  <c r="H115" i="24"/>
  <c r="G115" i="24"/>
  <c r="E115" i="24"/>
  <c r="D115" i="24"/>
  <c r="C115" i="24"/>
  <c r="T114" i="24"/>
  <c r="U114" i="24" s="1"/>
  <c r="R114" i="24"/>
  <c r="S114" i="24" s="1"/>
  <c r="Q114" i="24"/>
  <c r="P114" i="24"/>
  <c r="J114" i="24"/>
  <c r="G114" i="24"/>
  <c r="H114" i="24" s="1"/>
  <c r="E114" i="24"/>
  <c r="F115" i="24" s="1"/>
  <c r="D114" i="24"/>
  <c r="C114" i="24"/>
  <c r="T113" i="24"/>
  <c r="R113" i="24"/>
  <c r="S113" i="24" s="1"/>
  <c r="Q113" i="24"/>
  <c r="P113" i="24"/>
  <c r="J113" i="24"/>
  <c r="G113" i="24"/>
  <c r="H113" i="24" s="1"/>
  <c r="E113" i="24"/>
  <c r="F113" i="24" s="1"/>
  <c r="D113" i="24"/>
  <c r="C113" i="24"/>
  <c r="T112" i="24"/>
  <c r="U113" i="24" s="1"/>
  <c r="R112" i="24"/>
  <c r="S112" i="24" s="1"/>
  <c r="Q112" i="24"/>
  <c r="P112" i="24"/>
  <c r="J112" i="24"/>
  <c r="G112" i="24"/>
  <c r="H112" i="24" s="1"/>
  <c r="F112" i="24"/>
  <c r="E112" i="24"/>
  <c r="D112" i="24"/>
  <c r="C112" i="24"/>
  <c r="T111" i="24"/>
  <c r="U111" i="24" s="1"/>
  <c r="R111" i="24"/>
  <c r="S111" i="24" s="1"/>
  <c r="Q111" i="24"/>
  <c r="P111" i="24"/>
  <c r="J111" i="24"/>
  <c r="G111" i="24"/>
  <c r="E111" i="24"/>
  <c r="D111" i="24"/>
  <c r="C111" i="24"/>
  <c r="T110" i="24"/>
  <c r="U110" i="24" s="1"/>
  <c r="R110" i="24"/>
  <c r="S110" i="24" s="1"/>
  <c r="Q110" i="24"/>
  <c r="P110" i="24"/>
  <c r="J110" i="24"/>
  <c r="G110" i="24"/>
  <c r="H110" i="24" s="1"/>
  <c r="F110" i="24"/>
  <c r="E110" i="24"/>
  <c r="F111" i="24" s="1"/>
  <c r="D110" i="24"/>
  <c r="C110" i="24"/>
  <c r="T109" i="24"/>
  <c r="R109" i="24"/>
  <c r="Q109" i="24"/>
  <c r="P109" i="24"/>
  <c r="J109" i="24"/>
  <c r="G109" i="24"/>
  <c r="H109" i="24" s="1"/>
  <c r="E109" i="24"/>
  <c r="F109" i="24" s="1"/>
  <c r="D109" i="24"/>
  <c r="C109" i="24"/>
  <c r="T108" i="24"/>
  <c r="U109" i="24" s="1"/>
  <c r="S108" i="24"/>
  <c r="R108" i="24"/>
  <c r="S109" i="24" s="1"/>
  <c r="Q108" i="24"/>
  <c r="P108" i="24"/>
  <c r="J108" i="24"/>
  <c r="G108" i="24"/>
  <c r="E108" i="24"/>
  <c r="F108" i="24" s="1"/>
  <c r="D108" i="24"/>
  <c r="C108" i="24"/>
  <c r="T107" i="24"/>
  <c r="U107" i="24" s="1"/>
  <c r="R107" i="24"/>
  <c r="S107" i="24" s="1"/>
  <c r="Q107" i="24"/>
  <c r="P107" i="24"/>
  <c r="J107" i="24"/>
  <c r="G107" i="24"/>
  <c r="H108" i="24" s="1"/>
  <c r="E107" i="24"/>
  <c r="D107" i="24"/>
  <c r="C107" i="24"/>
  <c r="T106" i="24"/>
  <c r="U106" i="24" s="1"/>
  <c r="R106" i="24"/>
  <c r="S106" i="24" s="1"/>
  <c r="Q106" i="24"/>
  <c r="P106" i="24"/>
  <c r="J106" i="24"/>
  <c r="G106" i="24"/>
  <c r="H106" i="24" s="1"/>
  <c r="E106" i="24"/>
  <c r="F106" i="24" s="1"/>
  <c r="D106" i="24"/>
  <c r="C106" i="24"/>
  <c r="T105" i="24"/>
  <c r="U105" i="24" s="1"/>
  <c r="R105" i="24"/>
  <c r="S105" i="24" s="1"/>
  <c r="Q105" i="24"/>
  <c r="P105" i="24"/>
  <c r="J105" i="24"/>
  <c r="G105" i="24"/>
  <c r="H105" i="24" s="1"/>
  <c r="E105" i="24"/>
  <c r="F105" i="24" s="1"/>
  <c r="D105" i="24"/>
  <c r="C105" i="24"/>
  <c r="T104" i="24"/>
  <c r="U104" i="24" s="1"/>
  <c r="R104" i="24"/>
  <c r="S104" i="24" s="1"/>
  <c r="Q104" i="24"/>
  <c r="P104" i="24"/>
  <c r="J104" i="24"/>
  <c r="H104" i="24"/>
  <c r="G104" i="24"/>
  <c r="E104" i="24"/>
  <c r="F104" i="24" s="1"/>
  <c r="D104" i="24"/>
  <c r="C104" i="24"/>
  <c r="T103" i="24"/>
  <c r="U103" i="24" s="1"/>
  <c r="R103" i="24"/>
  <c r="S103" i="24" s="1"/>
  <c r="Q103" i="24"/>
  <c r="P103" i="24"/>
  <c r="J103" i="24"/>
  <c r="G103" i="24"/>
  <c r="H103" i="24" s="1"/>
  <c r="E103" i="24"/>
  <c r="F103" i="24" s="1"/>
  <c r="D103" i="24"/>
  <c r="C103" i="24"/>
  <c r="T102" i="24"/>
  <c r="R102" i="24"/>
  <c r="S102" i="24" s="1"/>
  <c r="Q102" i="24"/>
  <c r="P102" i="24"/>
  <c r="J102" i="24"/>
  <c r="H102" i="24"/>
  <c r="G102" i="24"/>
  <c r="E102" i="24"/>
  <c r="F102" i="24" s="1"/>
  <c r="D102" i="24"/>
  <c r="C102" i="24"/>
  <c r="T101" i="24"/>
  <c r="U102" i="24" s="1"/>
  <c r="R101" i="24"/>
  <c r="Q101" i="24"/>
  <c r="P101" i="24"/>
  <c r="J101" i="24"/>
  <c r="G101" i="24"/>
  <c r="H101" i="24" s="1"/>
  <c r="E101" i="24"/>
  <c r="F101" i="24" s="1"/>
  <c r="D101" i="24"/>
  <c r="C101" i="24"/>
  <c r="T100" i="24"/>
  <c r="U100" i="24" s="1"/>
  <c r="R100" i="24"/>
  <c r="S100" i="24" s="1"/>
  <c r="Q100" i="24"/>
  <c r="P100" i="24"/>
  <c r="J100" i="24"/>
  <c r="G100" i="24"/>
  <c r="E100" i="24"/>
  <c r="D100" i="24"/>
  <c r="C100" i="24"/>
  <c r="U99" i="24"/>
  <c r="T99" i="24"/>
  <c r="R99" i="24"/>
  <c r="S99" i="24" s="1"/>
  <c r="Q99" i="24"/>
  <c r="P99" i="24"/>
  <c r="J99" i="24"/>
  <c r="G99" i="24"/>
  <c r="H99" i="24" s="1"/>
  <c r="F99" i="24"/>
  <c r="E99" i="24"/>
  <c r="F100" i="24" s="1"/>
  <c r="D99" i="24"/>
  <c r="C99" i="24"/>
  <c r="T98" i="24"/>
  <c r="R98" i="24"/>
  <c r="S98" i="24" s="1"/>
  <c r="Q98" i="24"/>
  <c r="P98" i="24"/>
  <c r="J98" i="24"/>
  <c r="G98" i="24"/>
  <c r="H98" i="24" s="1"/>
  <c r="E98" i="24"/>
  <c r="F98" i="24" s="1"/>
  <c r="D98" i="24"/>
  <c r="C98" i="24"/>
  <c r="T97" i="24"/>
  <c r="U98" i="24" s="1"/>
  <c r="S97" i="24"/>
  <c r="R97" i="24"/>
  <c r="Q97" i="24"/>
  <c r="P97" i="24"/>
  <c r="J97" i="24"/>
  <c r="G97" i="24"/>
  <c r="H97" i="24" s="1"/>
  <c r="E97" i="24"/>
  <c r="F97" i="24" s="1"/>
  <c r="D97" i="24"/>
  <c r="C97" i="24"/>
  <c r="T96" i="24"/>
  <c r="U96" i="24" s="1"/>
  <c r="R96" i="24"/>
  <c r="S96" i="24" s="1"/>
  <c r="Q96" i="24"/>
  <c r="P96" i="24"/>
  <c r="J96" i="24"/>
  <c r="H96" i="24"/>
  <c r="G96" i="24"/>
  <c r="E96" i="24"/>
  <c r="D96" i="24"/>
  <c r="C96" i="24"/>
  <c r="T95" i="24"/>
  <c r="U95" i="24" s="1"/>
  <c r="R95" i="24"/>
  <c r="S95" i="24" s="1"/>
  <c r="Q95" i="24"/>
  <c r="P95" i="24"/>
  <c r="J95" i="24"/>
  <c r="G95" i="24"/>
  <c r="H95" i="24" s="1"/>
  <c r="E95" i="24"/>
  <c r="F96" i="24" s="1"/>
  <c r="D95" i="24"/>
  <c r="C95" i="24"/>
  <c r="T94" i="24"/>
  <c r="R94" i="24"/>
  <c r="S94" i="24" s="1"/>
  <c r="Q94" i="24"/>
  <c r="P94" i="24"/>
  <c r="J94" i="24"/>
  <c r="G94" i="24"/>
  <c r="H94" i="24" s="1"/>
  <c r="E94" i="24"/>
  <c r="F94" i="24" s="1"/>
  <c r="D94" i="24"/>
  <c r="C94" i="24"/>
  <c r="T93" i="24"/>
  <c r="U93" i="24" s="1"/>
  <c r="S93" i="24"/>
  <c r="R93" i="24"/>
  <c r="Q93" i="24"/>
  <c r="P93" i="24"/>
  <c r="J93" i="24"/>
  <c r="G93" i="24"/>
  <c r="H93" i="24" s="1"/>
  <c r="E93" i="24"/>
  <c r="F93" i="24" s="1"/>
  <c r="D93" i="24"/>
  <c r="C93" i="24"/>
  <c r="T92" i="24"/>
  <c r="U92" i="24" s="1"/>
  <c r="R92" i="24"/>
  <c r="S92" i="24" s="1"/>
  <c r="Q92" i="24"/>
  <c r="P92" i="24"/>
  <c r="J92" i="24"/>
  <c r="G92" i="24"/>
  <c r="E92" i="24"/>
  <c r="F92" i="24" s="1"/>
  <c r="D92" i="24"/>
  <c r="C92" i="24"/>
  <c r="T91" i="24"/>
  <c r="U91" i="24" s="1"/>
  <c r="R91" i="24"/>
  <c r="S91" i="24" s="1"/>
  <c r="Q91" i="24"/>
  <c r="P91" i="24"/>
  <c r="J91" i="24"/>
  <c r="G91" i="24"/>
  <c r="E91" i="24"/>
  <c r="F91" i="24" s="1"/>
  <c r="D91" i="24"/>
  <c r="C91" i="24"/>
  <c r="T90" i="24"/>
  <c r="U90" i="24" s="1"/>
  <c r="S90" i="24"/>
  <c r="R90" i="24"/>
  <c r="Q90" i="24"/>
  <c r="P90" i="24"/>
  <c r="J90" i="24"/>
  <c r="G90" i="24"/>
  <c r="H90" i="24" s="1"/>
  <c r="E90" i="24"/>
  <c r="F90" i="24" s="1"/>
  <c r="D90" i="24"/>
  <c r="C90" i="24"/>
  <c r="T89" i="24"/>
  <c r="R89" i="24"/>
  <c r="S89" i="24" s="1"/>
  <c r="Q89" i="24"/>
  <c r="P89" i="24"/>
  <c r="J89" i="24"/>
  <c r="G89" i="24"/>
  <c r="E89" i="24"/>
  <c r="D89" i="24"/>
  <c r="C89" i="24"/>
  <c r="T88" i="24"/>
  <c r="U89" i="24" s="1"/>
  <c r="R88" i="24"/>
  <c r="S88" i="24" s="1"/>
  <c r="Q88" i="24"/>
  <c r="P88" i="24"/>
  <c r="J88" i="24"/>
  <c r="G88" i="24"/>
  <c r="H89" i="24" s="1"/>
  <c r="E88" i="24"/>
  <c r="F88" i="24" s="1"/>
  <c r="D88" i="24"/>
  <c r="C88" i="24"/>
  <c r="T87" i="24"/>
  <c r="R87" i="24"/>
  <c r="S87" i="24" s="1"/>
  <c r="Q87" i="24"/>
  <c r="P87" i="24"/>
  <c r="J87" i="24"/>
  <c r="G87" i="24"/>
  <c r="H87" i="24" s="1"/>
  <c r="E87" i="24"/>
  <c r="F87" i="24" s="1"/>
  <c r="D87" i="24"/>
  <c r="C87" i="24"/>
  <c r="T86" i="24"/>
  <c r="U86" i="24" s="1"/>
  <c r="S86" i="24"/>
  <c r="R86" i="24"/>
  <c r="Q86" i="24"/>
  <c r="P86" i="24"/>
  <c r="J86" i="24"/>
  <c r="H86" i="24"/>
  <c r="G86" i="24"/>
  <c r="E86" i="24"/>
  <c r="F86" i="24" s="1"/>
  <c r="D86" i="24"/>
  <c r="C86" i="24"/>
  <c r="T85" i="24"/>
  <c r="U85" i="24" s="1"/>
  <c r="R85" i="24"/>
  <c r="S85" i="24" s="1"/>
  <c r="Q85" i="24"/>
  <c r="P85" i="24"/>
  <c r="J85" i="24"/>
  <c r="G85" i="24"/>
  <c r="E85" i="24"/>
  <c r="F85" i="24" s="1"/>
  <c r="D85" i="24"/>
  <c r="C85" i="24"/>
  <c r="T84" i="24"/>
  <c r="U84" i="24" s="1"/>
  <c r="R84" i="24"/>
  <c r="S84" i="24" s="1"/>
  <c r="Q84" i="24"/>
  <c r="P84" i="24"/>
  <c r="J84" i="24"/>
  <c r="G84" i="24"/>
  <c r="H85" i="24" s="1"/>
  <c r="E84" i="24"/>
  <c r="F84" i="24" s="1"/>
  <c r="D84" i="24"/>
  <c r="C84" i="24"/>
  <c r="T83" i="24"/>
  <c r="R83" i="24"/>
  <c r="S83" i="24" s="1"/>
  <c r="Q83" i="24"/>
  <c r="P83" i="24"/>
  <c r="J83" i="24"/>
  <c r="G83" i="24"/>
  <c r="H83" i="24" s="1"/>
  <c r="E83" i="24"/>
  <c r="F83" i="24" s="1"/>
  <c r="D83" i="24"/>
  <c r="C83" i="24"/>
  <c r="T82" i="24"/>
  <c r="U83" i="24" s="1"/>
  <c r="S82" i="24"/>
  <c r="R82" i="24"/>
  <c r="Q82" i="24"/>
  <c r="P82" i="24"/>
  <c r="J82" i="24"/>
  <c r="G82" i="24"/>
  <c r="H82" i="24" s="1"/>
  <c r="E82" i="24"/>
  <c r="F82" i="24" s="1"/>
  <c r="D82" i="24"/>
  <c r="C82" i="24"/>
  <c r="T81" i="24"/>
  <c r="U81" i="24" s="1"/>
  <c r="S81" i="24"/>
  <c r="R81" i="24"/>
  <c r="Q81" i="24"/>
  <c r="P81" i="24"/>
  <c r="J81" i="24"/>
  <c r="G81" i="24"/>
  <c r="E81" i="24"/>
  <c r="F81" i="24" s="1"/>
  <c r="D81" i="24"/>
  <c r="C81" i="24"/>
  <c r="T80" i="24"/>
  <c r="U80" i="24" s="1"/>
  <c r="R80" i="24"/>
  <c r="S80" i="24" s="1"/>
  <c r="Q80" i="24"/>
  <c r="P80" i="24"/>
  <c r="J80" i="24"/>
  <c r="G80" i="24"/>
  <c r="H80" i="24" s="1"/>
  <c r="F80" i="24"/>
  <c r="E80" i="24"/>
  <c r="D80" i="24"/>
  <c r="C80" i="24"/>
  <c r="T79" i="24"/>
  <c r="U79" i="24" s="1"/>
  <c r="R79" i="24"/>
  <c r="S79" i="24" s="1"/>
  <c r="Q79" i="24"/>
  <c r="P79" i="24"/>
  <c r="J79" i="24"/>
  <c r="G79" i="24"/>
  <c r="H79" i="24" s="1"/>
  <c r="E79" i="24"/>
  <c r="F79" i="24" s="1"/>
  <c r="D79" i="24"/>
  <c r="C79" i="24"/>
  <c r="T78" i="24"/>
  <c r="U78" i="24" s="1"/>
  <c r="R78" i="24"/>
  <c r="S78" i="24" s="1"/>
  <c r="Q78" i="24"/>
  <c r="P78" i="24"/>
  <c r="J78" i="24"/>
  <c r="G78" i="24"/>
  <c r="E78" i="24"/>
  <c r="F78" i="24" s="1"/>
  <c r="D78" i="24"/>
  <c r="C78" i="24"/>
  <c r="T77" i="24"/>
  <c r="U77" i="24" s="1"/>
  <c r="S77" i="24"/>
  <c r="R77" i="24"/>
  <c r="Q77" i="24"/>
  <c r="P77" i="24"/>
  <c r="J77" i="24"/>
  <c r="G77" i="24"/>
  <c r="H77" i="24" s="1"/>
  <c r="E77" i="24"/>
  <c r="D77" i="24"/>
  <c r="C77" i="24"/>
  <c r="T76" i="24"/>
  <c r="U76" i="24" s="1"/>
  <c r="R76" i="24"/>
  <c r="S76" i="24" s="1"/>
  <c r="Q76" i="24"/>
  <c r="P76" i="24"/>
  <c r="J76" i="24"/>
  <c r="G76" i="24"/>
  <c r="E76" i="24"/>
  <c r="D76" i="24"/>
  <c r="C76" i="24"/>
  <c r="U75" i="24"/>
  <c r="T75" i="24"/>
  <c r="R75" i="24"/>
  <c r="Q75" i="24"/>
  <c r="P75" i="24"/>
  <c r="J75" i="24"/>
  <c r="G75" i="24"/>
  <c r="H76" i="24" s="1"/>
  <c r="E75" i="24"/>
  <c r="F75" i="24" s="1"/>
  <c r="D75" i="24"/>
  <c r="C75" i="24"/>
  <c r="T74" i="24"/>
  <c r="U74" i="24" s="1"/>
  <c r="R74" i="24"/>
  <c r="S75" i="24" s="1"/>
  <c r="Q74" i="24"/>
  <c r="P74" i="24"/>
  <c r="J74" i="24"/>
  <c r="G74" i="24"/>
  <c r="H74" i="24" s="1"/>
  <c r="E74" i="24"/>
  <c r="F74" i="24" s="1"/>
  <c r="D74" i="24"/>
  <c r="C74" i="24"/>
  <c r="T73" i="24"/>
  <c r="U73" i="24" s="1"/>
  <c r="R73" i="24"/>
  <c r="S73" i="24" s="1"/>
  <c r="Q73" i="24"/>
  <c r="P73" i="24"/>
  <c r="J73" i="24"/>
  <c r="G73" i="24"/>
  <c r="H73" i="24" s="1"/>
  <c r="E73" i="24"/>
  <c r="D73" i="24"/>
  <c r="C73" i="24"/>
  <c r="T72" i="24"/>
  <c r="U72" i="24" s="1"/>
  <c r="R72" i="24"/>
  <c r="S72" i="24" s="1"/>
  <c r="Q72" i="24"/>
  <c r="P72" i="24"/>
  <c r="J72" i="24"/>
  <c r="G72" i="24"/>
  <c r="H72" i="24" s="1"/>
  <c r="E72" i="24"/>
  <c r="F73" i="24" s="1"/>
  <c r="D72" i="24"/>
  <c r="C72" i="24"/>
  <c r="T71" i="24"/>
  <c r="R71" i="24"/>
  <c r="Q71" i="24"/>
  <c r="P71" i="24"/>
  <c r="J71" i="24"/>
  <c r="G71" i="24"/>
  <c r="H71" i="24" s="1"/>
  <c r="E71" i="24"/>
  <c r="F71" i="24" s="1"/>
  <c r="D71" i="24"/>
  <c r="C71" i="24"/>
  <c r="T70" i="24"/>
  <c r="U70" i="24" s="1"/>
  <c r="R70" i="24"/>
  <c r="S71" i="24" s="1"/>
  <c r="Q70" i="24"/>
  <c r="P70" i="24"/>
  <c r="J70" i="24"/>
  <c r="G70" i="24"/>
  <c r="E70" i="24"/>
  <c r="D70" i="24"/>
  <c r="C70" i="24"/>
  <c r="T69" i="24"/>
  <c r="U69" i="24" s="1"/>
  <c r="R69" i="24"/>
  <c r="S69" i="24" s="1"/>
  <c r="Q69" i="24"/>
  <c r="P69" i="24"/>
  <c r="J69" i="24"/>
  <c r="G69" i="24"/>
  <c r="H70" i="24" s="1"/>
  <c r="E69" i="24"/>
  <c r="F70" i="24" s="1"/>
  <c r="D69" i="24"/>
  <c r="C69" i="24"/>
  <c r="T68" i="24"/>
  <c r="U68" i="24" s="1"/>
  <c r="R68" i="24"/>
  <c r="S68" i="24" s="1"/>
  <c r="Q68" i="24"/>
  <c r="P68" i="24"/>
  <c r="J68" i="24"/>
  <c r="G68" i="24"/>
  <c r="H68" i="24" s="1"/>
  <c r="E68" i="24"/>
  <c r="F69" i="24" s="1"/>
  <c r="D68" i="24"/>
  <c r="C68" i="24"/>
  <c r="T67" i="24"/>
  <c r="R67" i="24"/>
  <c r="Q67" i="24"/>
  <c r="P67" i="24"/>
  <c r="J67" i="24"/>
  <c r="G67" i="24"/>
  <c r="H67" i="24" s="1"/>
  <c r="E67" i="24"/>
  <c r="F67" i="24" s="1"/>
  <c r="D67" i="24"/>
  <c r="C67" i="24"/>
  <c r="T66" i="24"/>
  <c r="U67" i="24" s="1"/>
  <c r="R66" i="24"/>
  <c r="S67" i="24" s="1"/>
  <c r="Q66" i="24"/>
  <c r="P66" i="24"/>
  <c r="J66" i="24"/>
  <c r="G66" i="24"/>
  <c r="H66" i="24" s="1"/>
  <c r="E66" i="24"/>
  <c r="F66" i="24" s="1"/>
  <c r="D66" i="24"/>
  <c r="C66" i="24"/>
  <c r="T65" i="24"/>
  <c r="U65" i="24" s="1"/>
  <c r="R65" i="24"/>
  <c r="S65" i="24" s="1"/>
  <c r="Q65" i="24"/>
  <c r="P65" i="24"/>
  <c r="J65" i="24"/>
  <c r="G65" i="24"/>
  <c r="E65" i="24"/>
  <c r="F65" i="24" s="1"/>
  <c r="D65" i="24"/>
  <c r="C65" i="24"/>
  <c r="T64" i="24"/>
  <c r="U64" i="24" s="1"/>
  <c r="R64" i="24"/>
  <c r="S64" i="24" s="1"/>
  <c r="Q64" i="24"/>
  <c r="P64" i="24"/>
  <c r="J64" i="24"/>
  <c r="G64" i="24"/>
  <c r="H64" i="24" s="1"/>
  <c r="F64" i="24"/>
  <c r="E64" i="24"/>
  <c r="D64" i="24"/>
  <c r="C64" i="24"/>
  <c r="T63" i="24"/>
  <c r="U63" i="24" s="1"/>
  <c r="S63" i="24"/>
  <c r="R63" i="24"/>
  <c r="Q63" i="24"/>
  <c r="P63" i="24"/>
  <c r="J63" i="24"/>
  <c r="G63" i="24"/>
  <c r="H63" i="24" s="1"/>
  <c r="E63" i="24"/>
  <c r="F63" i="24" s="1"/>
  <c r="D63" i="24"/>
  <c r="C63" i="24"/>
  <c r="T62" i="24"/>
  <c r="U62" i="24" s="1"/>
  <c r="R62" i="24"/>
  <c r="S62" i="24" s="1"/>
  <c r="Q62" i="24"/>
  <c r="P62" i="24"/>
  <c r="J62" i="24"/>
  <c r="G62" i="24"/>
  <c r="E62" i="24"/>
  <c r="F62" i="24" s="1"/>
  <c r="D62" i="24"/>
  <c r="C62" i="24"/>
  <c r="T61" i="24"/>
  <c r="U61" i="24" s="1"/>
  <c r="S61" i="24"/>
  <c r="R61" i="24"/>
  <c r="Q61" i="24"/>
  <c r="P61" i="24"/>
  <c r="J61" i="24"/>
  <c r="G61" i="24"/>
  <c r="H62" i="24" s="1"/>
  <c r="E61" i="24"/>
  <c r="D61" i="24"/>
  <c r="C61" i="24"/>
  <c r="T60" i="24"/>
  <c r="U60" i="24" s="1"/>
  <c r="R60" i="24"/>
  <c r="S60" i="24" s="1"/>
  <c r="Q60" i="24"/>
  <c r="P60" i="24"/>
  <c r="J60" i="24"/>
  <c r="G60" i="24"/>
  <c r="E60" i="24"/>
  <c r="D60" i="24"/>
  <c r="C60" i="24"/>
  <c r="U59" i="24"/>
  <c r="T59" i="24"/>
  <c r="R59" i="24"/>
  <c r="Q59" i="24"/>
  <c r="P59" i="24"/>
  <c r="J59" i="24"/>
  <c r="G59" i="24"/>
  <c r="H60" i="24" s="1"/>
  <c r="E59" i="24"/>
  <c r="F59" i="24" s="1"/>
  <c r="D59" i="24"/>
  <c r="C59" i="24"/>
  <c r="T58" i="24"/>
  <c r="U58" i="24" s="1"/>
  <c r="R58" i="24"/>
  <c r="S59" i="24" s="1"/>
  <c r="Q58" i="24"/>
  <c r="P58" i="24"/>
  <c r="J58" i="24"/>
  <c r="G58" i="24"/>
  <c r="H58" i="24" s="1"/>
  <c r="E58" i="24"/>
  <c r="F58" i="24" s="1"/>
  <c r="D58" i="24"/>
  <c r="C58" i="24"/>
  <c r="T57" i="24"/>
  <c r="R57" i="24"/>
  <c r="S57" i="24" s="1"/>
  <c r="Q57" i="24"/>
  <c r="P57" i="24"/>
  <c r="J57" i="24"/>
  <c r="G57" i="24"/>
  <c r="H57" i="24" s="1"/>
  <c r="F57" i="24"/>
  <c r="E57" i="24"/>
  <c r="D57" i="24"/>
  <c r="C57" i="24"/>
  <c r="T56" i="24"/>
  <c r="U57" i="24" s="1"/>
  <c r="R56" i="24"/>
  <c r="S56" i="24" s="1"/>
  <c r="Q56" i="24"/>
  <c r="P56" i="24"/>
  <c r="J56" i="24"/>
  <c r="G56" i="24"/>
  <c r="H56" i="24" s="1"/>
  <c r="F56" i="24"/>
  <c r="E56" i="24"/>
  <c r="D56" i="24"/>
  <c r="C56" i="24"/>
  <c r="T55" i="24"/>
  <c r="R55" i="24"/>
  <c r="Q55" i="24"/>
  <c r="P55" i="24"/>
  <c r="J55" i="24"/>
  <c r="G55" i="24"/>
  <c r="H55" i="24" s="1"/>
  <c r="E55" i="24"/>
  <c r="F55" i="24" s="1"/>
  <c r="D55" i="24"/>
  <c r="C55" i="24"/>
  <c r="T54" i="24"/>
  <c r="U55" i="24" s="1"/>
  <c r="S54" i="24"/>
  <c r="R54" i="24"/>
  <c r="S55" i="24" s="1"/>
  <c r="Q54" i="24"/>
  <c r="P54" i="24"/>
  <c r="J54" i="24"/>
  <c r="G54" i="24"/>
  <c r="E54" i="24"/>
  <c r="D54" i="24"/>
  <c r="C54" i="24"/>
  <c r="T53" i="24"/>
  <c r="U53" i="24" s="1"/>
  <c r="R53" i="24"/>
  <c r="S53" i="24" s="1"/>
  <c r="Q53" i="24"/>
  <c r="P53" i="24"/>
  <c r="J53" i="24"/>
  <c r="G53" i="24"/>
  <c r="H54" i="24" s="1"/>
  <c r="E53" i="24"/>
  <c r="F54" i="24" s="1"/>
  <c r="D53" i="24"/>
  <c r="C53" i="24"/>
  <c r="T52" i="24"/>
  <c r="U52" i="24" s="1"/>
  <c r="R52" i="24"/>
  <c r="S52" i="24" s="1"/>
  <c r="Q52" i="24"/>
  <c r="P52" i="24"/>
  <c r="J52" i="24"/>
  <c r="G52" i="24"/>
  <c r="H52" i="24" s="1"/>
  <c r="E52" i="24"/>
  <c r="F53" i="24" s="1"/>
  <c r="D52" i="24"/>
  <c r="C52" i="24"/>
  <c r="V51" i="24"/>
  <c r="T51" i="24"/>
  <c r="R51" i="24"/>
  <c r="S51" i="24" s="1"/>
  <c r="Q51" i="24"/>
  <c r="P51" i="24"/>
  <c r="J51" i="24"/>
  <c r="G51" i="24"/>
  <c r="H51" i="24" s="1"/>
  <c r="E51" i="24"/>
  <c r="F51" i="24" s="1"/>
  <c r="D51" i="24"/>
  <c r="C51" i="24"/>
  <c r="V50" i="24"/>
  <c r="T50" i="24"/>
  <c r="U50" i="24" s="1"/>
  <c r="R50" i="24"/>
  <c r="S50" i="24" s="1"/>
  <c r="Q50" i="24"/>
  <c r="P50" i="24"/>
  <c r="J50" i="24"/>
  <c r="G50" i="24"/>
  <c r="H50" i="24" s="1"/>
  <c r="E50" i="24"/>
  <c r="F50" i="24" s="1"/>
  <c r="D50" i="24"/>
  <c r="C50" i="24"/>
  <c r="V49" i="24"/>
  <c r="T49" i="24"/>
  <c r="U49" i="24" s="1"/>
  <c r="R49" i="24"/>
  <c r="S49" i="24" s="1"/>
  <c r="Q49" i="24"/>
  <c r="P49" i="24"/>
  <c r="J49" i="24"/>
  <c r="G49" i="24"/>
  <c r="H49" i="24" s="1"/>
  <c r="E49" i="24"/>
  <c r="F49" i="24" s="1"/>
  <c r="D49" i="24"/>
  <c r="C49" i="24"/>
  <c r="V48" i="24"/>
  <c r="T48" i="24"/>
  <c r="U48" i="24" s="1"/>
  <c r="R48" i="24"/>
  <c r="S48" i="24" s="1"/>
  <c r="Q48" i="24"/>
  <c r="P48" i="24"/>
  <c r="J48" i="24"/>
  <c r="H48" i="24"/>
  <c r="G48" i="24"/>
  <c r="E48" i="24"/>
  <c r="F48" i="24" s="1"/>
  <c r="D48" i="24"/>
  <c r="C48" i="24"/>
  <c r="V47" i="24"/>
  <c r="T47" i="24"/>
  <c r="U47" i="24" s="1"/>
  <c r="R47" i="24"/>
  <c r="S47" i="24" s="1"/>
  <c r="Q47" i="24"/>
  <c r="P47" i="24"/>
  <c r="J47" i="24"/>
  <c r="H47" i="24"/>
  <c r="G47" i="24"/>
  <c r="F47" i="24"/>
  <c r="E47" i="24"/>
  <c r="D47" i="24"/>
  <c r="C47" i="24"/>
  <c r="V46" i="24"/>
  <c r="T46" i="24"/>
  <c r="U46" i="24" s="1"/>
  <c r="R46" i="24"/>
  <c r="S46" i="24" s="1"/>
  <c r="Q46" i="24"/>
  <c r="P46" i="24"/>
  <c r="J46" i="24"/>
  <c r="G46" i="24"/>
  <c r="H46" i="24" s="1"/>
  <c r="F46" i="24"/>
  <c r="E46" i="24"/>
  <c r="D46" i="24"/>
  <c r="C46" i="24"/>
  <c r="V45" i="24"/>
  <c r="U45" i="24"/>
  <c r="T45" i="24"/>
  <c r="R45" i="24"/>
  <c r="S45" i="24" s="1"/>
  <c r="Q45" i="24"/>
  <c r="P45" i="24"/>
  <c r="J45" i="24"/>
  <c r="G45" i="24"/>
  <c r="H45" i="24" s="1"/>
  <c r="E45" i="24"/>
  <c r="F45" i="24" s="1"/>
  <c r="D45" i="24"/>
  <c r="C45" i="24"/>
  <c r="V44" i="24"/>
  <c r="T44" i="24"/>
  <c r="U44" i="24" s="1"/>
  <c r="S44" i="24"/>
  <c r="R44" i="24"/>
  <c r="Q44" i="24"/>
  <c r="P44" i="24"/>
  <c r="J44" i="24"/>
  <c r="G44" i="24"/>
  <c r="H44" i="24" s="1"/>
  <c r="E44" i="24"/>
  <c r="F44" i="24" s="1"/>
  <c r="D44" i="24"/>
  <c r="C44" i="24"/>
  <c r="V43" i="24"/>
  <c r="T43" i="24"/>
  <c r="U43" i="24" s="1"/>
  <c r="R43" i="24"/>
  <c r="S43" i="24" s="1"/>
  <c r="Q43" i="24"/>
  <c r="P43" i="24"/>
  <c r="J43" i="24"/>
  <c r="G43" i="24"/>
  <c r="E43" i="24"/>
  <c r="F43" i="24" s="1"/>
  <c r="D43" i="24"/>
  <c r="C43" i="24"/>
  <c r="V42" i="24"/>
  <c r="T42" i="24"/>
  <c r="U42" i="24" s="1"/>
  <c r="R42" i="24"/>
  <c r="S42" i="24" s="1"/>
  <c r="Q42" i="24"/>
  <c r="P42" i="24"/>
  <c r="J42" i="24"/>
  <c r="G42" i="24"/>
  <c r="H43" i="24" s="1"/>
  <c r="F42" i="24"/>
  <c r="E42" i="24"/>
  <c r="D42" i="24"/>
  <c r="C42" i="24"/>
  <c r="V41" i="24"/>
  <c r="T41" i="24"/>
  <c r="U41" i="24" s="1"/>
  <c r="R41" i="24"/>
  <c r="S41" i="24" s="1"/>
  <c r="Q41" i="24"/>
  <c r="P41" i="24"/>
  <c r="J41" i="24"/>
  <c r="G41" i="24"/>
  <c r="H41" i="24" s="1"/>
  <c r="E41" i="24"/>
  <c r="F41" i="24" s="1"/>
  <c r="D41" i="24"/>
  <c r="C41" i="24"/>
  <c r="V40" i="24"/>
  <c r="T40" i="24"/>
  <c r="R40" i="24"/>
  <c r="S40" i="24" s="1"/>
  <c r="Q40" i="24"/>
  <c r="P40" i="24"/>
  <c r="J40" i="24"/>
  <c r="H40" i="24"/>
  <c r="G40" i="24"/>
  <c r="E40" i="24"/>
  <c r="F40" i="24" s="1"/>
  <c r="D40" i="24"/>
  <c r="C40" i="24"/>
  <c r="V39" i="24"/>
  <c r="T39" i="24"/>
  <c r="U40" i="24" s="1"/>
  <c r="R39" i="24"/>
  <c r="Q39" i="24"/>
  <c r="P39" i="24"/>
  <c r="J39" i="24"/>
  <c r="H39" i="24"/>
  <c r="G39" i="24"/>
  <c r="F39" i="24"/>
  <c r="E39" i="24"/>
  <c r="D39" i="24"/>
  <c r="C39" i="24"/>
  <c r="V38" i="24"/>
  <c r="U38" i="24"/>
  <c r="T38" i="24"/>
  <c r="R38" i="24"/>
  <c r="S39" i="24" s="1"/>
  <c r="Q38" i="24"/>
  <c r="P38" i="24"/>
  <c r="J38" i="24"/>
  <c r="G38" i="24"/>
  <c r="H38" i="24" s="1"/>
  <c r="F38" i="24"/>
  <c r="E38" i="24"/>
  <c r="D38" i="24"/>
  <c r="C38" i="24"/>
  <c r="V37" i="24"/>
  <c r="T37" i="24"/>
  <c r="U37" i="24" s="1"/>
  <c r="R37" i="24"/>
  <c r="S37" i="24" s="1"/>
  <c r="Q37" i="24"/>
  <c r="P37" i="24"/>
  <c r="J37" i="24"/>
  <c r="G37" i="24"/>
  <c r="E37" i="24"/>
  <c r="F37" i="24" s="1"/>
  <c r="D37" i="24"/>
  <c r="C37" i="24"/>
  <c r="V36" i="24"/>
  <c r="T36" i="24"/>
  <c r="U36" i="24" s="1"/>
  <c r="R36" i="24"/>
  <c r="S36" i="24" s="1"/>
  <c r="Q36" i="24"/>
  <c r="P36" i="24"/>
  <c r="J36" i="24"/>
  <c r="G36" i="24"/>
  <c r="H37" i="24" s="1"/>
  <c r="E36" i="24"/>
  <c r="D36" i="24"/>
  <c r="C36" i="24"/>
  <c r="V35" i="24"/>
  <c r="T35" i="24"/>
  <c r="U35" i="24" s="1"/>
  <c r="R35" i="24"/>
  <c r="S35" i="24" s="1"/>
  <c r="Q35" i="24"/>
  <c r="P35" i="24"/>
  <c r="J35" i="24"/>
  <c r="G35" i="24"/>
  <c r="H35" i="24" s="1"/>
  <c r="E35" i="24"/>
  <c r="F36" i="24" s="1"/>
  <c r="D35" i="24"/>
  <c r="C35" i="24"/>
  <c r="V34" i="24"/>
  <c r="T34" i="24"/>
  <c r="R34" i="24"/>
  <c r="S34" i="24" s="1"/>
  <c r="Q34" i="24"/>
  <c r="P34" i="24"/>
  <c r="J34" i="24"/>
  <c r="G34" i="24"/>
  <c r="H34" i="24" s="1"/>
  <c r="E34" i="24"/>
  <c r="F34" i="24" s="1"/>
  <c r="D34" i="24"/>
  <c r="C34" i="24"/>
  <c r="V33" i="24"/>
  <c r="T33" i="24"/>
  <c r="U34" i="24" s="1"/>
  <c r="R33" i="24"/>
  <c r="Q33" i="24"/>
  <c r="P33" i="24"/>
  <c r="J33" i="24"/>
  <c r="G33" i="24"/>
  <c r="H33" i="24" s="1"/>
  <c r="E33" i="24"/>
  <c r="F33" i="24" s="1"/>
  <c r="D33" i="24"/>
  <c r="C33" i="24"/>
  <c r="V32" i="24"/>
  <c r="T32" i="24"/>
  <c r="U32" i="24" s="1"/>
  <c r="R32" i="24"/>
  <c r="S33" i="24" s="1"/>
  <c r="Q32" i="24"/>
  <c r="P32" i="24"/>
  <c r="J32" i="24"/>
  <c r="H32" i="24"/>
  <c r="G32" i="24"/>
  <c r="E32" i="24"/>
  <c r="F32" i="24" s="1"/>
  <c r="D32" i="24"/>
  <c r="C32" i="24"/>
  <c r="V31" i="24"/>
  <c r="T31" i="24"/>
  <c r="U31" i="24" s="1"/>
  <c r="S31" i="24"/>
  <c r="R31" i="24"/>
  <c r="Q31" i="24"/>
  <c r="P31" i="24"/>
  <c r="J31" i="24"/>
  <c r="H31" i="24"/>
  <c r="G31" i="24"/>
  <c r="F31" i="24"/>
  <c r="E31" i="24"/>
  <c r="D31" i="24"/>
  <c r="C31" i="24"/>
  <c r="V30" i="24"/>
  <c r="T30" i="24"/>
  <c r="U30" i="24" s="1"/>
  <c r="R30" i="24"/>
  <c r="S30" i="24" s="1"/>
  <c r="Q30" i="24"/>
  <c r="P30" i="24"/>
  <c r="J30" i="24"/>
  <c r="G30" i="24"/>
  <c r="H30" i="24" s="1"/>
  <c r="F30" i="24"/>
  <c r="E30" i="24"/>
  <c r="D30" i="24"/>
  <c r="C30" i="24"/>
  <c r="V29" i="24"/>
  <c r="T29" i="24"/>
  <c r="U29" i="24" s="1"/>
  <c r="R29" i="24"/>
  <c r="S29" i="24" s="1"/>
  <c r="Q29" i="24"/>
  <c r="P29" i="24"/>
  <c r="J29" i="24"/>
  <c r="G29" i="24"/>
  <c r="H29" i="24" s="1"/>
  <c r="F29" i="24"/>
  <c r="E29" i="24"/>
  <c r="D29" i="24"/>
  <c r="C29" i="24"/>
  <c r="V28" i="24"/>
  <c r="T28" i="24"/>
  <c r="U28" i="24" s="1"/>
  <c r="R28" i="24"/>
  <c r="S28" i="24" s="1"/>
  <c r="Q28" i="24"/>
  <c r="P28" i="24"/>
  <c r="J28" i="24"/>
  <c r="G28" i="24"/>
  <c r="H28" i="24" s="1"/>
  <c r="E28" i="24"/>
  <c r="F28" i="24" s="1"/>
  <c r="D28" i="24"/>
  <c r="C28" i="24"/>
  <c r="V27" i="24"/>
  <c r="T27" i="24"/>
  <c r="U27" i="24" s="1"/>
  <c r="R27" i="24"/>
  <c r="S27" i="24" s="1"/>
  <c r="Q27" i="24"/>
  <c r="P27" i="24"/>
  <c r="J27" i="24"/>
  <c r="G27" i="24"/>
  <c r="H27" i="24" s="1"/>
  <c r="E27" i="24"/>
  <c r="F27" i="24" s="1"/>
  <c r="D27" i="24"/>
  <c r="C27" i="24"/>
  <c r="V26" i="24"/>
  <c r="T26" i="24"/>
  <c r="U26" i="24" s="1"/>
  <c r="R26" i="24"/>
  <c r="S26" i="24" s="1"/>
  <c r="Q26" i="24"/>
  <c r="P26" i="24"/>
  <c r="J26" i="24"/>
  <c r="G26" i="24"/>
  <c r="E26" i="24"/>
  <c r="F26" i="24" s="1"/>
  <c r="D26" i="24"/>
  <c r="C26" i="24"/>
  <c r="V25" i="24"/>
  <c r="T25" i="24"/>
  <c r="U25" i="24" s="1"/>
  <c r="R25" i="24"/>
  <c r="S25" i="24" s="1"/>
  <c r="Q25" i="24"/>
  <c r="P25" i="24"/>
  <c r="J25" i="24"/>
  <c r="G25" i="24"/>
  <c r="E25" i="24"/>
  <c r="D25" i="24"/>
  <c r="C25" i="24"/>
  <c r="V24" i="24"/>
  <c r="T24" i="24"/>
  <c r="U24" i="24" s="1"/>
  <c r="R24" i="24"/>
  <c r="S24" i="24" s="1"/>
  <c r="Q24" i="24"/>
  <c r="P24" i="24"/>
  <c r="J24" i="24"/>
  <c r="H24" i="24"/>
  <c r="G24" i="24"/>
  <c r="E24" i="24"/>
  <c r="D24" i="24"/>
  <c r="C24" i="24"/>
  <c r="V23" i="24"/>
  <c r="T23" i="24"/>
  <c r="U23" i="24" s="1"/>
  <c r="R23" i="24"/>
  <c r="S23" i="24" s="1"/>
  <c r="Q23" i="24"/>
  <c r="P23" i="24"/>
  <c r="J23" i="24"/>
  <c r="H23" i="24"/>
  <c r="G23" i="24"/>
  <c r="F23" i="24"/>
  <c r="E23" i="24"/>
  <c r="D23" i="24"/>
  <c r="C23" i="24"/>
  <c r="V22" i="24"/>
  <c r="T22" i="24"/>
  <c r="R22" i="24"/>
  <c r="S22" i="24" s="1"/>
  <c r="Q22" i="24"/>
  <c r="P22" i="24"/>
  <c r="J22" i="24"/>
  <c r="G22" i="24"/>
  <c r="H22" i="24" s="1"/>
  <c r="F22" i="24"/>
  <c r="E22" i="24"/>
  <c r="D22" i="24"/>
  <c r="C22" i="24"/>
  <c r="V21" i="24"/>
  <c r="T21" i="24"/>
  <c r="U22" i="24" s="1"/>
  <c r="R21" i="24"/>
  <c r="Q21" i="24"/>
  <c r="P21" i="24"/>
  <c r="J21" i="24"/>
  <c r="G21" i="24"/>
  <c r="H21" i="24" s="1"/>
  <c r="E21" i="24"/>
  <c r="F21" i="24" s="1"/>
  <c r="D21" i="24"/>
  <c r="C21" i="24"/>
  <c r="V20" i="24"/>
  <c r="T20" i="24"/>
  <c r="U20" i="24" s="1"/>
  <c r="R20" i="24"/>
  <c r="S21" i="24" s="1"/>
  <c r="Q20" i="24"/>
  <c r="P20" i="24"/>
  <c r="J20" i="24"/>
  <c r="G20" i="24"/>
  <c r="E20" i="24"/>
  <c r="F20" i="24" s="1"/>
  <c r="D20" i="24"/>
  <c r="C20" i="24"/>
  <c r="V19" i="24"/>
  <c r="T19" i="24"/>
  <c r="U19" i="24" s="1"/>
  <c r="R19" i="24"/>
  <c r="S19" i="24" s="1"/>
  <c r="Q19" i="24"/>
  <c r="P19" i="24"/>
  <c r="J19" i="24"/>
  <c r="G19" i="24"/>
  <c r="H19" i="24" s="1"/>
  <c r="E19" i="24"/>
  <c r="D19" i="24"/>
  <c r="C19" i="24"/>
  <c r="V18" i="24"/>
  <c r="T18" i="24"/>
  <c r="U18" i="24" s="1"/>
  <c r="R18" i="24"/>
  <c r="S18" i="24" s="1"/>
  <c r="Q18" i="24"/>
  <c r="P18" i="24"/>
  <c r="J18" i="24"/>
  <c r="G18" i="24"/>
  <c r="H18" i="24" s="1"/>
  <c r="E18" i="24"/>
  <c r="F19" i="24" s="1"/>
  <c r="D18" i="24"/>
  <c r="C18" i="24"/>
  <c r="V17" i="24"/>
  <c r="T17" i="24"/>
  <c r="U17" i="24" s="1"/>
  <c r="R17" i="24"/>
  <c r="S17" i="24" s="1"/>
  <c r="Q17" i="24"/>
  <c r="P17" i="24"/>
  <c r="J17" i="24"/>
  <c r="G17" i="24"/>
  <c r="H17" i="24" s="1"/>
  <c r="E17" i="24"/>
  <c r="F17" i="24" s="1"/>
  <c r="D17" i="24"/>
  <c r="C17" i="24"/>
  <c r="V16" i="24"/>
  <c r="U16" i="24"/>
  <c r="T16" i="24"/>
  <c r="R16" i="24"/>
  <c r="P16" i="24"/>
  <c r="J16" i="24"/>
  <c r="G16" i="24"/>
  <c r="H16" i="24" s="1"/>
  <c r="E16" i="24"/>
  <c r="F16" i="24" s="1"/>
  <c r="C16" i="24"/>
  <c r="V15" i="24"/>
  <c r="T15" i="24"/>
  <c r="U15" i="24" s="1"/>
  <c r="R15" i="24"/>
  <c r="S16" i="24" s="1"/>
  <c r="P15" i="24"/>
  <c r="J15" i="24"/>
  <c r="H15" i="24"/>
  <c r="G15" i="24"/>
  <c r="E15" i="24"/>
  <c r="C15" i="24"/>
  <c r="V14" i="24"/>
  <c r="T14" i="24"/>
  <c r="U14" i="24" s="1"/>
  <c r="R14" i="24"/>
  <c r="S14" i="24" s="1"/>
  <c r="P14" i="24"/>
  <c r="J14" i="24"/>
  <c r="H14" i="24"/>
  <c r="G14" i="24"/>
  <c r="E14" i="24"/>
  <c r="F15" i="24" s="1"/>
  <c r="C14" i="24"/>
  <c r="V13" i="24"/>
  <c r="T13" i="24"/>
  <c r="R13" i="24"/>
  <c r="P13" i="24"/>
  <c r="J13" i="24"/>
  <c r="G13" i="24"/>
  <c r="H13" i="24" s="1"/>
  <c r="E13" i="24"/>
  <c r="F13" i="24" s="1"/>
  <c r="C13" i="24"/>
  <c r="V12" i="24"/>
  <c r="T12" i="24"/>
  <c r="U13" i="24" s="1"/>
  <c r="S12" i="24"/>
  <c r="R12" i="24"/>
  <c r="P12" i="24"/>
  <c r="J12" i="24"/>
  <c r="G12" i="24"/>
  <c r="E12" i="24"/>
  <c r="C12" i="24"/>
  <c r="V11" i="24"/>
  <c r="T11" i="24"/>
  <c r="U11" i="24" s="1"/>
  <c r="R11" i="24"/>
  <c r="S11" i="24" s="1"/>
  <c r="P11" i="24"/>
  <c r="J11" i="24"/>
  <c r="G11" i="24"/>
  <c r="H11" i="24" s="1"/>
  <c r="E11" i="24"/>
  <c r="F11" i="24" s="1"/>
  <c r="C11" i="24"/>
  <c r="V10" i="24"/>
  <c r="T10" i="24"/>
  <c r="R10" i="24"/>
  <c r="S10" i="24" s="1"/>
  <c r="P10" i="24"/>
  <c r="J10" i="24"/>
  <c r="G10" i="24"/>
  <c r="H10" i="24" s="1"/>
  <c r="E10" i="24"/>
  <c r="F10" i="24" s="1"/>
  <c r="C10" i="24"/>
  <c r="V9" i="24"/>
  <c r="T9" i="24"/>
  <c r="U9" i="24" s="1"/>
  <c r="R9" i="24"/>
  <c r="S9" i="24" s="1"/>
  <c r="P9" i="24"/>
  <c r="J9" i="24"/>
  <c r="H9" i="24"/>
  <c r="G9" i="24"/>
  <c r="E9" i="24"/>
  <c r="F9" i="24" s="1"/>
  <c r="C9" i="24"/>
  <c r="V8" i="24"/>
  <c r="T8" i="24"/>
  <c r="U8" i="24" s="1"/>
  <c r="R8" i="24"/>
  <c r="S8" i="24" s="1"/>
  <c r="P8" i="24"/>
  <c r="J8" i="24"/>
  <c r="G8" i="24"/>
  <c r="H8" i="24" s="1"/>
  <c r="E8" i="24"/>
  <c r="F8" i="24" s="1"/>
  <c r="C8" i="24"/>
  <c r="V7" i="24"/>
  <c r="U7" i="24"/>
  <c r="T7" i="24"/>
  <c r="R7" i="24"/>
  <c r="S7" i="24" s="1"/>
  <c r="P7" i="24"/>
  <c r="J7" i="24"/>
  <c r="G7" i="24"/>
  <c r="H7" i="24" s="1"/>
  <c r="E7" i="24"/>
  <c r="F7" i="24" s="1"/>
  <c r="C7" i="24"/>
  <c r="V6" i="24"/>
  <c r="T6" i="24"/>
  <c r="U6" i="24" s="1"/>
  <c r="R6" i="24"/>
  <c r="S6" i="24" s="1"/>
  <c r="P6" i="24"/>
  <c r="J6" i="24"/>
  <c r="G6" i="24"/>
  <c r="H6" i="24" s="1"/>
  <c r="E6" i="24"/>
  <c r="F6" i="24" s="1"/>
  <c r="C6" i="24"/>
  <c r="V5" i="24"/>
  <c r="T5" i="24"/>
  <c r="R5" i="24"/>
  <c r="J5" i="24"/>
  <c r="G5" i="24"/>
  <c r="E5" i="24"/>
  <c r="N12" i="25"/>
  <c r="H12" i="25"/>
  <c r="N11" i="25"/>
  <c r="H11" i="25"/>
  <c r="N10" i="25"/>
  <c r="H10" i="25"/>
  <c r="N9" i="25"/>
  <c r="H9" i="25"/>
  <c r="N8" i="25"/>
  <c r="H8" i="25"/>
  <c r="N7" i="25"/>
  <c r="H7" i="25"/>
  <c r="N6" i="25"/>
  <c r="H6" i="25"/>
  <c r="N5" i="25"/>
  <c r="H5" i="25"/>
  <c r="Q576" i="26"/>
  <c r="O576" i="26"/>
  <c r="Q575" i="26"/>
  <c r="O575" i="26"/>
  <c r="Q574" i="26"/>
  <c r="O574" i="26"/>
  <c r="Q573" i="26"/>
  <c r="O573" i="26"/>
  <c r="Q572" i="26"/>
  <c r="O572" i="26"/>
  <c r="Q571" i="26"/>
  <c r="O571" i="26"/>
  <c r="Q570" i="26"/>
  <c r="O570" i="26"/>
  <c r="Q569" i="26"/>
  <c r="O569" i="26"/>
  <c r="Q568" i="26"/>
  <c r="O568" i="26"/>
  <c r="Q567" i="26"/>
  <c r="O567" i="26"/>
  <c r="Q566" i="26"/>
  <c r="O566" i="26"/>
  <c r="Q565" i="26"/>
  <c r="O565" i="26"/>
  <c r="Q564" i="26"/>
  <c r="O564" i="26"/>
  <c r="AB563" i="26"/>
  <c r="Q563" i="26"/>
  <c r="O563" i="26"/>
  <c r="AB562" i="26"/>
  <c r="Q562" i="26"/>
  <c r="O562" i="26"/>
  <c r="AB561" i="26"/>
  <c r="Q561" i="26"/>
  <c r="O561" i="26"/>
  <c r="AB560" i="26"/>
  <c r="Q560" i="26"/>
  <c r="O560" i="26"/>
  <c r="AB559" i="26"/>
  <c r="Q559" i="26"/>
  <c r="O559" i="26"/>
  <c r="AB558" i="26"/>
  <c r="Q558" i="26"/>
  <c r="O558" i="26"/>
  <c r="AB557" i="26"/>
  <c r="Q557" i="26"/>
  <c r="O557" i="26"/>
  <c r="AB556" i="26"/>
  <c r="Q556" i="26"/>
  <c r="O556" i="26"/>
  <c r="AB555" i="26"/>
  <c r="Q555" i="26"/>
  <c r="O555" i="26"/>
  <c r="AB554" i="26"/>
  <c r="Q554" i="26"/>
  <c r="O554" i="26"/>
  <c r="AB553" i="26"/>
  <c r="Q553" i="26"/>
  <c r="O553" i="26"/>
  <c r="AB552" i="26"/>
  <c r="Q552" i="26"/>
  <c r="O552" i="26"/>
  <c r="AB551" i="26"/>
  <c r="Q551" i="26"/>
  <c r="O551" i="26"/>
  <c r="AB550" i="26"/>
  <c r="Q550" i="26"/>
  <c r="O550" i="26"/>
  <c r="AB549" i="26"/>
  <c r="Q549" i="26"/>
  <c r="O549" i="26"/>
  <c r="AB548" i="26"/>
  <c r="Q548" i="26"/>
  <c r="O548" i="26"/>
  <c r="AB547" i="26"/>
  <c r="Q547" i="26"/>
  <c r="O547" i="26"/>
  <c r="AB546" i="26"/>
  <c r="Q546" i="26"/>
  <c r="O546" i="26"/>
  <c r="AB545" i="26"/>
  <c r="Q545" i="26"/>
  <c r="O545" i="26"/>
  <c r="AB544" i="26"/>
  <c r="Q544" i="26"/>
  <c r="O544" i="26"/>
  <c r="AB543" i="26"/>
  <c r="Q543" i="26"/>
  <c r="O543" i="26"/>
  <c r="AB542" i="26"/>
  <c r="Q542" i="26"/>
  <c r="O542" i="26"/>
  <c r="AB541" i="26"/>
  <c r="Q541" i="26"/>
  <c r="O541" i="26"/>
  <c r="AB540" i="26"/>
  <c r="Q540" i="26"/>
  <c r="O540" i="26"/>
  <c r="AB539" i="26"/>
  <c r="Q539" i="26"/>
  <c r="O539" i="26"/>
  <c r="AB538" i="26"/>
  <c r="Q538" i="26"/>
  <c r="O538" i="26"/>
  <c r="AB537" i="26"/>
  <c r="Q537" i="26"/>
  <c r="O537" i="26"/>
  <c r="AB536" i="26"/>
  <c r="Q536" i="26"/>
  <c r="O536" i="26"/>
  <c r="AB535" i="26"/>
  <c r="Q535" i="26"/>
  <c r="O535" i="26"/>
  <c r="AB534" i="26"/>
  <c r="Q534" i="26"/>
  <c r="O534" i="26"/>
  <c r="AB533" i="26"/>
  <c r="Q533" i="26"/>
  <c r="O533" i="26"/>
  <c r="AB532" i="26"/>
  <c r="Q532" i="26"/>
  <c r="O532" i="26"/>
  <c r="AB531" i="26"/>
  <c r="Q531" i="26"/>
  <c r="O531" i="26"/>
  <c r="AB530" i="26"/>
  <c r="Q530" i="26"/>
  <c r="O530" i="26"/>
  <c r="AB529" i="26"/>
  <c r="Q529" i="26"/>
  <c r="O529" i="26"/>
  <c r="AB528" i="26"/>
  <c r="Q528" i="26"/>
  <c r="O528" i="26"/>
  <c r="AB527" i="26"/>
  <c r="Q527" i="26"/>
  <c r="O527" i="26"/>
  <c r="AB526" i="26"/>
  <c r="Q526" i="26"/>
  <c r="O526" i="26"/>
  <c r="AB525" i="26"/>
  <c r="Q525" i="26"/>
  <c r="O525" i="26"/>
  <c r="AB524" i="26"/>
  <c r="Q524" i="26"/>
  <c r="O524" i="26"/>
  <c r="AB523" i="26"/>
  <c r="Q523" i="26"/>
  <c r="O523" i="26"/>
  <c r="AB522" i="26"/>
  <c r="Q522" i="26"/>
  <c r="O522" i="26"/>
  <c r="AB521" i="26"/>
  <c r="Q521" i="26"/>
  <c r="O521" i="26"/>
  <c r="AB520" i="26"/>
  <c r="Q520" i="26"/>
  <c r="O520" i="26"/>
  <c r="AB519" i="26"/>
  <c r="Q519" i="26"/>
  <c r="O519" i="26"/>
  <c r="AB518" i="26"/>
  <c r="Q518" i="26"/>
  <c r="O518" i="26"/>
  <c r="AB517" i="26"/>
  <c r="Q517" i="26"/>
  <c r="O517" i="26"/>
  <c r="AB516" i="26"/>
  <c r="Q516" i="26"/>
  <c r="O516" i="26"/>
  <c r="AB515" i="26"/>
  <c r="Q515" i="26"/>
  <c r="O515" i="26"/>
  <c r="AB514" i="26"/>
  <c r="Q514" i="26"/>
  <c r="O514" i="26"/>
  <c r="AB513" i="26"/>
  <c r="Q513" i="26"/>
  <c r="O513" i="26"/>
  <c r="AB512" i="26"/>
  <c r="Q512" i="26"/>
  <c r="O512" i="26"/>
  <c r="AB511" i="26"/>
  <c r="Q511" i="26"/>
  <c r="O511" i="26"/>
  <c r="AB510" i="26"/>
  <c r="Q510" i="26"/>
  <c r="O510" i="26"/>
  <c r="AB509" i="26"/>
  <c r="Q509" i="26"/>
  <c r="O509" i="26"/>
  <c r="AB508" i="26"/>
  <c r="Q508" i="26"/>
  <c r="O508" i="26"/>
  <c r="AB507" i="26"/>
  <c r="Q507" i="26"/>
  <c r="O507" i="26"/>
  <c r="AB506" i="26"/>
  <c r="Q506" i="26"/>
  <c r="O506" i="26"/>
  <c r="AB505" i="26"/>
  <c r="Q505" i="26"/>
  <c r="O505" i="26"/>
  <c r="AB504" i="26"/>
  <c r="Q504" i="26"/>
  <c r="O504" i="26"/>
  <c r="AB503" i="26"/>
  <c r="Q503" i="26"/>
  <c r="O503" i="26"/>
  <c r="AB502" i="26"/>
  <c r="Q502" i="26"/>
  <c r="O502" i="26"/>
  <c r="AB501" i="26"/>
  <c r="Q501" i="26"/>
  <c r="O501" i="26"/>
  <c r="AB500" i="26"/>
  <c r="Q500" i="26"/>
  <c r="O500" i="26"/>
  <c r="AB499" i="26"/>
  <c r="Q499" i="26"/>
  <c r="O499" i="26"/>
  <c r="AB498" i="26"/>
  <c r="Q498" i="26"/>
  <c r="O498" i="26"/>
  <c r="AB497" i="26"/>
  <c r="Q497" i="26"/>
  <c r="O497" i="26"/>
  <c r="AB496" i="26"/>
  <c r="Q496" i="26"/>
  <c r="O496" i="26"/>
  <c r="AB495" i="26"/>
  <c r="Q495" i="26"/>
  <c r="O495" i="26"/>
  <c r="AB494" i="26"/>
  <c r="Q494" i="26"/>
  <c r="O494" i="26"/>
  <c r="AB493" i="26"/>
  <c r="Q493" i="26"/>
  <c r="O493" i="26"/>
  <c r="AB492" i="26"/>
  <c r="Q492" i="26"/>
  <c r="O492" i="26"/>
  <c r="AB491" i="26"/>
  <c r="Q491" i="26"/>
  <c r="O491" i="26"/>
  <c r="AB490" i="26"/>
  <c r="Q490" i="26"/>
  <c r="O490" i="26"/>
  <c r="AB489" i="26"/>
  <c r="Q489" i="26"/>
  <c r="O489" i="26"/>
  <c r="AB488" i="26"/>
  <c r="Q488" i="26"/>
  <c r="O488" i="26"/>
  <c r="AB487" i="26"/>
  <c r="Q487" i="26"/>
  <c r="O487" i="26"/>
  <c r="AB486" i="26"/>
  <c r="Q486" i="26"/>
  <c r="O486" i="26"/>
  <c r="AB485" i="26"/>
  <c r="Q485" i="26"/>
  <c r="O485" i="26"/>
  <c r="AB484" i="26"/>
  <c r="Q484" i="26"/>
  <c r="O484" i="26"/>
  <c r="AB483" i="26"/>
  <c r="Q483" i="26"/>
  <c r="O483" i="26"/>
  <c r="AB482" i="26"/>
  <c r="Q482" i="26"/>
  <c r="O482" i="26"/>
  <c r="AB481" i="26"/>
  <c r="Q481" i="26"/>
  <c r="O481" i="26"/>
  <c r="AB480" i="26"/>
  <c r="Q480" i="26"/>
  <c r="O480" i="26"/>
  <c r="AB479" i="26"/>
  <c r="Q479" i="26"/>
  <c r="O479" i="26"/>
  <c r="AB478" i="26"/>
  <c r="Q478" i="26"/>
  <c r="O478" i="26"/>
  <c r="AB477" i="26"/>
  <c r="Q477" i="26"/>
  <c r="O477" i="26"/>
  <c r="AB476" i="26"/>
  <c r="Q476" i="26"/>
  <c r="O476" i="26"/>
  <c r="AB475" i="26"/>
  <c r="Q475" i="26"/>
  <c r="O475" i="26"/>
  <c r="AB474" i="26"/>
  <c r="Q474" i="26"/>
  <c r="O474" i="26"/>
  <c r="AB473" i="26"/>
  <c r="Q473" i="26"/>
  <c r="O473" i="26"/>
  <c r="AB472" i="26"/>
  <c r="Q472" i="26"/>
  <c r="O472" i="26"/>
  <c r="AB471" i="26"/>
  <c r="Q471" i="26"/>
  <c r="O471" i="26"/>
  <c r="AB470" i="26"/>
  <c r="Q470" i="26"/>
  <c r="O470" i="26"/>
  <c r="AB469" i="26"/>
  <c r="Q469" i="26"/>
  <c r="O469" i="26"/>
  <c r="AB468" i="26"/>
  <c r="Q468" i="26"/>
  <c r="O468" i="26"/>
  <c r="AB467" i="26"/>
  <c r="Q467" i="26"/>
  <c r="O467" i="26"/>
  <c r="AB466" i="26"/>
  <c r="Q466" i="26"/>
  <c r="O466" i="26"/>
  <c r="AB465" i="26"/>
  <c r="Q465" i="26"/>
  <c r="O465" i="26"/>
  <c r="AB464" i="26"/>
  <c r="Q464" i="26"/>
  <c r="O464" i="26"/>
  <c r="AB463" i="26"/>
  <c r="Q463" i="26"/>
  <c r="O463" i="26"/>
  <c r="AB462" i="26"/>
  <c r="Q462" i="26"/>
  <c r="O462" i="26"/>
  <c r="AB461" i="26"/>
  <c r="Q461" i="26"/>
  <c r="O461" i="26"/>
  <c r="AB460" i="26"/>
  <c r="Q460" i="26"/>
  <c r="O460" i="26"/>
  <c r="AB459" i="26"/>
  <c r="Q459" i="26"/>
  <c r="O459" i="26"/>
  <c r="AB458" i="26"/>
  <c r="Q458" i="26"/>
  <c r="O458" i="26"/>
  <c r="AB457" i="26"/>
  <c r="Q457" i="26"/>
  <c r="O457" i="26"/>
  <c r="AB456" i="26"/>
  <c r="Q456" i="26"/>
  <c r="O456" i="26"/>
  <c r="AB455" i="26"/>
  <c r="Q455" i="26"/>
  <c r="O455" i="26"/>
  <c r="AB454" i="26"/>
  <c r="Q454" i="26"/>
  <c r="O454" i="26"/>
  <c r="AB453" i="26"/>
  <c r="Q453" i="26"/>
  <c r="O453" i="26"/>
  <c r="AB452" i="26"/>
  <c r="Q452" i="26"/>
  <c r="O452" i="26"/>
  <c r="AB451" i="26"/>
  <c r="Q451" i="26"/>
  <c r="O451" i="26"/>
  <c r="AB450" i="26"/>
  <c r="Q450" i="26"/>
  <c r="O450" i="26"/>
  <c r="AB449" i="26"/>
  <c r="Q449" i="26"/>
  <c r="O449" i="26"/>
  <c r="AB448" i="26"/>
  <c r="Q448" i="26"/>
  <c r="O448" i="26"/>
  <c r="AB447" i="26"/>
  <c r="Q447" i="26"/>
  <c r="O447" i="26"/>
  <c r="AB446" i="26"/>
  <c r="Q446" i="26"/>
  <c r="O446" i="26"/>
  <c r="AB445" i="26"/>
  <c r="Q445" i="26"/>
  <c r="O445" i="26"/>
  <c r="AB444" i="26"/>
  <c r="Q444" i="26"/>
  <c r="O444" i="26"/>
  <c r="AB443" i="26"/>
  <c r="Q443" i="26"/>
  <c r="O443" i="26"/>
  <c r="AB442" i="26"/>
  <c r="Q442" i="26"/>
  <c r="O442" i="26"/>
  <c r="AB441" i="26"/>
  <c r="Q441" i="26"/>
  <c r="O441" i="26"/>
  <c r="AB440" i="26"/>
  <c r="Q440" i="26"/>
  <c r="O440" i="26"/>
  <c r="AB439" i="26"/>
  <c r="Q439" i="26"/>
  <c r="O439" i="26"/>
  <c r="AB438" i="26"/>
  <c r="Q438" i="26"/>
  <c r="O438" i="26"/>
  <c r="AB437" i="26"/>
  <c r="Q437" i="26"/>
  <c r="O437" i="26"/>
  <c r="AB436" i="26"/>
  <c r="Q436" i="26"/>
  <c r="O436" i="26"/>
  <c r="AB435" i="26"/>
  <c r="Q435" i="26"/>
  <c r="O435" i="26"/>
  <c r="AB434" i="26"/>
  <c r="Q434" i="26"/>
  <c r="O434" i="26"/>
  <c r="AB433" i="26"/>
  <c r="Q433" i="26"/>
  <c r="O433" i="26"/>
  <c r="AB432" i="26"/>
  <c r="Q432" i="26"/>
  <c r="O432" i="26"/>
  <c r="AB431" i="26"/>
  <c r="Q431" i="26"/>
  <c r="O431" i="26"/>
  <c r="AB430" i="26"/>
  <c r="Q430" i="26"/>
  <c r="O430" i="26"/>
  <c r="AB429" i="26"/>
  <c r="Q429" i="26"/>
  <c r="O429" i="26"/>
  <c r="AB428" i="26"/>
  <c r="Q428" i="26"/>
  <c r="O428" i="26"/>
  <c r="AB427" i="26"/>
  <c r="Q427" i="26"/>
  <c r="O427" i="26"/>
  <c r="AB426" i="26"/>
  <c r="Q426" i="26"/>
  <c r="O426" i="26"/>
  <c r="AB425" i="26"/>
  <c r="Q425" i="26"/>
  <c r="O425" i="26"/>
  <c r="AB424" i="26"/>
  <c r="Q424" i="26"/>
  <c r="O424" i="26"/>
  <c r="AB423" i="26"/>
  <c r="Q423" i="26"/>
  <c r="O423" i="26"/>
  <c r="AB422" i="26"/>
  <c r="Q422" i="26"/>
  <c r="O422" i="26"/>
  <c r="AB421" i="26"/>
  <c r="Q421" i="26"/>
  <c r="O421" i="26"/>
  <c r="AB420" i="26"/>
  <c r="Q420" i="26"/>
  <c r="O420" i="26"/>
  <c r="AB419" i="26"/>
  <c r="Q419" i="26"/>
  <c r="O419" i="26"/>
  <c r="AB418" i="26"/>
  <c r="Q418" i="26"/>
  <c r="O418" i="26"/>
  <c r="AB417" i="26"/>
  <c r="Q417" i="26"/>
  <c r="O417" i="26"/>
  <c r="AB416" i="26"/>
  <c r="Q416" i="26"/>
  <c r="O416" i="26"/>
  <c r="AB415" i="26"/>
  <c r="Q415" i="26"/>
  <c r="O415" i="26"/>
  <c r="Q414" i="26"/>
  <c r="O414" i="26"/>
  <c r="Q413" i="26"/>
  <c r="O413" i="26"/>
  <c r="Q412" i="26"/>
  <c r="O412" i="26"/>
  <c r="Q411" i="26"/>
  <c r="O411" i="26"/>
  <c r="Q410" i="26"/>
  <c r="O410" i="26"/>
  <c r="M410" i="26"/>
  <c r="X409" i="26"/>
  <c r="U409" i="26"/>
  <c r="R409" i="26"/>
  <c r="Q409" i="26"/>
  <c r="O409" i="26"/>
  <c r="M409" i="26"/>
  <c r="X408" i="26"/>
  <c r="U408" i="26"/>
  <c r="R408" i="26"/>
  <c r="Q408" i="26"/>
  <c r="O408" i="26"/>
  <c r="M408" i="26"/>
  <c r="X407" i="26"/>
  <c r="U407" i="26"/>
  <c r="R407" i="26"/>
  <c r="Q407" i="26"/>
  <c r="O407" i="26"/>
  <c r="M407" i="26"/>
  <c r="X406" i="26"/>
  <c r="U406" i="26"/>
  <c r="R406" i="26"/>
  <c r="Q406" i="26"/>
  <c r="O406" i="26"/>
  <c r="M406" i="26"/>
  <c r="X405" i="26"/>
  <c r="U405" i="26"/>
  <c r="T405" i="26"/>
  <c r="Q405" i="26"/>
  <c r="O405" i="26"/>
  <c r="X404" i="26"/>
  <c r="U404" i="26"/>
  <c r="T404" i="26"/>
  <c r="Q404" i="26"/>
  <c r="O404" i="26"/>
  <c r="X403" i="26"/>
  <c r="U403" i="26"/>
  <c r="T403" i="26"/>
  <c r="Q403" i="26"/>
  <c r="O403" i="26"/>
  <c r="X402" i="26"/>
  <c r="U402" i="26"/>
  <c r="T402" i="26"/>
  <c r="Q402" i="26"/>
  <c r="O402" i="26"/>
  <c r="X401" i="26"/>
  <c r="T401" i="26"/>
  <c r="Q401" i="26"/>
  <c r="O401" i="26"/>
  <c r="X400" i="26"/>
  <c r="T400" i="26"/>
  <c r="Q400" i="26"/>
  <c r="O400" i="26"/>
  <c r="X399" i="26"/>
  <c r="T399" i="26"/>
  <c r="Q399" i="26"/>
  <c r="O399" i="26"/>
  <c r="X398" i="26"/>
  <c r="T398" i="26"/>
  <c r="Q398" i="26"/>
  <c r="O398" i="26"/>
  <c r="X397" i="26"/>
  <c r="T397" i="26"/>
  <c r="Q397" i="26"/>
  <c r="O397" i="26"/>
  <c r="X396" i="26"/>
  <c r="T396" i="26"/>
  <c r="Q396" i="26"/>
  <c r="O396" i="26"/>
  <c r="X395" i="26"/>
  <c r="T395" i="26"/>
  <c r="Q395" i="26"/>
  <c r="O395" i="26"/>
  <c r="X394" i="26"/>
  <c r="T394" i="26"/>
  <c r="Q394" i="26"/>
  <c r="O394" i="26"/>
  <c r="Q393" i="26"/>
  <c r="O393" i="26"/>
  <c r="Q392" i="26"/>
  <c r="O392" i="26"/>
  <c r="Q391" i="26"/>
  <c r="O391" i="26"/>
  <c r="Q390" i="26"/>
  <c r="O390" i="26"/>
  <c r="Q389" i="26"/>
  <c r="O389" i="26"/>
  <c r="Q388" i="26"/>
  <c r="O388" i="26"/>
  <c r="Q387" i="26"/>
  <c r="O387" i="26"/>
  <c r="Q386" i="26"/>
  <c r="O386" i="26"/>
  <c r="Q385" i="26"/>
  <c r="O385" i="26"/>
  <c r="Q384" i="26"/>
  <c r="O384" i="26"/>
  <c r="Q383" i="26"/>
  <c r="O383" i="26"/>
  <c r="Q382" i="26"/>
  <c r="O382" i="26"/>
  <c r="Q381" i="26"/>
  <c r="O381" i="26"/>
  <c r="Q380" i="26"/>
  <c r="O380" i="26"/>
  <c r="Q379" i="26"/>
  <c r="O379" i="26"/>
  <c r="Q378" i="26"/>
  <c r="O378" i="26"/>
  <c r="Q377" i="26"/>
  <c r="O377" i="26"/>
  <c r="Q376" i="26"/>
  <c r="O376" i="26"/>
  <c r="Q375" i="26"/>
  <c r="O375" i="26"/>
  <c r="Q374" i="26"/>
  <c r="O374" i="26"/>
  <c r="Q373" i="26"/>
  <c r="O373" i="26"/>
  <c r="Q372" i="26"/>
  <c r="O372" i="26"/>
  <c r="Q371" i="26"/>
  <c r="O371" i="26"/>
  <c r="Q370" i="26"/>
  <c r="O370" i="26"/>
  <c r="Q369" i="26"/>
  <c r="O369" i="26"/>
  <c r="Q368" i="26"/>
  <c r="O368" i="26"/>
  <c r="Q367" i="26"/>
  <c r="O367" i="26"/>
  <c r="Q366" i="26"/>
  <c r="O366" i="26"/>
  <c r="Q365" i="26"/>
  <c r="O365" i="26"/>
  <c r="Q364" i="26"/>
  <c r="O364" i="26"/>
  <c r="Q363" i="26"/>
  <c r="O363" i="26"/>
  <c r="Q362" i="26"/>
  <c r="O362" i="26"/>
  <c r="Q361" i="26"/>
  <c r="O361" i="26"/>
  <c r="Q360" i="26"/>
  <c r="O360" i="26"/>
  <c r="Q359" i="26"/>
  <c r="O359" i="26"/>
  <c r="Q358" i="26"/>
  <c r="O358" i="26"/>
  <c r="Q357" i="26"/>
  <c r="O357" i="26"/>
  <c r="Q356" i="26"/>
  <c r="O356" i="26"/>
  <c r="Q355" i="26"/>
  <c r="O355" i="26"/>
  <c r="Q354" i="26"/>
  <c r="O354" i="26"/>
  <c r="Q353" i="26"/>
  <c r="O353" i="26"/>
  <c r="Q352" i="26"/>
  <c r="O352" i="26"/>
  <c r="Q351" i="26"/>
  <c r="O351" i="26"/>
  <c r="Q350" i="26"/>
  <c r="O350" i="26"/>
  <c r="Q349" i="26"/>
  <c r="O349" i="26"/>
  <c r="Q348" i="26"/>
  <c r="O348" i="26"/>
  <c r="Q347" i="26"/>
  <c r="O347" i="26"/>
  <c r="Q346" i="26"/>
  <c r="O346" i="26"/>
  <c r="Q345" i="26"/>
  <c r="O345" i="26"/>
  <c r="Q344" i="26"/>
  <c r="O344" i="26"/>
  <c r="Q343" i="26"/>
  <c r="O343" i="26"/>
  <c r="Q342" i="26"/>
  <c r="O342" i="26"/>
  <c r="Q341" i="26"/>
  <c r="O341" i="26"/>
  <c r="Q340" i="26"/>
  <c r="O340" i="26"/>
  <c r="Q339" i="26"/>
  <c r="O339" i="26"/>
  <c r="Q338" i="26"/>
  <c r="O338" i="26"/>
  <c r="Q337" i="26"/>
  <c r="O337" i="26"/>
  <c r="Q336" i="26"/>
  <c r="O336" i="26"/>
  <c r="Q335" i="26"/>
  <c r="O335" i="26"/>
  <c r="Q334" i="26"/>
  <c r="O334" i="26"/>
  <c r="Q333" i="26"/>
  <c r="O333" i="26"/>
  <c r="Q332" i="26"/>
  <c r="O332" i="26"/>
  <c r="Q331" i="26"/>
  <c r="O331" i="26"/>
  <c r="Q330" i="26"/>
  <c r="O330" i="26"/>
  <c r="Q329" i="26"/>
  <c r="O329" i="26"/>
  <c r="Q328" i="26"/>
  <c r="O328" i="26"/>
  <c r="Q327" i="26"/>
  <c r="O327" i="26"/>
  <c r="Q326" i="26"/>
  <c r="O326" i="26"/>
  <c r="Q325" i="26"/>
  <c r="O325" i="26"/>
  <c r="Q324" i="26"/>
  <c r="O324" i="26"/>
  <c r="Q323" i="26"/>
  <c r="O323" i="26"/>
  <c r="Q322" i="26"/>
  <c r="O322" i="26"/>
  <c r="Q321" i="26"/>
  <c r="O321" i="26"/>
  <c r="Q320" i="26"/>
  <c r="O320" i="26"/>
  <c r="Q319" i="26"/>
  <c r="O319" i="26"/>
  <c r="Q318" i="26"/>
  <c r="O318" i="26"/>
  <c r="Q317" i="26"/>
  <c r="O317" i="26"/>
  <c r="Q316" i="26"/>
  <c r="O316" i="26"/>
  <c r="Q315" i="26"/>
  <c r="O315" i="26"/>
  <c r="Q314" i="26"/>
  <c r="O314" i="26"/>
  <c r="Q313" i="26"/>
  <c r="O313" i="26"/>
  <c r="Q312" i="26"/>
  <c r="O312" i="26"/>
  <c r="Q311" i="26"/>
  <c r="O311" i="26"/>
  <c r="Q310" i="26"/>
  <c r="O310" i="26"/>
  <c r="Q309" i="26"/>
  <c r="O309" i="26"/>
  <c r="Q308" i="26"/>
  <c r="O308" i="26"/>
  <c r="Q307" i="26"/>
  <c r="O307" i="26"/>
  <c r="Q306" i="26"/>
  <c r="O306" i="26"/>
  <c r="Q305" i="26"/>
  <c r="O305" i="26"/>
  <c r="Q304" i="26"/>
  <c r="O304" i="26"/>
  <c r="Q303" i="26"/>
  <c r="O303" i="26"/>
  <c r="Q302" i="26"/>
  <c r="O302" i="26"/>
  <c r="Q301" i="26"/>
  <c r="O301" i="26"/>
  <c r="Q300" i="26"/>
  <c r="O300" i="26"/>
  <c r="Q299" i="26"/>
  <c r="O299" i="26"/>
  <c r="Q298" i="26"/>
  <c r="O298" i="26"/>
  <c r="Q297" i="26"/>
  <c r="O297" i="26"/>
  <c r="Q296" i="26"/>
  <c r="O296" i="26"/>
  <c r="Q295" i="26"/>
  <c r="O295" i="26"/>
  <c r="Q294" i="26"/>
  <c r="O294" i="26"/>
  <c r="Q293" i="26"/>
  <c r="O293" i="26"/>
  <c r="Q292" i="26"/>
  <c r="O292" i="26"/>
  <c r="Q291" i="26"/>
  <c r="O291" i="26"/>
  <c r="Q290" i="26"/>
  <c r="O290" i="26"/>
  <c r="Q289" i="26"/>
  <c r="O289" i="26"/>
  <c r="Q288" i="26"/>
  <c r="O288" i="26"/>
  <c r="Q287" i="26"/>
  <c r="O287" i="26"/>
  <c r="Q286" i="26"/>
  <c r="O286" i="26"/>
  <c r="Q285" i="26"/>
  <c r="O285" i="26"/>
  <c r="Q284" i="26"/>
  <c r="O284" i="26"/>
  <c r="Q283" i="26"/>
  <c r="O283" i="26"/>
  <c r="Q282" i="26"/>
  <c r="O282" i="26"/>
  <c r="Q281" i="26"/>
  <c r="O281" i="26"/>
  <c r="Q280" i="26"/>
  <c r="O280" i="26"/>
  <c r="Q279" i="26"/>
  <c r="O279" i="26"/>
  <c r="Q278" i="26"/>
  <c r="O278" i="26"/>
  <c r="Q277" i="26"/>
  <c r="O277" i="26"/>
  <c r="Q276" i="26"/>
  <c r="O276" i="26"/>
  <c r="Q275" i="26"/>
  <c r="O275" i="26"/>
  <c r="Q274" i="26"/>
  <c r="O274" i="26"/>
  <c r="Q273" i="26"/>
  <c r="O273" i="26"/>
  <c r="Q272" i="26"/>
  <c r="O272" i="26"/>
  <c r="Q271" i="26"/>
  <c r="O271" i="26"/>
  <c r="Q270" i="26"/>
  <c r="O270" i="26"/>
  <c r="Q269" i="26"/>
  <c r="O269" i="26"/>
  <c r="Q268" i="26"/>
  <c r="O268" i="26"/>
  <c r="Q267" i="26"/>
  <c r="O267" i="26"/>
  <c r="Q266" i="26"/>
  <c r="O266" i="26"/>
  <c r="Q265" i="26"/>
  <c r="O265" i="26"/>
  <c r="Q264" i="26"/>
  <c r="O264" i="26"/>
  <c r="Q263" i="26"/>
  <c r="O263" i="26"/>
  <c r="Q262" i="26"/>
  <c r="O262" i="26"/>
  <c r="Q261" i="26"/>
  <c r="O261" i="26"/>
  <c r="Q260" i="26"/>
  <c r="O260" i="26"/>
  <c r="Q259" i="26"/>
  <c r="O259" i="26"/>
  <c r="Q258" i="26"/>
  <c r="O258" i="26"/>
  <c r="Q257" i="26"/>
  <c r="O257" i="26"/>
  <c r="Q256" i="26"/>
  <c r="O256" i="26"/>
  <c r="Q255" i="26"/>
  <c r="O255" i="26"/>
  <c r="Q254" i="26"/>
  <c r="O254" i="26"/>
  <c r="Q253" i="26"/>
  <c r="O253" i="26"/>
  <c r="Q252" i="26"/>
  <c r="O252" i="26"/>
  <c r="Q251" i="26"/>
  <c r="O251" i="26"/>
  <c r="Q250" i="26"/>
  <c r="O250" i="26"/>
  <c r="Q249" i="26"/>
  <c r="O249" i="26"/>
  <c r="Q248" i="26"/>
  <c r="O248" i="26"/>
  <c r="Q247" i="26"/>
  <c r="O247" i="26"/>
  <c r="Q246" i="26"/>
  <c r="O246" i="26"/>
  <c r="Q245" i="26"/>
  <c r="O245" i="26"/>
  <c r="Q244" i="26"/>
  <c r="O244" i="26"/>
  <c r="Q243" i="26"/>
  <c r="O243" i="26"/>
  <c r="Q242" i="26"/>
  <c r="O242" i="26"/>
  <c r="Q241" i="26"/>
  <c r="O241" i="26"/>
  <c r="Q240" i="26"/>
  <c r="O240" i="26"/>
  <c r="Q239" i="26"/>
  <c r="O239" i="26"/>
  <c r="Q238" i="26"/>
  <c r="O238" i="26"/>
  <c r="Q237" i="26"/>
  <c r="O237" i="26"/>
  <c r="Q236" i="26"/>
  <c r="O236" i="26"/>
  <c r="Q235" i="26"/>
  <c r="O235" i="26"/>
  <c r="Q234" i="26"/>
  <c r="O234" i="26"/>
  <c r="Q233" i="26"/>
  <c r="O233" i="26"/>
  <c r="Q232" i="26"/>
  <c r="O232" i="26"/>
  <c r="Q231" i="26"/>
  <c r="O231" i="26"/>
  <c r="Q230" i="26"/>
  <c r="O230" i="26"/>
  <c r="Q229" i="26"/>
  <c r="O229" i="26"/>
  <c r="Q228" i="26"/>
  <c r="O228" i="26"/>
  <c r="Q227" i="26"/>
  <c r="O227" i="26"/>
  <c r="Q226" i="26"/>
  <c r="O226" i="26"/>
  <c r="Q225" i="26"/>
  <c r="O225" i="26"/>
  <c r="Q224" i="26"/>
  <c r="O224" i="26"/>
  <c r="Q223" i="26"/>
  <c r="O223" i="26"/>
  <c r="Q222" i="26"/>
  <c r="O222" i="26"/>
  <c r="Q221" i="26"/>
  <c r="O221" i="26"/>
  <c r="Q220" i="26"/>
  <c r="O220" i="26"/>
  <c r="Q219" i="26"/>
  <c r="O219" i="26"/>
  <c r="Q218" i="26"/>
  <c r="O218" i="26"/>
  <c r="Q217" i="26"/>
  <c r="O217" i="26"/>
  <c r="Q216" i="26"/>
  <c r="O216" i="26"/>
  <c r="Q215" i="26"/>
  <c r="O215" i="26"/>
  <c r="Q214" i="26"/>
  <c r="O214" i="26"/>
  <c r="Q213" i="26"/>
  <c r="O213" i="26"/>
  <c r="Q212" i="26"/>
  <c r="O212" i="26"/>
  <c r="Q211" i="26"/>
  <c r="O211" i="26"/>
  <c r="Q210" i="26"/>
  <c r="O210" i="26"/>
  <c r="Q209" i="26"/>
  <c r="O209" i="26"/>
  <c r="Q208" i="26"/>
  <c r="O208" i="26"/>
  <c r="Q207" i="26"/>
  <c r="O207" i="26"/>
  <c r="Q206" i="26"/>
  <c r="O206" i="26"/>
  <c r="Q205" i="26"/>
  <c r="O205" i="26"/>
  <c r="Q204" i="26"/>
  <c r="O204" i="26"/>
  <c r="Q203" i="26"/>
  <c r="O203" i="26"/>
  <c r="Q202" i="26"/>
  <c r="O202" i="26"/>
  <c r="Q201" i="26"/>
  <c r="O201" i="26"/>
  <c r="Q200" i="26"/>
  <c r="O200" i="26"/>
  <c r="Q199" i="26"/>
  <c r="O199" i="26"/>
  <c r="Q198" i="26"/>
  <c r="O198" i="26"/>
  <c r="Q197" i="26"/>
  <c r="O197" i="26"/>
  <c r="Q196" i="26"/>
  <c r="O196" i="26"/>
  <c r="Q195" i="26"/>
  <c r="O195" i="26"/>
  <c r="Q194" i="26"/>
  <c r="O194" i="26"/>
  <c r="Q193" i="26"/>
  <c r="O193" i="26"/>
  <c r="Q192" i="26"/>
  <c r="O192" i="26"/>
  <c r="Q191" i="26"/>
  <c r="O191" i="26"/>
  <c r="Q190" i="26"/>
  <c r="O190" i="26"/>
  <c r="Q189" i="26"/>
  <c r="O189" i="26"/>
  <c r="Q188" i="26"/>
  <c r="O188" i="26"/>
  <c r="Q187" i="26"/>
  <c r="O187" i="26"/>
  <c r="Q186" i="26"/>
  <c r="O186" i="26"/>
  <c r="Q185" i="26"/>
  <c r="O185" i="26"/>
  <c r="Q184" i="26"/>
  <c r="O184" i="26"/>
  <c r="Q183" i="26"/>
  <c r="O183" i="26"/>
  <c r="Q182" i="26"/>
  <c r="O182" i="26"/>
  <c r="Q181" i="26"/>
  <c r="O181" i="26"/>
  <c r="Q180" i="26"/>
  <c r="O180" i="26"/>
  <c r="Q179" i="26"/>
  <c r="O179" i="26"/>
  <c r="Q178" i="26"/>
  <c r="O178" i="26"/>
  <c r="Q177" i="26"/>
  <c r="O177" i="26"/>
  <c r="Q176" i="26"/>
  <c r="O176" i="26"/>
  <c r="Q175" i="26"/>
  <c r="O175" i="26"/>
  <c r="Q174" i="26"/>
  <c r="O174" i="26"/>
  <c r="Q173" i="26"/>
  <c r="O173" i="26"/>
  <c r="Q172" i="26"/>
  <c r="O172" i="26"/>
  <c r="Q171" i="26"/>
  <c r="O171" i="26"/>
  <c r="Q170" i="26"/>
  <c r="O170" i="26"/>
  <c r="Q169" i="26"/>
  <c r="O169" i="26"/>
  <c r="Q168" i="26"/>
  <c r="O168" i="26"/>
  <c r="Q167" i="26"/>
  <c r="O167" i="26"/>
  <c r="Q166" i="26"/>
  <c r="O166" i="26"/>
  <c r="Q165" i="26"/>
  <c r="O165" i="26"/>
  <c r="Q164" i="26"/>
  <c r="O164" i="26"/>
  <c r="Q163" i="26"/>
  <c r="O163" i="26"/>
  <c r="Q162" i="26"/>
  <c r="O162" i="26"/>
  <c r="Q161" i="26"/>
  <c r="O161" i="26"/>
  <c r="Q160" i="26"/>
  <c r="O160" i="26"/>
  <c r="Q159" i="26"/>
  <c r="O159" i="26"/>
  <c r="Q158" i="26"/>
  <c r="O158" i="26"/>
  <c r="Q157" i="26"/>
  <c r="O157" i="26"/>
  <c r="Q156" i="26"/>
  <c r="O156" i="26"/>
  <c r="Q155" i="26"/>
  <c r="O155" i="26"/>
  <c r="Q154" i="26"/>
  <c r="O154" i="26"/>
  <c r="Q153" i="26"/>
  <c r="O153" i="26"/>
  <c r="Q152" i="26"/>
  <c r="O152" i="26"/>
  <c r="Q151" i="26"/>
  <c r="O151" i="26"/>
  <c r="Q150" i="26"/>
  <c r="O150" i="26"/>
  <c r="Q149" i="26"/>
  <c r="O149" i="26"/>
  <c r="Q148" i="26"/>
  <c r="O148" i="26"/>
  <c r="Q147" i="26"/>
  <c r="O147" i="26"/>
  <c r="Q146" i="26"/>
  <c r="O146" i="26"/>
  <c r="Q145" i="26"/>
  <c r="O145" i="26"/>
  <c r="Q144" i="26"/>
  <c r="O144" i="26"/>
  <c r="Q143" i="26"/>
  <c r="O143" i="26"/>
  <c r="Q142" i="26"/>
  <c r="O142" i="26"/>
  <c r="Q141" i="26"/>
  <c r="O141" i="26"/>
  <c r="Q140" i="26"/>
  <c r="O140" i="26"/>
  <c r="Q139" i="26"/>
  <c r="O139" i="26"/>
  <c r="Q138" i="26"/>
  <c r="O138" i="26"/>
  <c r="Q137" i="26"/>
  <c r="O137" i="26"/>
  <c r="Q136" i="26"/>
  <c r="O136" i="26"/>
  <c r="Q135" i="26"/>
  <c r="O135" i="26"/>
  <c r="Q134" i="26"/>
  <c r="O134" i="26"/>
  <c r="Q133" i="26"/>
  <c r="O133" i="26"/>
  <c r="Q132" i="26"/>
  <c r="O132" i="26"/>
  <c r="Q131" i="26"/>
  <c r="O131" i="26"/>
  <c r="Q130" i="26"/>
  <c r="O130" i="26"/>
  <c r="Q129" i="26"/>
  <c r="O129" i="26"/>
  <c r="Q128" i="26"/>
  <c r="O128" i="26"/>
  <c r="Q127" i="26"/>
  <c r="O127" i="26"/>
  <c r="Q126" i="26"/>
  <c r="O126" i="26"/>
  <c r="Q125" i="26"/>
  <c r="O125" i="26"/>
  <c r="Q124" i="26"/>
  <c r="O124" i="26"/>
  <c r="Q123" i="26"/>
  <c r="O123" i="26"/>
  <c r="Q122" i="26"/>
  <c r="O122" i="26"/>
  <c r="Q121" i="26"/>
  <c r="O121" i="26"/>
  <c r="Q120" i="26"/>
  <c r="O120" i="26"/>
  <c r="Q119" i="26"/>
  <c r="O119" i="26"/>
  <c r="Q118" i="26"/>
  <c r="O118" i="26"/>
  <c r="Q117" i="26"/>
  <c r="O117" i="26"/>
  <c r="Q116" i="26"/>
  <c r="O116" i="26"/>
  <c r="Q115" i="26"/>
  <c r="O115" i="26"/>
  <c r="Q114" i="26"/>
  <c r="O114" i="26"/>
  <c r="Q113" i="26"/>
  <c r="O113" i="26"/>
  <c r="Q112" i="26"/>
  <c r="O112" i="26"/>
  <c r="Q111" i="26"/>
  <c r="O111" i="26"/>
  <c r="Q110" i="26"/>
  <c r="O110" i="26"/>
  <c r="Q109" i="26"/>
  <c r="O109" i="26"/>
  <c r="Q108" i="26"/>
  <c r="O108" i="26"/>
  <c r="Q107" i="26"/>
  <c r="O107" i="26"/>
  <c r="Q106" i="26"/>
  <c r="O106" i="26"/>
  <c r="Q105" i="26"/>
  <c r="O105" i="26"/>
  <c r="Q104" i="26"/>
  <c r="O104" i="26"/>
  <c r="Q103" i="26"/>
  <c r="O103" i="26"/>
  <c r="Q102" i="26"/>
  <c r="O102" i="26"/>
  <c r="Q101" i="26"/>
  <c r="O101" i="26"/>
  <c r="Q100" i="26"/>
  <c r="O100" i="26"/>
  <c r="Q99" i="26"/>
  <c r="O99" i="26"/>
  <c r="Q98" i="26"/>
  <c r="O98" i="26"/>
  <c r="Q97" i="26"/>
  <c r="O97" i="26"/>
  <c r="Q96" i="26"/>
  <c r="O96" i="26"/>
  <c r="Q95" i="26"/>
  <c r="O95" i="26"/>
  <c r="Q94" i="26"/>
  <c r="O94" i="26"/>
  <c r="Q93" i="26"/>
  <c r="O93" i="26"/>
  <c r="Q92" i="26"/>
  <c r="O92" i="26"/>
  <c r="Q91" i="26"/>
  <c r="O91" i="26"/>
  <c r="Q90" i="26"/>
  <c r="O90" i="26"/>
  <c r="Q89" i="26"/>
  <c r="O89" i="26"/>
  <c r="Q88" i="26"/>
  <c r="O88" i="26"/>
  <c r="Q87" i="26"/>
  <c r="O87" i="26"/>
  <c r="Q86" i="26"/>
  <c r="O86" i="26"/>
  <c r="Q85" i="26"/>
  <c r="O85" i="26"/>
  <c r="Q84" i="26"/>
  <c r="O84" i="26"/>
  <c r="Q83" i="26"/>
  <c r="O83" i="26"/>
  <c r="Q82" i="26"/>
  <c r="O82" i="26"/>
  <c r="Q81" i="26"/>
  <c r="O81" i="26"/>
  <c r="Q80" i="26"/>
  <c r="O80" i="26"/>
  <c r="Q79" i="26"/>
  <c r="O79" i="26"/>
  <c r="Q78" i="26"/>
  <c r="O78" i="26"/>
  <c r="Q77" i="26"/>
  <c r="O77" i="26"/>
  <c r="Q76" i="26"/>
  <c r="O76" i="26"/>
  <c r="Q75" i="26"/>
  <c r="O75" i="26"/>
  <c r="Q74" i="26"/>
  <c r="O74" i="26"/>
  <c r="Q73" i="26"/>
  <c r="O73" i="26"/>
  <c r="Q72" i="26"/>
  <c r="O72" i="26"/>
  <c r="Q71" i="26"/>
  <c r="O71" i="26"/>
  <c r="Q70" i="26"/>
  <c r="O70" i="26"/>
  <c r="Q69" i="26"/>
  <c r="O69" i="26"/>
  <c r="Q68" i="26"/>
  <c r="O68" i="26"/>
  <c r="Q67" i="26"/>
  <c r="O67" i="26"/>
  <c r="Q66" i="26"/>
  <c r="O66" i="26"/>
  <c r="Q65" i="26"/>
  <c r="O65" i="26"/>
  <c r="Q64" i="26"/>
  <c r="O64" i="26"/>
  <c r="Q63" i="26"/>
  <c r="O63" i="26"/>
  <c r="Q62" i="26"/>
  <c r="O62" i="26"/>
  <c r="Q61" i="26"/>
  <c r="O61" i="26"/>
  <c r="Q60" i="26"/>
  <c r="O60" i="26"/>
  <c r="Q59" i="26"/>
  <c r="O59" i="26"/>
  <c r="Q58" i="26"/>
  <c r="O58" i="26"/>
  <c r="Q57" i="26"/>
  <c r="O57" i="26"/>
  <c r="Q56" i="26"/>
  <c r="O56" i="26"/>
  <c r="Q55" i="26"/>
  <c r="O55" i="26"/>
  <c r="Q54" i="26"/>
  <c r="O54" i="26"/>
  <c r="Q53" i="26"/>
  <c r="O53" i="26"/>
  <c r="Q52" i="26"/>
  <c r="O52" i="26"/>
  <c r="Q51" i="26"/>
  <c r="O51" i="26"/>
  <c r="Q50" i="26"/>
  <c r="O50" i="26"/>
  <c r="Q49" i="26"/>
  <c r="O49" i="26"/>
  <c r="Q48" i="26"/>
  <c r="O48" i="26"/>
  <c r="Q47" i="26"/>
  <c r="O47" i="26"/>
  <c r="Q46" i="26"/>
  <c r="O46" i="26"/>
  <c r="Q45" i="26"/>
  <c r="O45" i="26"/>
  <c r="Q44" i="26"/>
  <c r="O44" i="26"/>
  <c r="Q43" i="26"/>
  <c r="O43" i="26"/>
  <c r="Q42" i="26"/>
  <c r="O42" i="26"/>
  <c r="Q41" i="26"/>
  <c r="O41" i="26"/>
  <c r="Q40" i="26"/>
  <c r="O40" i="26"/>
  <c r="Q39" i="26"/>
  <c r="O39" i="26"/>
  <c r="Q38" i="26"/>
  <c r="O38" i="26"/>
  <c r="Q37" i="26"/>
  <c r="O37" i="26"/>
  <c r="Q36" i="26"/>
  <c r="O36" i="26"/>
  <c r="Q35" i="26"/>
  <c r="O35" i="26"/>
  <c r="Q34" i="26"/>
  <c r="O34" i="26"/>
  <c r="Q33" i="26"/>
  <c r="O33" i="26"/>
  <c r="Q32" i="26"/>
  <c r="O32" i="26"/>
  <c r="Q31" i="26"/>
  <c r="O31" i="26"/>
  <c r="Q30" i="26"/>
  <c r="O30" i="26"/>
  <c r="Q29" i="26"/>
  <c r="O29" i="26"/>
  <c r="Q28" i="26"/>
  <c r="O28" i="26"/>
  <c r="Q27" i="26"/>
  <c r="O27" i="26"/>
  <c r="Q26" i="26"/>
  <c r="O26" i="26"/>
  <c r="Q25" i="26"/>
  <c r="O25" i="26"/>
  <c r="Q24" i="26"/>
  <c r="O24" i="26"/>
  <c r="Q23" i="26"/>
  <c r="O23" i="26"/>
  <c r="Q22" i="26"/>
  <c r="O22" i="26"/>
  <c r="Q21" i="26"/>
  <c r="O21" i="26"/>
  <c r="L21" i="26"/>
  <c r="I21" i="26"/>
  <c r="Q20" i="26"/>
  <c r="O20" i="26"/>
  <c r="L20" i="26"/>
  <c r="I20" i="26"/>
  <c r="Q19" i="26"/>
  <c r="O19" i="26"/>
  <c r="L19" i="26"/>
  <c r="I19" i="26"/>
  <c r="AF564" i="27"/>
  <c r="X564" i="27"/>
  <c r="AF563" i="27"/>
  <c r="X563" i="27"/>
  <c r="AF562" i="27"/>
  <c r="X562" i="27"/>
  <c r="Q562" i="27"/>
  <c r="O562" i="27"/>
  <c r="P563" i="27" s="1"/>
  <c r="N562" i="27"/>
  <c r="AF561" i="27"/>
  <c r="AA561" i="27"/>
  <c r="X561" i="27"/>
  <c r="N561" i="27"/>
  <c r="Q561" i="27" s="1"/>
  <c r="AF560" i="27"/>
  <c r="AA560" i="27"/>
  <c r="X560" i="27"/>
  <c r="N560" i="27"/>
  <c r="Q560" i="27" s="1"/>
  <c r="AF559" i="27"/>
  <c r="AA559" i="27"/>
  <c r="X559" i="27"/>
  <c r="N559" i="27"/>
  <c r="Q559" i="27" s="1"/>
  <c r="AF558" i="27"/>
  <c r="AA558" i="27"/>
  <c r="X558" i="27"/>
  <c r="N558" i="27"/>
  <c r="Q558" i="27" s="1"/>
  <c r="AF557" i="27"/>
  <c r="AA557" i="27"/>
  <c r="X557" i="27"/>
  <c r="O557" i="27"/>
  <c r="N557" i="27"/>
  <c r="Q557" i="27" s="1"/>
  <c r="AF556" i="27"/>
  <c r="AA556" i="27"/>
  <c r="X556" i="27"/>
  <c r="N556" i="27"/>
  <c r="Q556" i="27" s="1"/>
  <c r="AF555" i="27"/>
  <c r="AA555" i="27"/>
  <c r="X555" i="27"/>
  <c r="N555" i="27"/>
  <c r="O561" i="27" s="1"/>
  <c r="AF554" i="27"/>
  <c r="AA554" i="27"/>
  <c r="X554" i="27"/>
  <c r="Q554" i="27"/>
  <c r="O554" i="27"/>
  <c r="N554" i="27"/>
  <c r="AF553" i="27"/>
  <c r="AA553" i="27"/>
  <c r="X553" i="27"/>
  <c r="N553" i="27"/>
  <c r="O559" i="27" s="1"/>
  <c r="AF552" i="27"/>
  <c r="AA552" i="27"/>
  <c r="X552" i="27"/>
  <c r="O552" i="27"/>
  <c r="N552" i="27"/>
  <c r="O555" i="27" s="1"/>
  <c r="AF551" i="27"/>
  <c r="AA551" i="27"/>
  <c r="X551" i="27"/>
  <c r="AF550" i="27"/>
  <c r="AA550" i="27"/>
  <c r="X550" i="27"/>
  <c r="O550" i="27"/>
  <c r="N550" i="27"/>
  <c r="Q550" i="27" s="1"/>
  <c r="AF549" i="27"/>
  <c r="AA549" i="27"/>
  <c r="X549" i="27"/>
  <c r="Q549" i="27"/>
  <c r="O549" i="27"/>
  <c r="AF548" i="27"/>
  <c r="AA548" i="27"/>
  <c r="X548" i="27"/>
  <c r="O548" i="27"/>
  <c r="AF547" i="27"/>
  <c r="AA547" i="27"/>
  <c r="X547" i="27"/>
  <c r="Q547" i="27"/>
  <c r="O547" i="27"/>
  <c r="AF546" i="27"/>
  <c r="AA546" i="27"/>
  <c r="X546" i="27"/>
  <c r="Q546" i="27"/>
  <c r="O546" i="27"/>
  <c r="AF545" i="27"/>
  <c r="AA545" i="27"/>
  <c r="X545" i="27"/>
  <c r="Q545" i="27"/>
  <c r="O545" i="27"/>
  <c r="AF544" i="27"/>
  <c r="AA544" i="27"/>
  <c r="X544" i="27"/>
  <c r="Q544" i="27"/>
  <c r="O544" i="27"/>
  <c r="AF543" i="27"/>
  <c r="AA543" i="27"/>
  <c r="X543" i="27"/>
  <c r="Q543" i="27"/>
  <c r="O543" i="27"/>
  <c r="AF542" i="27"/>
  <c r="AA542" i="27"/>
  <c r="X542" i="27"/>
  <c r="Q542" i="27"/>
  <c r="O542" i="27"/>
  <c r="AF541" i="27"/>
  <c r="AA541" i="27"/>
  <c r="X541" i="27"/>
  <c r="Q541" i="27"/>
  <c r="O541" i="27"/>
  <c r="AF540" i="27"/>
  <c r="AA540" i="27"/>
  <c r="X540" i="27"/>
  <c r="Q540" i="27"/>
  <c r="O540" i="27"/>
  <c r="AF539" i="27"/>
  <c r="AA539" i="27"/>
  <c r="X539" i="27"/>
  <c r="Q539" i="27"/>
  <c r="O539" i="27"/>
  <c r="AF538" i="27"/>
  <c r="AA538" i="27"/>
  <c r="X538" i="27"/>
  <c r="Q538" i="27"/>
  <c r="O538" i="27"/>
  <c r="AF537" i="27"/>
  <c r="AA537" i="27"/>
  <c r="X537" i="27"/>
  <c r="Q537" i="27"/>
  <c r="O537" i="27"/>
  <c r="AF536" i="27"/>
  <c r="AA536" i="27"/>
  <c r="X536" i="27"/>
  <c r="Q536" i="27"/>
  <c r="P536" i="27"/>
  <c r="O536" i="27"/>
  <c r="P537" i="27" s="1"/>
  <c r="AF535" i="27"/>
  <c r="AA535" i="27"/>
  <c r="X535" i="27"/>
  <c r="Q535" i="27"/>
  <c r="O535" i="27"/>
  <c r="AF534" i="27"/>
  <c r="AA534" i="27"/>
  <c r="X534" i="27"/>
  <c r="Q534" i="27"/>
  <c r="P534" i="27"/>
  <c r="O534" i="27"/>
  <c r="P535" i="27" s="1"/>
  <c r="AF533" i="27"/>
  <c r="AA533" i="27"/>
  <c r="X533" i="27"/>
  <c r="Q533" i="27"/>
  <c r="O533" i="27"/>
  <c r="AF532" i="27"/>
  <c r="AA532" i="27"/>
  <c r="X532" i="27"/>
  <c r="Q532" i="27"/>
  <c r="O532" i="27"/>
  <c r="P533" i="27" s="1"/>
  <c r="AF531" i="27"/>
  <c r="AA531" i="27"/>
  <c r="X531" i="27"/>
  <c r="Q531" i="27"/>
  <c r="P531" i="27"/>
  <c r="O531" i="27"/>
  <c r="P532" i="27" s="1"/>
  <c r="AF530" i="27"/>
  <c r="AA530" i="27"/>
  <c r="X530" i="27"/>
  <c r="O530" i="27"/>
  <c r="AF529" i="27"/>
  <c r="AA529" i="27"/>
  <c r="X529" i="27"/>
  <c r="Q529" i="27"/>
  <c r="O529" i="27"/>
  <c r="P530" i="27" s="1"/>
  <c r="AF528" i="27"/>
  <c r="AA528" i="27"/>
  <c r="X528" i="27"/>
  <c r="Q528" i="27"/>
  <c r="P528" i="27"/>
  <c r="O528" i="27"/>
  <c r="P529" i="27" s="1"/>
  <c r="AF527" i="27"/>
  <c r="AA527" i="27"/>
  <c r="X527" i="27"/>
  <c r="Q527" i="27"/>
  <c r="O527" i="27"/>
  <c r="AF526" i="27"/>
  <c r="AA526" i="27"/>
  <c r="X526" i="27"/>
  <c r="Q526" i="27"/>
  <c r="P526" i="27"/>
  <c r="O526" i="27"/>
  <c r="P527" i="27" s="1"/>
  <c r="AF525" i="27"/>
  <c r="AA525" i="27"/>
  <c r="X525" i="27"/>
  <c r="Q525" i="27"/>
  <c r="O525" i="27"/>
  <c r="AF524" i="27"/>
  <c r="AA524" i="27"/>
  <c r="X524" i="27"/>
  <c r="Q524" i="27"/>
  <c r="O524" i="27"/>
  <c r="P525" i="27" s="1"/>
  <c r="AF523" i="27"/>
  <c r="AA523" i="27"/>
  <c r="X523" i="27"/>
  <c r="Q523" i="27"/>
  <c r="P523" i="27"/>
  <c r="O523" i="27"/>
  <c r="P524" i="27" s="1"/>
  <c r="AF522" i="27"/>
  <c r="AA522" i="27"/>
  <c r="X522" i="27"/>
  <c r="O522" i="27"/>
  <c r="AF521" i="27"/>
  <c r="AA521" i="27"/>
  <c r="X521" i="27"/>
  <c r="Q521" i="27"/>
  <c r="O521" i="27"/>
  <c r="P522" i="27" s="1"/>
  <c r="AF520" i="27"/>
  <c r="AA520" i="27"/>
  <c r="X520" i="27"/>
  <c r="Q520" i="27"/>
  <c r="P520" i="27"/>
  <c r="O520" i="27"/>
  <c r="P521" i="27" s="1"/>
  <c r="AF519" i="27"/>
  <c r="AA519" i="27"/>
  <c r="X519" i="27"/>
  <c r="Q519" i="27"/>
  <c r="O519" i="27"/>
  <c r="AF518" i="27"/>
  <c r="AA518" i="27"/>
  <c r="X518" i="27"/>
  <c r="Q518" i="27"/>
  <c r="P518" i="27"/>
  <c r="O518" i="27"/>
  <c r="P519" i="27" s="1"/>
  <c r="AF517" i="27"/>
  <c r="AA517" i="27"/>
  <c r="X517" i="27"/>
  <c r="Q517" i="27"/>
  <c r="O517" i="27"/>
  <c r="AF516" i="27"/>
  <c r="AA516" i="27"/>
  <c r="X516" i="27"/>
  <c r="Q516" i="27"/>
  <c r="O516" i="27"/>
  <c r="P517" i="27" s="1"/>
  <c r="AF515" i="27"/>
  <c r="AA515" i="27"/>
  <c r="X515" i="27"/>
  <c r="Q515" i="27"/>
  <c r="P515" i="27"/>
  <c r="O515" i="27"/>
  <c r="P516" i="27" s="1"/>
  <c r="AF514" i="27"/>
  <c r="AA514" i="27"/>
  <c r="X514" i="27"/>
  <c r="O514" i="27"/>
  <c r="AF513" i="27"/>
  <c r="AA513" i="27"/>
  <c r="X513" i="27"/>
  <c r="Q513" i="27"/>
  <c r="O513" i="27"/>
  <c r="P514" i="27" s="1"/>
  <c r="AF512" i="27"/>
  <c r="AA512" i="27"/>
  <c r="X512" i="27"/>
  <c r="Q512" i="27"/>
  <c r="P512" i="27"/>
  <c r="O512" i="27"/>
  <c r="P513" i="27" s="1"/>
  <c r="AF511" i="27"/>
  <c r="AA511" i="27"/>
  <c r="X511" i="27"/>
  <c r="Q511" i="27"/>
  <c r="O511" i="27"/>
  <c r="AF510" i="27"/>
  <c r="AA510" i="27"/>
  <c r="X510" i="27"/>
  <c r="Q510" i="27"/>
  <c r="P510" i="27"/>
  <c r="O510" i="27"/>
  <c r="P511" i="27" s="1"/>
  <c r="AF509" i="27"/>
  <c r="AA509" i="27"/>
  <c r="X509" i="27"/>
  <c r="Q509" i="27"/>
  <c r="O509" i="27"/>
  <c r="AF508" i="27"/>
  <c r="AA508" i="27"/>
  <c r="X508" i="27"/>
  <c r="Q508" i="27"/>
  <c r="O508" i="27"/>
  <c r="AF507" i="27"/>
  <c r="AA507" i="27"/>
  <c r="X507" i="27"/>
  <c r="Q507" i="27"/>
  <c r="O507" i="27"/>
  <c r="AF506" i="27"/>
  <c r="AA506" i="27"/>
  <c r="X506" i="27"/>
  <c r="Q506" i="27"/>
  <c r="O506" i="27"/>
  <c r="AF505" i="27"/>
  <c r="AA505" i="27"/>
  <c r="X505" i="27"/>
  <c r="Q505" i="27"/>
  <c r="O505" i="27"/>
  <c r="AF504" i="27"/>
  <c r="AA504" i="27"/>
  <c r="X504" i="27"/>
  <c r="Q504" i="27"/>
  <c r="O504" i="27"/>
  <c r="AF503" i="27"/>
  <c r="AA503" i="27"/>
  <c r="X503" i="27"/>
  <c r="Q503" i="27"/>
  <c r="O503" i="27"/>
  <c r="AF502" i="27"/>
  <c r="AA502" i="27"/>
  <c r="X502" i="27"/>
  <c r="Q502" i="27"/>
  <c r="O502" i="27"/>
  <c r="AF501" i="27"/>
  <c r="AA501" i="27"/>
  <c r="X501" i="27"/>
  <c r="Q501" i="27"/>
  <c r="O501" i="27"/>
  <c r="AF500" i="27"/>
  <c r="AA500" i="27"/>
  <c r="X500" i="27"/>
  <c r="Q500" i="27"/>
  <c r="O500" i="27"/>
  <c r="AF499" i="27"/>
  <c r="AA499" i="27"/>
  <c r="X499" i="27"/>
  <c r="O499" i="27"/>
  <c r="AF498" i="27"/>
  <c r="AA498" i="27"/>
  <c r="X498" i="27"/>
  <c r="Q498" i="27"/>
  <c r="AF497" i="27"/>
  <c r="AA497" i="27"/>
  <c r="X497" i="27"/>
  <c r="Q497" i="27"/>
  <c r="AF496" i="27"/>
  <c r="AA496" i="27"/>
  <c r="X496" i="27"/>
  <c r="Q496" i="27"/>
  <c r="AF495" i="27"/>
  <c r="AA495" i="27"/>
  <c r="X495" i="27"/>
  <c r="Q495" i="27"/>
  <c r="AF494" i="27"/>
  <c r="AA494" i="27"/>
  <c r="X494" i="27"/>
  <c r="Q494" i="27"/>
  <c r="AF493" i="27"/>
  <c r="AA493" i="27"/>
  <c r="X493" i="27"/>
  <c r="Q493" i="27"/>
  <c r="AF492" i="27"/>
  <c r="AA492" i="27"/>
  <c r="X492" i="27"/>
  <c r="AF491" i="27"/>
  <c r="AA491" i="27"/>
  <c r="X491" i="27"/>
  <c r="AF490" i="27"/>
  <c r="AA490" i="27"/>
  <c r="X490" i="27"/>
  <c r="AF489" i="27"/>
  <c r="AA489" i="27"/>
  <c r="X489" i="27"/>
  <c r="AF488" i="27"/>
  <c r="AA488" i="27"/>
  <c r="X488" i="27"/>
  <c r="AF487" i="27"/>
  <c r="AA487" i="27"/>
  <c r="X487" i="27"/>
  <c r="AF486" i="27"/>
  <c r="AA486" i="27"/>
  <c r="X486" i="27"/>
  <c r="AF485" i="27"/>
  <c r="AA485" i="27"/>
  <c r="X485" i="27"/>
  <c r="AF484" i="27"/>
  <c r="AA484" i="27"/>
  <c r="X484" i="27"/>
  <c r="AF483" i="27"/>
  <c r="AA483" i="27"/>
  <c r="X483" i="27"/>
  <c r="AF482" i="27"/>
  <c r="AA482" i="27"/>
  <c r="X482" i="27"/>
  <c r="AF481" i="27"/>
  <c r="AA481" i="27"/>
  <c r="X481" i="27"/>
  <c r="AF480" i="27"/>
  <c r="AA480" i="27"/>
  <c r="X480" i="27"/>
  <c r="AF479" i="27"/>
  <c r="AA479" i="27"/>
  <c r="X479" i="27"/>
  <c r="AF478" i="27"/>
  <c r="AA478" i="27"/>
  <c r="X478" i="27"/>
  <c r="AF477" i="27"/>
  <c r="AA477" i="27"/>
  <c r="X477" i="27"/>
  <c r="AF476" i="27"/>
  <c r="AA476" i="27"/>
  <c r="X476" i="27"/>
  <c r="AF475" i="27"/>
  <c r="AA475" i="27"/>
  <c r="X475" i="27"/>
  <c r="AF474" i="27"/>
  <c r="AA474" i="27"/>
  <c r="X474" i="27"/>
  <c r="AF473" i="27"/>
  <c r="AA473" i="27"/>
  <c r="X473" i="27"/>
  <c r="AF472" i="27"/>
  <c r="AA472" i="27"/>
  <c r="X472" i="27"/>
  <c r="AF471" i="27"/>
  <c r="AA471" i="27"/>
  <c r="X471" i="27"/>
  <c r="AF470" i="27"/>
  <c r="AA470" i="27"/>
  <c r="X470" i="27"/>
  <c r="AF469" i="27"/>
  <c r="AA469" i="27"/>
  <c r="X469" i="27"/>
  <c r="AF468" i="27"/>
  <c r="AA468" i="27"/>
  <c r="X468" i="27"/>
  <c r="AF467" i="27"/>
  <c r="AA467" i="27"/>
  <c r="X467" i="27"/>
  <c r="AF466" i="27"/>
  <c r="AA466" i="27"/>
  <c r="X466" i="27"/>
  <c r="AF465" i="27"/>
  <c r="AA465" i="27"/>
  <c r="X465" i="27"/>
  <c r="AF464" i="27"/>
  <c r="AA464" i="27"/>
  <c r="X464" i="27"/>
  <c r="AF463" i="27"/>
  <c r="AA463" i="27"/>
  <c r="X463" i="27"/>
  <c r="AF462" i="27"/>
  <c r="AA462" i="27"/>
  <c r="X462" i="27"/>
  <c r="AF461" i="27"/>
  <c r="AA461" i="27"/>
  <c r="X461" i="27"/>
  <c r="AF460" i="27"/>
  <c r="AA460" i="27"/>
  <c r="X460" i="27"/>
  <c r="AF459" i="27"/>
  <c r="AA459" i="27"/>
  <c r="X459" i="27"/>
  <c r="AF458" i="27"/>
  <c r="AA458" i="27"/>
  <c r="X458" i="27"/>
  <c r="AF457" i="27"/>
  <c r="AA457" i="27"/>
  <c r="X457" i="27"/>
  <c r="AF456" i="27"/>
  <c r="AA456" i="27"/>
  <c r="X456" i="27"/>
  <c r="AF455" i="27"/>
  <c r="AA455" i="27"/>
  <c r="X455" i="27"/>
  <c r="AF454" i="27"/>
  <c r="AA454" i="27"/>
  <c r="X454" i="27"/>
  <c r="AF453" i="27"/>
  <c r="AA453" i="27"/>
  <c r="X453" i="27"/>
  <c r="AF452" i="27"/>
  <c r="AA452" i="27"/>
  <c r="X452" i="27"/>
  <c r="AF451" i="27"/>
  <c r="AA451" i="27"/>
  <c r="X451" i="27"/>
  <c r="AF450" i="27"/>
  <c r="AA450" i="27"/>
  <c r="X450" i="27"/>
  <c r="AF449" i="27"/>
  <c r="AA449" i="27"/>
  <c r="X449" i="27"/>
  <c r="AF448" i="27"/>
  <c r="AA448" i="27"/>
  <c r="X448" i="27"/>
  <c r="AF447" i="27"/>
  <c r="AA447" i="27"/>
  <c r="X447" i="27"/>
  <c r="AF446" i="27"/>
  <c r="AA446" i="27"/>
  <c r="X446" i="27"/>
  <c r="AF445" i="27"/>
  <c r="AA445" i="27"/>
  <c r="X445" i="27"/>
  <c r="AF444" i="27"/>
  <c r="AA444" i="27"/>
  <c r="X444" i="27"/>
  <c r="AF443" i="27"/>
  <c r="AA443" i="27"/>
  <c r="X443" i="27"/>
  <c r="AF442" i="27"/>
  <c r="AA442" i="27"/>
  <c r="X442" i="27"/>
  <c r="AF441" i="27"/>
  <c r="AA441" i="27"/>
  <c r="X441" i="27"/>
  <c r="AF440" i="27"/>
  <c r="AA440" i="27"/>
  <c r="X440" i="27"/>
  <c r="AF439" i="27"/>
  <c r="AA439" i="27"/>
  <c r="X439" i="27"/>
  <c r="AF438" i="27"/>
  <c r="AA438" i="27"/>
  <c r="X438" i="27"/>
  <c r="AF437" i="27"/>
  <c r="AA437" i="27"/>
  <c r="X437" i="27"/>
  <c r="AF436" i="27"/>
  <c r="AA436" i="27"/>
  <c r="X436" i="27"/>
  <c r="AF435" i="27"/>
  <c r="AA435" i="27"/>
  <c r="X435" i="27"/>
  <c r="AF434" i="27"/>
  <c r="AA434" i="27"/>
  <c r="X434" i="27"/>
  <c r="AF433" i="27"/>
  <c r="AA433" i="27"/>
  <c r="X433" i="27"/>
  <c r="AF432" i="27"/>
  <c r="AA432" i="27"/>
  <c r="X432" i="27"/>
  <c r="AF431" i="27"/>
  <c r="AA431" i="27"/>
  <c r="X431" i="27"/>
  <c r="AF430" i="27"/>
  <c r="AA430" i="27"/>
  <c r="X430" i="27"/>
  <c r="AF429" i="27"/>
  <c r="AA429" i="27"/>
  <c r="X429" i="27"/>
  <c r="AF428" i="27"/>
  <c r="AA428" i="27"/>
  <c r="X428" i="27"/>
  <c r="AF427" i="27"/>
  <c r="AA427" i="27"/>
  <c r="X427" i="27"/>
  <c r="AF426" i="27"/>
  <c r="AA426" i="27"/>
  <c r="X426" i="27"/>
  <c r="AF425" i="27"/>
  <c r="AA425" i="27"/>
  <c r="X425" i="27"/>
  <c r="AF424" i="27"/>
  <c r="AA424" i="27"/>
  <c r="X424" i="27"/>
  <c r="AF423" i="27"/>
  <c r="AA423" i="27"/>
  <c r="X423" i="27"/>
  <c r="AF422" i="27"/>
  <c r="AA422" i="27"/>
  <c r="X422" i="27"/>
  <c r="AF421" i="27"/>
  <c r="AA421" i="27"/>
  <c r="X421" i="27"/>
  <c r="AF420" i="27"/>
  <c r="AA420" i="27"/>
  <c r="X420" i="27"/>
  <c r="AF419" i="27"/>
  <c r="AA419" i="27"/>
  <c r="X419" i="27"/>
  <c r="AF418" i="27"/>
  <c r="AA418" i="27"/>
  <c r="X418" i="27"/>
  <c r="AF417" i="27"/>
  <c r="AA417" i="27"/>
  <c r="X417" i="27"/>
  <c r="AF416" i="27"/>
  <c r="AA416" i="27"/>
  <c r="X416" i="27"/>
  <c r="AF415" i="27"/>
  <c r="AA415" i="27"/>
  <c r="X415" i="27"/>
  <c r="AF414" i="27"/>
  <c r="AA414" i="27"/>
  <c r="X414" i="27"/>
  <c r="AF413" i="27"/>
  <c r="AA413" i="27"/>
  <c r="X413" i="27"/>
  <c r="AF412" i="27"/>
  <c r="AA412" i="27"/>
  <c r="X412" i="27"/>
  <c r="AF411" i="27"/>
  <c r="AA411" i="27"/>
  <c r="X411" i="27"/>
  <c r="AF410" i="27"/>
  <c r="AA410" i="27"/>
  <c r="X410" i="27"/>
  <c r="AF409" i="27"/>
  <c r="AA409" i="27"/>
  <c r="X409" i="27"/>
  <c r="AF408" i="27"/>
  <c r="AA408" i="27"/>
  <c r="X408" i="27"/>
  <c r="AF407" i="27"/>
  <c r="AA407" i="27"/>
  <c r="X407" i="27"/>
  <c r="AF406" i="27"/>
  <c r="AA406" i="27"/>
  <c r="X406" i="27"/>
  <c r="AF405" i="27"/>
  <c r="AA405" i="27"/>
  <c r="X405" i="27"/>
  <c r="AF404" i="27"/>
  <c r="AA404" i="27"/>
  <c r="X404" i="27"/>
  <c r="AF403" i="27"/>
  <c r="AA403" i="27"/>
  <c r="X403" i="27"/>
  <c r="AF402" i="27"/>
  <c r="AA402" i="27"/>
  <c r="X402" i="27"/>
  <c r="AF401" i="27"/>
  <c r="AA401" i="27"/>
  <c r="X401" i="27"/>
  <c r="AF400" i="27"/>
  <c r="AA400" i="27"/>
  <c r="X400" i="27"/>
  <c r="AF399" i="27"/>
  <c r="AA399" i="27"/>
  <c r="X399" i="27"/>
  <c r="AF398" i="27"/>
  <c r="AA398" i="27"/>
  <c r="X398" i="27"/>
  <c r="AF397" i="27"/>
  <c r="AA397" i="27"/>
  <c r="X397" i="27"/>
  <c r="AF396" i="27"/>
  <c r="AA396" i="27"/>
  <c r="X396" i="27"/>
  <c r="AF395" i="27"/>
  <c r="AA395" i="27"/>
  <c r="X395" i="27"/>
  <c r="AK394" i="27"/>
  <c r="AF394" i="27"/>
  <c r="AA394" i="27"/>
  <c r="X394" i="27"/>
  <c r="AL393" i="27"/>
  <c r="AK393" i="27"/>
  <c r="AF393" i="27"/>
  <c r="AA393" i="27"/>
  <c r="X393" i="27"/>
  <c r="AT392" i="27"/>
  <c r="AU392" i="27" s="1"/>
  <c r="AP392" i="27"/>
  <c r="AL392" i="27"/>
  <c r="AK392" i="27"/>
  <c r="AF392" i="27"/>
  <c r="AA392" i="27"/>
  <c r="X392" i="27"/>
  <c r="AT391" i="27"/>
  <c r="AU391" i="27" s="1"/>
  <c r="AR391" i="27"/>
  <c r="AP393" i="27" s="1"/>
  <c r="AK391" i="27"/>
  <c r="AF391" i="27"/>
  <c r="AA391" i="27"/>
  <c r="X391" i="27"/>
  <c r="AR390" i="27"/>
  <c r="AK390" i="27"/>
  <c r="AF390" i="27"/>
  <c r="AA390" i="27"/>
  <c r="X390" i="27"/>
  <c r="AR389" i="27"/>
  <c r="AK389" i="27"/>
  <c r="AF389" i="27"/>
  <c r="AA389" i="27"/>
  <c r="X389" i="27"/>
  <c r="AR388" i="27"/>
  <c r="AK388" i="27"/>
  <c r="AF388" i="27"/>
  <c r="AA388" i="27"/>
  <c r="X388" i="27"/>
  <c r="AR387" i="27"/>
  <c r="AK387" i="27"/>
  <c r="AF387" i="27"/>
  <c r="AA387" i="27"/>
  <c r="X387" i="27"/>
  <c r="AR386" i="27"/>
  <c r="AK386" i="27"/>
  <c r="AF386" i="27"/>
  <c r="AA386" i="27"/>
  <c r="X386" i="27"/>
  <c r="AR385" i="27"/>
  <c r="AK385" i="27"/>
  <c r="AF385" i="27"/>
  <c r="AA385" i="27"/>
  <c r="X385" i="27"/>
  <c r="AR384" i="27"/>
  <c r="AK384" i="27"/>
  <c r="AF384" i="27"/>
  <c r="AA384" i="27"/>
  <c r="X384" i="27"/>
  <c r="AR383" i="27"/>
  <c r="AK383" i="27"/>
  <c r="AF383" i="27"/>
  <c r="AA383" i="27"/>
  <c r="X383" i="27"/>
  <c r="AR382" i="27"/>
  <c r="AK382" i="27"/>
  <c r="AF382" i="27"/>
  <c r="AA382" i="27"/>
  <c r="X382" i="27"/>
  <c r="AR381" i="27"/>
  <c r="AK381" i="27"/>
  <c r="AF381" i="27"/>
  <c r="AA381" i="27"/>
  <c r="X381" i="27"/>
  <c r="AR380" i="27"/>
  <c r="AK380" i="27"/>
  <c r="AF380" i="27"/>
  <c r="AA380" i="27"/>
  <c r="X380" i="27"/>
  <c r="AR379" i="27"/>
  <c r="AK379" i="27"/>
  <c r="AF379" i="27"/>
  <c r="AA379" i="27"/>
  <c r="X379" i="27"/>
  <c r="AR378" i="27"/>
  <c r="AK378" i="27"/>
  <c r="AF378" i="27"/>
  <c r="AA378" i="27"/>
  <c r="X378" i="27"/>
  <c r="AR377" i="27"/>
  <c r="AF377" i="27"/>
  <c r="AA377" i="27"/>
  <c r="X377" i="27"/>
  <c r="AR376" i="27"/>
  <c r="AF376" i="27"/>
  <c r="AA376" i="27"/>
  <c r="X376" i="27"/>
  <c r="AR375" i="27"/>
  <c r="AF375" i="27"/>
  <c r="AA375" i="27"/>
  <c r="X375" i="27"/>
  <c r="AR374" i="27"/>
  <c r="AF374" i="27"/>
  <c r="AA374" i="27"/>
  <c r="X374" i="27"/>
  <c r="AR373" i="27"/>
  <c r="AF373" i="27"/>
  <c r="AA373" i="27"/>
  <c r="X373" i="27"/>
  <c r="AR372" i="27"/>
  <c r="AF372" i="27"/>
  <c r="AA372" i="27"/>
  <c r="X372" i="27"/>
  <c r="AR371" i="27"/>
  <c r="AF371" i="27"/>
  <c r="AA371" i="27"/>
  <c r="X371" i="27"/>
  <c r="AR370" i="27"/>
  <c r="AF370" i="27"/>
  <c r="AA370" i="27"/>
  <c r="X370" i="27"/>
  <c r="AF369" i="27"/>
  <c r="AA369" i="27"/>
  <c r="X369" i="27"/>
  <c r="AF368" i="27"/>
  <c r="AA368" i="27"/>
  <c r="X368" i="27"/>
  <c r="AF367" i="27"/>
  <c r="AA367" i="27"/>
  <c r="X367" i="27"/>
  <c r="AF366" i="27"/>
  <c r="AA366" i="27"/>
  <c r="X366" i="27"/>
  <c r="AF365" i="27"/>
  <c r="AA365" i="27"/>
  <c r="X365" i="27"/>
  <c r="AF364" i="27"/>
  <c r="AA364" i="27"/>
  <c r="X364" i="27"/>
  <c r="AF363" i="27"/>
  <c r="AA363" i="27"/>
  <c r="X363" i="27"/>
  <c r="AF362" i="27"/>
  <c r="AA362" i="27"/>
  <c r="X362" i="27"/>
  <c r="AF361" i="27"/>
  <c r="AA361" i="27"/>
  <c r="X361" i="27"/>
  <c r="AF360" i="27"/>
  <c r="AA360" i="27"/>
  <c r="X360" i="27"/>
  <c r="AF359" i="27"/>
  <c r="AA359" i="27"/>
  <c r="X359" i="27"/>
  <c r="AF358" i="27"/>
  <c r="AA358" i="27"/>
  <c r="X358" i="27"/>
  <c r="AF357" i="27"/>
  <c r="AA357" i="27"/>
  <c r="X357" i="27"/>
  <c r="AF356" i="27"/>
  <c r="AA356" i="27"/>
  <c r="X356" i="27"/>
  <c r="AF355" i="27"/>
  <c r="AA355" i="27"/>
  <c r="X355" i="27"/>
  <c r="AF354" i="27"/>
  <c r="AA354" i="27"/>
  <c r="X354" i="27"/>
  <c r="AF353" i="27"/>
  <c r="AA353" i="27"/>
  <c r="X353" i="27"/>
  <c r="AF352" i="27"/>
  <c r="AA352" i="27"/>
  <c r="X352" i="27"/>
  <c r="AF351" i="27"/>
  <c r="AA351" i="27"/>
  <c r="X351" i="27"/>
  <c r="AF350" i="27"/>
  <c r="AA350" i="27"/>
  <c r="X350" i="27"/>
  <c r="AF349" i="27"/>
  <c r="AA349" i="27"/>
  <c r="X349" i="27"/>
  <c r="AF348" i="27"/>
  <c r="AA348" i="27"/>
  <c r="X348" i="27"/>
  <c r="AF347" i="27"/>
  <c r="AA347" i="27"/>
  <c r="X347" i="27"/>
  <c r="AF346" i="27"/>
  <c r="AA346" i="27"/>
  <c r="X346" i="27"/>
  <c r="AF345" i="27"/>
  <c r="AA345" i="27"/>
  <c r="X345" i="27"/>
  <c r="AF344" i="27"/>
  <c r="AA344" i="27"/>
  <c r="X344" i="27"/>
  <c r="AF343" i="27"/>
  <c r="AA343" i="27"/>
  <c r="X343" i="27"/>
  <c r="AF342" i="27"/>
  <c r="AA342" i="27"/>
  <c r="X342" i="27"/>
  <c r="AF341" i="27"/>
  <c r="AA341" i="27"/>
  <c r="X341" i="27"/>
  <c r="AF340" i="27"/>
  <c r="AA340" i="27"/>
  <c r="X340" i="27"/>
  <c r="AF339" i="27"/>
  <c r="AA339" i="27"/>
  <c r="X339" i="27"/>
  <c r="AF338" i="27"/>
  <c r="AA338" i="27"/>
  <c r="X338" i="27"/>
  <c r="AF337" i="27"/>
  <c r="AA337" i="27"/>
  <c r="X337" i="27"/>
  <c r="AF336" i="27"/>
  <c r="AA336" i="27"/>
  <c r="X336" i="27"/>
  <c r="AF335" i="27"/>
  <c r="AA335" i="27"/>
  <c r="X335" i="27"/>
  <c r="AF334" i="27"/>
  <c r="AA334" i="27"/>
  <c r="X334" i="27"/>
  <c r="AF333" i="27"/>
  <c r="AA333" i="27"/>
  <c r="X333" i="27"/>
  <c r="AF332" i="27"/>
  <c r="AA332" i="27"/>
  <c r="X332" i="27"/>
  <c r="AF331" i="27"/>
  <c r="AA331" i="27"/>
  <c r="X331" i="27"/>
  <c r="AF330" i="27"/>
  <c r="AA330" i="27"/>
  <c r="X330" i="27"/>
  <c r="AF329" i="27"/>
  <c r="AA329" i="27"/>
  <c r="X329" i="27"/>
  <c r="AF328" i="27"/>
  <c r="AA328" i="27"/>
  <c r="X328" i="27"/>
  <c r="AF327" i="27"/>
  <c r="AA327" i="27"/>
  <c r="X327" i="27"/>
  <c r="AF326" i="27"/>
  <c r="AA326" i="27"/>
  <c r="X326" i="27"/>
  <c r="AF325" i="27"/>
  <c r="AA325" i="27"/>
  <c r="X325" i="27"/>
  <c r="AF324" i="27"/>
  <c r="AA324" i="27"/>
  <c r="X324" i="27"/>
  <c r="AF323" i="27"/>
  <c r="AA323" i="27"/>
  <c r="X323" i="27"/>
  <c r="AF322" i="27"/>
  <c r="AA322" i="27"/>
  <c r="X322" i="27"/>
  <c r="AF321" i="27"/>
  <c r="AA321" i="27"/>
  <c r="X321" i="27"/>
  <c r="AF320" i="27"/>
  <c r="AA320" i="27"/>
  <c r="X320" i="27"/>
  <c r="AF319" i="27"/>
  <c r="AA319" i="27"/>
  <c r="X319" i="27"/>
  <c r="AF318" i="27"/>
  <c r="AA318" i="27"/>
  <c r="X318" i="27"/>
  <c r="AF317" i="27"/>
  <c r="AA317" i="27"/>
  <c r="X317" i="27"/>
  <c r="AF316" i="27"/>
  <c r="AA316" i="27"/>
  <c r="X316" i="27"/>
  <c r="AF315" i="27"/>
  <c r="AA315" i="27"/>
  <c r="X315" i="27"/>
  <c r="AF314" i="27"/>
  <c r="AA314" i="27"/>
  <c r="X314" i="27"/>
  <c r="AF313" i="27"/>
  <c r="AA313" i="27"/>
  <c r="X313" i="27"/>
  <c r="AF312" i="27"/>
  <c r="AA312" i="27"/>
  <c r="X312" i="27"/>
  <c r="AF311" i="27"/>
  <c r="AA311" i="27"/>
  <c r="X311" i="27"/>
  <c r="AF310" i="27"/>
  <c r="AA310" i="27"/>
  <c r="X310" i="27"/>
  <c r="AF309" i="27"/>
  <c r="AA309" i="27"/>
  <c r="X309" i="27"/>
  <c r="AF308" i="27"/>
  <c r="AA308" i="27"/>
  <c r="X308" i="27"/>
  <c r="AF307" i="27"/>
  <c r="AA307" i="27"/>
  <c r="X307" i="27"/>
  <c r="AF306" i="27"/>
  <c r="AA306" i="27"/>
  <c r="X306" i="27"/>
  <c r="AF305" i="27"/>
  <c r="AA305" i="27"/>
  <c r="X305" i="27"/>
  <c r="AF304" i="27"/>
  <c r="AA304" i="27"/>
  <c r="X304" i="27"/>
  <c r="AF303" i="27"/>
  <c r="AA303" i="27"/>
  <c r="X303" i="27"/>
  <c r="AF302" i="27"/>
  <c r="AA302" i="27"/>
  <c r="X302" i="27"/>
  <c r="AF301" i="27"/>
  <c r="AA301" i="27"/>
  <c r="X301" i="27"/>
  <c r="AF300" i="27"/>
  <c r="AA300" i="27"/>
  <c r="X300" i="27"/>
  <c r="AF299" i="27"/>
  <c r="AA299" i="27"/>
  <c r="X299" i="27"/>
  <c r="AF298" i="27"/>
  <c r="AA298" i="27"/>
  <c r="X298" i="27"/>
  <c r="AF297" i="27"/>
  <c r="AA297" i="27"/>
  <c r="X297" i="27"/>
  <c r="AF296" i="27"/>
  <c r="AA296" i="27"/>
  <c r="X296" i="27"/>
  <c r="AF295" i="27"/>
  <c r="AA295" i="27"/>
  <c r="X295" i="27"/>
  <c r="AF294" i="27"/>
  <c r="AA294" i="27"/>
  <c r="X294" i="27"/>
  <c r="AF293" i="27"/>
  <c r="AA293" i="27"/>
  <c r="X293" i="27"/>
  <c r="AF292" i="27"/>
  <c r="AA292" i="27"/>
  <c r="X292" i="27"/>
  <c r="AF291" i="27"/>
  <c r="AA291" i="27"/>
  <c r="X291" i="27"/>
  <c r="AF290" i="27"/>
  <c r="AA290" i="27"/>
  <c r="X290" i="27"/>
  <c r="AF289" i="27"/>
  <c r="AA289" i="27"/>
  <c r="X289" i="27"/>
  <c r="AF288" i="27"/>
  <c r="AA288" i="27"/>
  <c r="X288" i="27"/>
  <c r="AF287" i="27"/>
  <c r="AA287" i="27"/>
  <c r="X287" i="27"/>
  <c r="AF286" i="27"/>
  <c r="AA286" i="27"/>
  <c r="X286" i="27"/>
  <c r="AF285" i="27"/>
  <c r="AA285" i="27"/>
  <c r="X285" i="27"/>
  <c r="AF284" i="27"/>
  <c r="AA284" i="27"/>
  <c r="X284" i="27"/>
  <c r="AF283" i="27"/>
  <c r="AA283" i="27"/>
  <c r="X283" i="27"/>
  <c r="AF282" i="27"/>
  <c r="AA282" i="27"/>
  <c r="X282" i="27"/>
  <c r="AF281" i="27"/>
  <c r="AA281" i="27"/>
  <c r="X281" i="27"/>
  <c r="AF280" i="27"/>
  <c r="AA280" i="27"/>
  <c r="X280" i="27"/>
  <c r="AF279" i="27"/>
  <c r="AA279" i="27"/>
  <c r="X279" i="27"/>
  <c r="AF278" i="27"/>
  <c r="AA278" i="27"/>
  <c r="X278" i="27"/>
  <c r="AF277" i="27"/>
  <c r="AA277" i="27"/>
  <c r="X277" i="27"/>
  <c r="AF276" i="27"/>
  <c r="AA276" i="27"/>
  <c r="X276" i="27"/>
  <c r="AF275" i="27"/>
  <c r="AA275" i="27"/>
  <c r="X275" i="27"/>
  <c r="AF274" i="27"/>
  <c r="AA274" i="27"/>
  <c r="X274" i="27"/>
  <c r="AF273" i="27"/>
  <c r="AA273" i="27"/>
  <c r="AF272" i="27"/>
  <c r="AA272" i="27"/>
  <c r="AF271" i="27"/>
  <c r="AA271" i="27"/>
  <c r="AF270" i="27"/>
  <c r="AA270" i="27"/>
  <c r="AF269" i="27"/>
  <c r="AA269" i="27"/>
  <c r="AF268" i="27"/>
  <c r="AA268" i="27"/>
  <c r="AF267" i="27"/>
  <c r="AA267" i="27"/>
  <c r="AF266" i="27"/>
  <c r="AA266" i="27"/>
  <c r="AF265" i="27"/>
  <c r="AA265" i="27"/>
  <c r="AF264" i="27"/>
  <c r="AA264" i="27"/>
  <c r="AF263" i="27"/>
  <c r="AA263" i="27"/>
  <c r="AF262" i="27"/>
  <c r="AA262" i="27"/>
  <c r="AF261" i="27"/>
  <c r="AA261" i="27"/>
  <c r="AF260" i="27"/>
  <c r="AA260" i="27"/>
  <c r="AF259" i="27"/>
  <c r="AA259" i="27"/>
  <c r="AF258" i="27"/>
  <c r="AA258" i="27"/>
  <c r="AF257" i="27"/>
  <c r="AA257" i="27"/>
  <c r="AF256" i="27"/>
  <c r="AA256" i="27"/>
  <c r="AF255" i="27"/>
  <c r="AA255" i="27"/>
  <c r="AF254" i="27"/>
  <c r="AA254" i="27"/>
  <c r="AF253" i="27"/>
  <c r="AA253" i="27"/>
  <c r="AF252" i="27"/>
  <c r="AA252" i="27"/>
  <c r="AF251" i="27"/>
  <c r="AA251" i="27"/>
  <c r="AF250" i="27"/>
  <c r="AA250" i="27"/>
  <c r="AF249" i="27"/>
  <c r="AA249" i="27"/>
  <c r="AF248" i="27"/>
  <c r="AA248" i="27"/>
  <c r="AF247" i="27"/>
  <c r="AA247" i="27"/>
  <c r="AF246" i="27"/>
  <c r="AA246" i="27"/>
  <c r="AF245" i="27"/>
  <c r="AA245" i="27"/>
  <c r="AF244" i="27"/>
  <c r="AA244" i="27"/>
  <c r="AF243" i="27"/>
  <c r="AA243" i="27"/>
  <c r="AF242" i="27"/>
  <c r="AA242" i="27"/>
  <c r="AF241" i="27"/>
  <c r="AA241" i="27"/>
  <c r="AF240" i="27"/>
  <c r="AA240" i="27"/>
  <c r="AF239" i="27"/>
  <c r="AA239" i="27"/>
  <c r="AF238" i="27"/>
  <c r="AA238" i="27"/>
  <c r="AF237" i="27"/>
  <c r="AA237" i="27"/>
  <c r="AF236" i="27"/>
  <c r="AA236" i="27"/>
  <c r="AF235" i="27"/>
  <c r="AA235" i="27"/>
  <c r="AF234" i="27"/>
  <c r="AA234" i="27"/>
  <c r="AF233" i="27"/>
  <c r="AA233" i="27"/>
  <c r="AF232" i="27"/>
  <c r="AA232" i="27"/>
  <c r="AF231" i="27"/>
  <c r="AA231" i="27"/>
  <c r="AF230" i="27"/>
  <c r="AA230" i="27"/>
  <c r="AF229" i="27"/>
  <c r="AA229" i="27"/>
  <c r="AF228" i="27"/>
  <c r="AA228" i="27"/>
  <c r="AF227" i="27"/>
  <c r="AA227" i="27"/>
  <c r="AF226" i="27"/>
  <c r="AA226" i="27"/>
  <c r="AF225" i="27"/>
  <c r="AA225" i="27"/>
  <c r="AF224" i="27"/>
  <c r="AA224" i="27"/>
  <c r="AF223" i="27"/>
  <c r="AA223" i="27"/>
  <c r="AF222" i="27"/>
  <c r="AA222" i="27"/>
  <c r="AF221" i="27"/>
  <c r="AA221" i="27"/>
  <c r="AF220" i="27"/>
  <c r="AA220" i="27"/>
  <c r="AF219" i="27"/>
  <c r="AA219" i="27"/>
  <c r="AF218" i="27"/>
  <c r="AA218" i="27"/>
  <c r="AF217" i="27"/>
  <c r="AA217" i="27"/>
  <c r="AF216" i="27"/>
  <c r="AA216" i="27"/>
  <c r="AF215" i="27"/>
  <c r="AA215" i="27"/>
  <c r="AF214" i="27"/>
  <c r="AA214" i="27"/>
  <c r="AF213" i="27"/>
  <c r="AA213" i="27"/>
  <c r="AF212" i="27"/>
  <c r="AA212" i="27"/>
  <c r="AF211" i="27"/>
  <c r="AA211" i="27"/>
  <c r="AF210" i="27"/>
  <c r="AA210" i="27"/>
  <c r="AF209" i="27"/>
  <c r="AA209" i="27"/>
  <c r="AF208" i="27"/>
  <c r="AA208" i="27"/>
  <c r="AF207" i="27"/>
  <c r="AA207" i="27"/>
  <c r="AF206" i="27"/>
  <c r="AA206" i="27"/>
  <c r="AF205" i="27"/>
  <c r="AA205" i="27"/>
  <c r="AF204" i="27"/>
  <c r="AA204" i="27"/>
  <c r="AF203" i="27"/>
  <c r="AA203" i="27"/>
  <c r="AF202" i="27"/>
  <c r="AA202" i="27"/>
  <c r="AF201" i="27"/>
  <c r="AA201" i="27"/>
  <c r="AF200" i="27"/>
  <c r="AA200" i="27"/>
  <c r="AF199" i="27"/>
  <c r="AA199" i="27"/>
  <c r="AF198" i="27"/>
  <c r="AA198" i="27"/>
  <c r="AF197" i="27"/>
  <c r="AA197" i="27"/>
  <c r="AF196" i="27"/>
  <c r="AA196" i="27"/>
  <c r="AF195" i="27"/>
  <c r="AA195" i="27"/>
  <c r="AF194" i="27"/>
  <c r="AA194" i="27"/>
  <c r="AF193" i="27"/>
  <c r="AA193" i="27"/>
  <c r="AF192" i="27"/>
  <c r="AA192" i="27"/>
  <c r="AF191" i="27"/>
  <c r="AA191" i="27"/>
  <c r="AF190" i="27"/>
  <c r="AA190" i="27"/>
  <c r="AF189" i="27"/>
  <c r="AA189" i="27"/>
  <c r="AF188" i="27"/>
  <c r="AA188" i="27"/>
  <c r="AF187" i="27"/>
  <c r="AA187" i="27"/>
  <c r="AF186" i="27"/>
  <c r="AA186" i="27"/>
  <c r="AF185" i="27"/>
  <c r="AA185" i="27"/>
  <c r="AF184" i="27"/>
  <c r="AA184" i="27"/>
  <c r="AF183" i="27"/>
  <c r="AA183" i="27"/>
  <c r="AF182" i="27"/>
  <c r="AA182" i="27"/>
  <c r="AF181" i="27"/>
  <c r="AA181" i="27"/>
  <c r="AF180" i="27"/>
  <c r="AA180" i="27"/>
  <c r="AF179" i="27"/>
  <c r="AA179" i="27"/>
  <c r="AF178" i="27"/>
  <c r="AA178" i="27"/>
  <c r="AF177" i="27"/>
  <c r="AA177" i="27"/>
  <c r="AF176" i="27"/>
  <c r="AA176" i="27"/>
  <c r="AF175" i="27"/>
  <c r="AA175" i="27"/>
  <c r="AF174" i="27"/>
  <c r="AA174" i="27"/>
  <c r="AF173" i="27"/>
  <c r="AA173" i="27"/>
  <c r="AF172" i="27"/>
  <c r="AA172" i="27"/>
  <c r="AF171" i="27"/>
  <c r="AA171" i="27"/>
  <c r="AF170" i="27"/>
  <c r="AA170" i="27"/>
  <c r="AF169" i="27"/>
  <c r="AA169" i="27"/>
  <c r="AF168" i="27"/>
  <c r="AA168" i="27"/>
  <c r="AF167" i="27"/>
  <c r="AA167" i="27"/>
  <c r="AF166" i="27"/>
  <c r="AA166" i="27"/>
  <c r="AF165" i="27"/>
  <c r="AA165" i="27"/>
  <c r="AF164" i="27"/>
  <c r="AA164" i="27"/>
  <c r="AF163" i="27"/>
  <c r="AA163" i="27"/>
  <c r="AF162" i="27"/>
  <c r="AA162" i="27"/>
  <c r="AF161" i="27"/>
  <c r="AA161" i="27"/>
  <c r="AF160" i="27"/>
  <c r="AA160" i="27"/>
  <c r="AF159" i="27"/>
  <c r="AA159" i="27"/>
  <c r="AF158" i="27"/>
  <c r="AA158" i="27"/>
  <c r="AF157" i="27"/>
  <c r="AA157" i="27"/>
  <c r="AF156" i="27"/>
  <c r="AA156" i="27"/>
  <c r="AF155" i="27"/>
  <c r="AA155" i="27"/>
  <c r="AF154" i="27"/>
  <c r="AA154" i="27"/>
  <c r="AF153" i="27"/>
  <c r="AA153" i="27"/>
  <c r="AF152" i="27"/>
  <c r="AA152" i="27"/>
  <c r="AF151" i="27"/>
  <c r="AA151" i="27"/>
  <c r="AF150" i="27"/>
  <c r="AA150" i="27"/>
  <c r="AF149" i="27"/>
  <c r="AA149" i="27"/>
  <c r="AF148" i="27"/>
  <c r="AA148" i="27"/>
  <c r="AF147" i="27"/>
  <c r="AA147" i="27"/>
  <c r="AF146" i="27"/>
  <c r="AA146" i="27"/>
  <c r="AF145" i="27"/>
  <c r="AA145" i="27"/>
  <c r="AF144" i="27"/>
  <c r="AA144" i="27"/>
  <c r="AF143" i="27"/>
  <c r="AA143" i="27"/>
  <c r="AF142" i="27"/>
  <c r="AA142" i="27"/>
  <c r="AF141" i="27"/>
  <c r="AA141" i="27"/>
  <c r="AF140" i="27"/>
  <c r="AA140" i="27"/>
  <c r="AF139" i="27"/>
  <c r="AA139" i="27"/>
  <c r="AF138" i="27"/>
  <c r="AA138" i="27"/>
  <c r="AF137" i="27"/>
  <c r="AA137" i="27"/>
  <c r="AF136" i="27"/>
  <c r="AA136" i="27"/>
  <c r="AF135" i="27"/>
  <c r="AA135" i="27"/>
  <c r="AF134" i="27"/>
  <c r="AA134" i="27"/>
  <c r="AF133" i="27"/>
  <c r="AA133" i="27"/>
  <c r="AF132" i="27"/>
  <c r="AA132" i="27"/>
  <c r="AF131" i="27"/>
  <c r="AA131" i="27"/>
  <c r="AF130" i="27"/>
  <c r="AA130" i="27"/>
  <c r="AF129" i="27"/>
  <c r="AA129" i="27"/>
  <c r="AF128" i="27"/>
  <c r="AA128" i="27"/>
  <c r="AF127" i="27"/>
  <c r="AA127" i="27"/>
  <c r="AF126" i="27"/>
  <c r="AA126" i="27"/>
  <c r="AF125" i="27"/>
  <c r="AA125" i="27"/>
  <c r="AF124" i="27"/>
  <c r="AA124" i="27"/>
  <c r="AF123" i="27"/>
  <c r="AA123" i="27"/>
  <c r="AF122" i="27"/>
  <c r="AA122" i="27"/>
  <c r="AF121" i="27"/>
  <c r="AA121" i="27"/>
  <c r="AF120" i="27"/>
  <c r="AA120" i="27"/>
  <c r="AF119" i="27"/>
  <c r="AA119" i="27"/>
  <c r="AF118" i="27"/>
  <c r="AA118" i="27"/>
  <c r="AF117" i="27"/>
  <c r="AA117" i="27"/>
  <c r="AF116" i="27"/>
  <c r="AA116" i="27"/>
  <c r="AF115" i="27"/>
  <c r="AA115" i="27"/>
  <c r="AF114" i="27"/>
  <c r="AA114" i="27"/>
  <c r="AF113" i="27"/>
  <c r="AA113" i="27"/>
  <c r="AF112" i="27"/>
  <c r="AA112" i="27"/>
  <c r="AF111" i="27"/>
  <c r="AA111" i="27"/>
  <c r="AF110" i="27"/>
  <c r="AA110" i="27"/>
  <c r="AF109" i="27"/>
  <c r="AA109" i="27"/>
  <c r="AF108" i="27"/>
  <c r="AA108" i="27"/>
  <c r="AF107" i="27"/>
  <c r="AA107" i="27"/>
  <c r="AF106" i="27"/>
  <c r="AA106" i="27"/>
  <c r="AF105" i="27"/>
  <c r="AA105" i="27"/>
  <c r="AF104" i="27"/>
  <c r="AA104" i="27"/>
  <c r="AF103" i="27"/>
  <c r="AA103" i="27"/>
  <c r="AF102" i="27"/>
  <c r="AA102" i="27"/>
  <c r="AF101" i="27"/>
  <c r="AA101" i="27"/>
  <c r="AF100" i="27"/>
  <c r="AA100" i="27"/>
  <c r="AF99" i="27"/>
  <c r="AA99" i="27"/>
  <c r="AF98" i="27"/>
  <c r="AA98" i="27"/>
  <c r="AF97" i="27"/>
  <c r="AA97" i="27"/>
  <c r="AF96" i="27"/>
  <c r="AA96" i="27"/>
  <c r="AF95" i="27"/>
  <c r="AA95" i="27"/>
  <c r="AF94" i="27"/>
  <c r="AA94" i="27"/>
  <c r="AF93" i="27"/>
  <c r="AA93" i="27"/>
  <c r="AF92" i="27"/>
  <c r="AA92" i="27"/>
  <c r="AF91" i="27"/>
  <c r="AA91" i="27"/>
  <c r="AF90" i="27"/>
  <c r="AA90" i="27"/>
  <c r="AF89" i="27"/>
  <c r="AA89" i="27"/>
  <c r="AF88" i="27"/>
  <c r="AA88" i="27"/>
  <c r="AF87" i="27"/>
  <c r="AA87" i="27"/>
  <c r="AF86" i="27"/>
  <c r="AA86" i="27"/>
  <c r="AF85" i="27"/>
  <c r="AA85" i="27"/>
  <c r="AF84" i="27"/>
  <c r="AA84" i="27"/>
  <c r="AF83" i="27"/>
  <c r="AA83" i="27"/>
  <c r="AF82" i="27"/>
  <c r="AA82" i="27"/>
  <c r="AF81" i="27"/>
  <c r="AA81" i="27"/>
  <c r="AF80" i="27"/>
  <c r="AA80" i="27"/>
  <c r="AF79" i="27"/>
  <c r="AA79" i="27"/>
  <c r="AF78" i="27"/>
  <c r="AA78" i="27"/>
  <c r="AF77" i="27"/>
  <c r="AA77" i="27"/>
  <c r="AF76" i="27"/>
  <c r="AA76" i="27"/>
  <c r="AF75" i="27"/>
  <c r="AA75" i="27"/>
  <c r="AF74" i="27"/>
  <c r="AA74" i="27"/>
  <c r="AF73" i="27"/>
  <c r="AA73" i="27"/>
  <c r="AF72" i="27"/>
  <c r="AA72" i="27"/>
  <c r="AF71" i="27"/>
  <c r="AA71" i="27"/>
  <c r="AF70" i="27"/>
  <c r="AA70" i="27"/>
  <c r="AF69" i="27"/>
  <c r="AA69" i="27"/>
  <c r="AF68" i="27"/>
  <c r="AA68" i="27"/>
  <c r="AF67" i="27"/>
  <c r="AA67" i="27"/>
  <c r="AF66" i="27"/>
  <c r="AA66" i="27"/>
  <c r="AF65" i="27"/>
  <c r="AA65" i="27"/>
  <c r="AF64" i="27"/>
  <c r="AA64" i="27"/>
  <c r="AF63" i="27"/>
  <c r="AA63" i="27"/>
  <c r="AF62" i="27"/>
  <c r="AA62" i="27"/>
  <c r="AF61" i="27"/>
  <c r="AA61" i="27"/>
  <c r="AF60" i="27"/>
  <c r="AA60" i="27"/>
  <c r="AF59" i="27"/>
  <c r="AA59" i="27"/>
  <c r="AF58" i="27"/>
  <c r="AA58" i="27"/>
  <c r="AF57" i="27"/>
  <c r="AA57" i="27"/>
  <c r="AF56" i="27"/>
  <c r="AA56" i="27"/>
  <c r="AF55" i="27"/>
  <c r="AA55" i="27"/>
  <c r="AF54" i="27"/>
  <c r="AA54" i="27"/>
  <c r="AF53" i="27"/>
  <c r="AA53" i="27"/>
  <c r="AF52" i="27"/>
  <c r="AA52" i="27"/>
  <c r="AF51" i="27"/>
  <c r="AA51" i="27"/>
  <c r="AF50" i="27"/>
  <c r="AA50" i="27"/>
  <c r="AF49" i="27"/>
  <c r="AA49" i="27"/>
  <c r="AF48" i="27"/>
  <c r="AA48" i="27"/>
  <c r="AF47" i="27"/>
  <c r="AA47" i="27"/>
  <c r="AF46" i="27"/>
  <c r="AA46" i="27"/>
  <c r="AF45" i="27"/>
  <c r="AA45" i="27"/>
  <c r="AF44" i="27"/>
  <c r="AA44" i="27"/>
  <c r="AF43" i="27"/>
  <c r="AA43" i="27"/>
  <c r="AF42" i="27"/>
  <c r="AA42" i="27"/>
  <c r="AF41" i="27"/>
  <c r="AA41" i="27"/>
  <c r="AF40" i="27"/>
  <c r="AA40" i="27"/>
  <c r="AP6" i="27"/>
  <c r="Q4" i="27"/>
  <c r="Q551" i="27" s="1"/>
  <c r="B548" i="28"/>
  <c r="K539" i="28"/>
  <c r="K538" i="28"/>
  <c r="K537" i="28"/>
  <c r="K536" i="28"/>
  <c r="K535" i="28"/>
  <c r="K534" i="28"/>
  <c r="K533" i="28"/>
  <c r="K532" i="28"/>
  <c r="K531" i="28"/>
  <c r="K530" i="28"/>
  <c r="K529" i="28"/>
  <c r="K528" i="28"/>
  <c r="K527" i="28"/>
  <c r="K526" i="28"/>
  <c r="K525" i="28"/>
  <c r="K524" i="28"/>
  <c r="K523" i="28"/>
  <c r="K522" i="28"/>
  <c r="K521" i="28"/>
  <c r="K520" i="28"/>
  <c r="K519" i="28"/>
  <c r="K518" i="28"/>
  <c r="K517" i="28"/>
  <c r="K516" i="28"/>
  <c r="K515" i="28"/>
  <c r="K514" i="28"/>
  <c r="K513" i="28"/>
  <c r="K512" i="28"/>
  <c r="K511" i="28"/>
  <c r="K510" i="28"/>
  <c r="K509" i="28"/>
  <c r="K508" i="28"/>
  <c r="K507" i="28"/>
  <c r="K506" i="28"/>
  <c r="K505" i="28"/>
  <c r="K504" i="28"/>
  <c r="K503" i="28"/>
  <c r="K502" i="28"/>
  <c r="K501" i="28"/>
  <c r="K500" i="28"/>
  <c r="K499" i="28"/>
  <c r="K498" i="28"/>
  <c r="K497" i="28"/>
  <c r="K496" i="28"/>
  <c r="K495" i="28"/>
  <c r="K494" i="28"/>
  <c r="K493" i="28"/>
  <c r="K492" i="28"/>
  <c r="K491" i="28"/>
  <c r="K490" i="28"/>
  <c r="K489" i="28"/>
  <c r="K488" i="28"/>
  <c r="K487" i="28"/>
  <c r="K486" i="28"/>
  <c r="K485" i="28"/>
  <c r="K484" i="28"/>
  <c r="K483" i="28"/>
  <c r="K482" i="28"/>
  <c r="K481" i="28"/>
  <c r="K480" i="28"/>
  <c r="K479" i="28"/>
  <c r="K478" i="28"/>
  <c r="K477" i="28"/>
  <c r="K476" i="28"/>
  <c r="K475" i="28"/>
  <c r="K474" i="28"/>
  <c r="K473" i="28"/>
  <c r="K472" i="28"/>
  <c r="K471" i="28"/>
  <c r="K470" i="28"/>
  <c r="K469" i="28"/>
  <c r="K468" i="28"/>
  <c r="K467" i="28"/>
  <c r="K466" i="28"/>
  <c r="K465" i="28"/>
  <c r="K464" i="28"/>
  <c r="K463" i="28"/>
  <c r="K462" i="28"/>
  <c r="K461" i="28"/>
  <c r="K460" i="28"/>
  <c r="K459" i="28"/>
  <c r="K458" i="28"/>
  <c r="K457" i="28"/>
  <c r="K456" i="28"/>
  <c r="K455" i="28"/>
  <c r="K454" i="28"/>
  <c r="K453" i="28"/>
  <c r="M452" i="28"/>
  <c r="L452" i="28"/>
  <c r="K452" i="28"/>
  <c r="M451" i="28"/>
  <c r="L451" i="28"/>
  <c r="K451" i="28"/>
  <c r="M450" i="28"/>
  <c r="L450" i="28"/>
  <c r="K450" i="28"/>
  <c r="M449" i="28"/>
  <c r="L449" i="28"/>
  <c r="K449" i="28"/>
  <c r="M448" i="28"/>
  <c r="L448" i="28"/>
  <c r="K448" i="28"/>
  <c r="M447" i="28"/>
  <c r="L447" i="28"/>
  <c r="K447" i="28"/>
  <c r="M446" i="28"/>
  <c r="L446" i="28"/>
  <c r="K446" i="28"/>
  <c r="M445" i="28"/>
  <c r="L445" i="28"/>
  <c r="K445" i="28"/>
  <c r="M444" i="28"/>
  <c r="L444" i="28"/>
  <c r="K444" i="28"/>
  <c r="M443" i="28"/>
  <c r="L443" i="28"/>
  <c r="K443" i="28"/>
  <c r="M442" i="28"/>
  <c r="L442" i="28"/>
  <c r="K442" i="28"/>
  <c r="M441" i="28"/>
  <c r="L441" i="28"/>
  <c r="K441" i="28"/>
  <c r="M440" i="28"/>
  <c r="L440" i="28"/>
  <c r="K440" i="28"/>
  <c r="M439" i="28"/>
  <c r="L439" i="28"/>
  <c r="K439" i="28"/>
  <c r="M438" i="28"/>
  <c r="L438" i="28"/>
  <c r="K438" i="28"/>
  <c r="M437" i="28"/>
  <c r="L437" i="28"/>
  <c r="K437" i="28"/>
  <c r="M436" i="28"/>
  <c r="L436" i="28"/>
  <c r="K436" i="28"/>
  <c r="M435" i="28"/>
  <c r="L435" i="28"/>
  <c r="K435" i="28"/>
  <c r="M434" i="28"/>
  <c r="L434" i="28"/>
  <c r="K434" i="28"/>
  <c r="M433" i="28"/>
  <c r="L433" i="28"/>
  <c r="K433" i="28"/>
  <c r="M432" i="28"/>
  <c r="L432" i="28"/>
  <c r="K432" i="28"/>
  <c r="M431" i="28"/>
  <c r="L431" i="28"/>
  <c r="K431" i="28"/>
  <c r="M430" i="28"/>
  <c r="L430" i="28"/>
  <c r="K430" i="28"/>
  <c r="M429" i="28"/>
  <c r="L429" i="28"/>
  <c r="K429" i="28"/>
  <c r="M428" i="28"/>
  <c r="L428" i="28"/>
  <c r="K428" i="28"/>
  <c r="M427" i="28"/>
  <c r="L427" i="28"/>
  <c r="K427" i="28"/>
  <c r="M426" i="28"/>
  <c r="L426" i="28"/>
  <c r="K426" i="28"/>
  <c r="M425" i="28"/>
  <c r="L425" i="28"/>
  <c r="K425" i="28"/>
  <c r="M424" i="28"/>
  <c r="L424" i="28"/>
  <c r="K424" i="28"/>
  <c r="M423" i="28"/>
  <c r="L423" i="28"/>
  <c r="K423" i="28"/>
  <c r="M422" i="28"/>
  <c r="L422" i="28"/>
  <c r="K422" i="28"/>
  <c r="M421" i="28"/>
  <c r="L421" i="28"/>
  <c r="K421" i="28"/>
  <c r="M420" i="28"/>
  <c r="L420" i="28"/>
  <c r="K420" i="28"/>
  <c r="M419" i="28"/>
  <c r="L419" i="28"/>
  <c r="K419" i="28"/>
  <c r="M418" i="28"/>
  <c r="L418" i="28"/>
  <c r="K418" i="28"/>
  <c r="M417" i="28"/>
  <c r="L417" i="28"/>
  <c r="K417" i="28"/>
  <c r="M416" i="28"/>
  <c r="L416" i="28"/>
  <c r="K416" i="28"/>
  <c r="M415" i="28"/>
  <c r="L415" i="28"/>
  <c r="K415" i="28"/>
  <c r="M414" i="28"/>
  <c r="L414" i="28"/>
  <c r="K414" i="28"/>
  <c r="M413" i="28"/>
  <c r="L413" i="28"/>
  <c r="K413" i="28"/>
  <c r="M412" i="28"/>
  <c r="L412" i="28"/>
  <c r="K412" i="28"/>
  <c r="M411" i="28"/>
  <c r="L411" i="28"/>
  <c r="K411" i="28"/>
  <c r="M410" i="28"/>
  <c r="L410" i="28"/>
  <c r="K410" i="28"/>
  <c r="M409" i="28"/>
  <c r="L409" i="28"/>
  <c r="K409" i="28"/>
  <c r="M408" i="28"/>
  <c r="L408" i="28"/>
  <c r="K408" i="28"/>
  <c r="K407" i="28"/>
  <c r="K406" i="28"/>
  <c r="K405" i="28"/>
  <c r="K404" i="28"/>
  <c r="K403" i="28"/>
  <c r="K402" i="28"/>
  <c r="K401" i="28"/>
  <c r="K400" i="28"/>
  <c r="K399" i="28"/>
  <c r="K398" i="28"/>
  <c r="K397" i="28"/>
  <c r="K396" i="28"/>
  <c r="K395" i="28"/>
  <c r="K394" i="28"/>
  <c r="K393" i="28"/>
  <c r="K392" i="28"/>
  <c r="K391" i="28"/>
  <c r="K390" i="28"/>
  <c r="K389" i="28"/>
  <c r="K388" i="28"/>
  <c r="K387" i="28"/>
  <c r="K386" i="28"/>
  <c r="K385" i="28"/>
  <c r="K384" i="28"/>
  <c r="K383" i="28"/>
  <c r="K382" i="28"/>
  <c r="K381" i="28"/>
  <c r="K380" i="28"/>
  <c r="K379" i="28"/>
  <c r="K378" i="28"/>
  <c r="K377" i="28"/>
  <c r="K376" i="28"/>
  <c r="K375" i="28"/>
  <c r="K374" i="28"/>
  <c r="K373" i="28"/>
  <c r="K372" i="28"/>
  <c r="K371" i="28"/>
  <c r="K370" i="28"/>
  <c r="K369" i="28"/>
  <c r="K368" i="28"/>
  <c r="K367" i="28"/>
  <c r="K366" i="28"/>
  <c r="K365" i="28"/>
  <c r="K364" i="28"/>
  <c r="K363" i="28"/>
  <c r="K362" i="28"/>
  <c r="K361" i="28"/>
  <c r="K360" i="28"/>
  <c r="K359" i="28"/>
  <c r="K358" i="28"/>
  <c r="K357" i="28"/>
  <c r="K356" i="28"/>
  <c r="K355" i="28"/>
  <c r="K354" i="28"/>
  <c r="K353" i="28"/>
  <c r="K352" i="28"/>
  <c r="K351" i="28"/>
  <c r="K350" i="28"/>
  <c r="K349" i="28"/>
  <c r="K348" i="28"/>
  <c r="K347" i="28"/>
  <c r="K346" i="28"/>
  <c r="K345" i="28"/>
  <c r="K344" i="28"/>
  <c r="N343" i="28"/>
  <c r="K343" i="28"/>
  <c r="N342" i="28"/>
  <c r="K342" i="28"/>
  <c r="N341" i="28"/>
  <c r="K341" i="28"/>
  <c r="N340" i="28"/>
  <c r="K340" i="28"/>
  <c r="N339" i="28"/>
  <c r="K339" i="28"/>
  <c r="N338" i="28"/>
  <c r="K338" i="28"/>
  <c r="N337" i="28"/>
  <c r="K337" i="28"/>
  <c r="N336" i="28"/>
  <c r="K336" i="28"/>
  <c r="N335" i="28"/>
  <c r="K335" i="28"/>
  <c r="N334" i="28"/>
  <c r="K334" i="28"/>
  <c r="N333" i="28"/>
  <c r="K333" i="28"/>
  <c r="N332" i="28"/>
  <c r="K332" i="28"/>
  <c r="N331" i="28"/>
  <c r="K331" i="28"/>
  <c r="N330" i="28"/>
  <c r="K330" i="28"/>
  <c r="N329" i="28"/>
  <c r="K329" i="28"/>
  <c r="N328" i="28"/>
  <c r="K328" i="28"/>
  <c r="N327" i="28"/>
  <c r="K327" i="28"/>
  <c r="N326" i="28"/>
  <c r="K326" i="28"/>
  <c r="N325" i="28"/>
  <c r="K325" i="28"/>
  <c r="N324" i="28"/>
  <c r="K324" i="28"/>
  <c r="N323" i="28"/>
  <c r="K323" i="28"/>
  <c r="N322" i="28"/>
  <c r="K322" i="28"/>
  <c r="N321" i="28"/>
  <c r="K321" i="28"/>
  <c r="N320" i="28"/>
  <c r="K320" i="28"/>
  <c r="N319" i="28"/>
  <c r="K319" i="28"/>
  <c r="N318" i="28"/>
  <c r="K318" i="28"/>
  <c r="N317" i="28"/>
  <c r="K317" i="28"/>
  <c r="N316" i="28"/>
  <c r="K316" i="28"/>
  <c r="N315" i="28"/>
  <c r="K315" i="28"/>
  <c r="N314" i="28"/>
  <c r="K314" i="28"/>
  <c r="N313" i="28"/>
  <c r="K313" i="28"/>
  <c r="N312" i="28"/>
  <c r="K312" i="28"/>
  <c r="N311" i="28"/>
  <c r="K311" i="28"/>
  <c r="N310" i="28"/>
  <c r="K310" i="28"/>
  <c r="N309" i="28"/>
  <c r="K309" i="28"/>
  <c r="N308" i="28"/>
  <c r="K308" i="28"/>
  <c r="N307" i="28"/>
  <c r="K307" i="28"/>
  <c r="N306" i="28"/>
  <c r="K306" i="28"/>
  <c r="N305" i="28"/>
  <c r="K305" i="28"/>
  <c r="N304" i="28"/>
  <c r="K304" i="28"/>
  <c r="N303" i="28"/>
  <c r="K303" i="28"/>
  <c r="N302" i="28"/>
  <c r="K302" i="28"/>
  <c r="N301" i="28"/>
  <c r="K301" i="28"/>
  <c r="N300" i="28"/>
  <c r="K300" i="28"/>
  <c r="N299" i="28"/>
  <c r="K299" i="28"/>
  <c r="N298" i="28"/>
  <c r="K298" i="28"/>
  <c r="N297" i="28"/>
  <c r="K297" i="28"/>
  <c r="N296" i="28"/>
  <c r="K296" i="28"/>
  <c r="N295" i="28"/>
  <c r="K295" i="28"/>
  <c r="N294" i="28"/>
  <c r="K294" i="28"/>
  <c r="N293" i="28"/>
  <c r="K293" i="28"/>
  <c r="N292" i="28"/>
  <c r="K292" i="28"/>
  <c r="N291" i="28"/>
  <c r="K291" i="28"/>
  <c r="N290" i="28"/>
  <c r="K290" i="28"/>
  <c r="N289" i="28"/>
  <c r="K289" i="28"/>
  <c r="N288" i="28"/>
  <c r="K288" i="28"/>
  <c r="N287" i="28"/>
  <c r="K287" i="28"/>
  <c r="N286" i="28"/>
  <c r="K286" i="28"/>
  <c r="N285" i="28"/>
  <c r="K285" i="28"/>
  <c r="N284" i="28"/>
  <c r="K284" i="28"/>
  <c r="N283" i="28"/>
  <c r="K283" i="28"/>
  <c r="N282" i="28"/>
  <c r="K282" i="28"/>
  <c r="N281" i="28"/>
  <c r="K281" i="28"/>
  <c r="N280" i="28"/>
  <c r="K280" i="28"/>
  <c r="N279" i="28"/>
  <c r="K279" i="28"/>
  <c r="N278" i="28"/>
  <c r="K278" i="28"/>
  <c r="N277" i="28"/>
  <c r="K277" i="28"/>
  <c r="N276" i="28"/>
  <c r="K276" i="28"/>
  <c r="N275" i="28"/>
  <c r="K275" i="28"/>
  <c r="N274" i="28"/>
  <c r="K274" i="28"/>
  <c r="N273" i="28"/>
  <c r="K273" i="28"/>
  <c r="N272" i="28"/>
  <c r="K272" i="28"/>
  <c r="N271" i="28"/>
  <c r="K271" i="28"/>
  <c r="N270" i="28"/>
  <c r="K270" i="28"/>
  <c r="N269" i="28"/>
  <c r="K269" i="28"/>
  <c r="N268" i="28"/>
  <c r="K268" i="28"/>
  <c r="N267" i="28"/>
  <c r="K267" i="28"/>
  <c r="N266" i="28"/>
  <c r="K266" i="28"/>
  <c r="N265" i="28"/>
  <c r="K265" i="28"/>
  <c r="N264" i="28"/>
  <c r="K264" i="28"/>
  <c r="N263" i="28"/>
  <c r="K263" i="28"/>
  <c r="N262" i="28"/>
  <c r="K262" i="28"/>
  <c r="N261" i="28"/>
  <c r="K261" i="28"/>
  <c r="N260" i="28"/>
  <c r="K260" i="28"/>
  <c r="N259" i="28"/>
  <c r="K259" i="28"/>
  <c r="N258" i="28"/>
  <c r="K258" i="28"/>
  <c r="N257" i="28"/>
  <c r="K257" i="28"/>
  <c r="N256" i="28"/>
  <c r="K256" i="28"/>
  <c r="N255" i="28"/>
  <c r="K255" i="28"/>
  <c r="N254" i="28"/>
  <c r="K254" i="28"/>
  <c r="N253" i="28"/>
  <c r="K253" i="28"/>
  <c r="N252" i="28"/>
  <c r="K252" i="28"/>
  <c r="N251" i="28"/>
  <c r="K251" i="28"/>
  <c r="N250" i="28"/>
  <c r="K250" i="28"/>
  <c r="N249" i="28"/>
  <c r="K249" i="28"/>
  <c r="N248" i="28"/>
  <c r="K248" i="28"/>
  <c r="N247" i="28"/>
  <c r="K247" i="28"/>
  <c r="N246" i="28"/>
  <c r="K246" i="28"/>
  <c r="N245" i="28"/>
  <c r="K245" i="28"/>
  <c r="N244" i="28"/>
  <c r="K244" i="28"/>
  <c r="N243" i="28"/>
  <c r="K243" i="28"/>
  <c r="N242" i="28"/>
  <c r="K242" i="28"/>
  <c r="N241" i="28"/>
  <c r="K241" i="28"/>
  <c r="N240" i="28"/>
  <c r="K240" i="28"/>
  <c r="N239" i="28"/>
  <c r="K239" i="28"/>
  <c r="N238" i="28"/>
  <c r="K238" i="28"/>
  <c r="N237" i="28"/>
  <c r="K237" i="28"/>
  <c r="N236" i="28"/>
  <c r="K236" i="28"/>
  <c r="N235" i="28"/>
  <c r="K235" i="28"/>
  <c r="N234" i="28"/>
  <c r="K234" i="28"/>
  <c r="N233" i="28"/>
  <c r="K233" i="28"/>
  <c r="N232" i="28"/>
  <c r="K232" i="28"/>
  <c r="N231" i="28"/>
  <c r="K231" i="28"/>
  <c r="N230" i="28"/>
  <c r="K230" i="28"/>
  <c r="N229" i="28"/>
  <c r="K229" i="28"/>
  <c r="N228" i="28"/>
  <c r="K228" i="28"/>
  <c r="N227" i="28"/>
  <c r="K227" i="28"/>
  <c r="N226" i="28"/>
  <c r="K226" i="28"/>
  <c r="N225" i="28"/>
  <c r="K225" i="28"/>
  <c r="N224" i="28"/>
  <c r="K224" i="28"/>
  <c r="N223" i="28"/>
  <c r="K223" i="28"/>
  <c r="N222" i="28"/>
  <c r="K222" i="28"/>
  <c r="N221" i="28"/>
  <c r="K221" i="28"/>
  <c r="N220" i="28"/>
  <c r="K220" i="28"/>
  <c r="N219" i="28"/>
  <c r="K219" i="28"/>
  <c r="N218" i="28"/>
  <c r="K218" i="28"/>
  <c r="N217" i="28"/>
  <c r="K217" i="28"/>
  <c r="N216" i="28"/>
  <c r="K216" i="28"/>
  <c r="N215" i="28"/>
  <c r="K215" i="28"/>
  <c r="N214" i="28"/>
  <c r="K214" i="28"/>
  <c r="N213" i="28"/>
  <c r="K213" i="28"/>
  <c r="N212" i="28"/>
  <c r="K212" i="28"/>
  <c r="N211" i="28"/>
  <c r="K211" i="28"/>
  <c r="N210" i="28"/>
  <c r="K210" i="28"/>
  <c r="N209" i="28"/>
  <c r="K209" i="28"/>
  <c r="N208" i="28"/>
  <c r="K208" i="28"/>
  <c r="N207" i="28"/>
  <c r="K207" i="28"/>
  <c r="N206" i="28"/>
  <c r="K206" i="28"/>
  <c r="N205" i="28"/>
  <c r="K205" i="28"/>
  <c r="N204" i="28"/>
  <c r="K204" i="28"/>
  <c r="N203" i="28"/>
  <c r="K203" i="28"/>
  <c r="N202" i="28"/>
  <c r="K202" i="28"/>
  <c r="N201" i="28"/>
  <c r="K201" i="28"/>
  <c r="N200" i="28"/>
  <c r="K200" i="28"/>
  <c r="N199" i="28"/>
  <c r="K199" i="28"/>
  <c r="N198" i="28"/>
  <c r="K198" i="28"/>
  <c r="N197" i="28"/>
  <c r="K197" i="28"/>
  <c r="N196" i="28"/>
  <c r="K196" i="28"/>
  <c r="N195" i="28"/>
  <c r="K195" i="28"/>
  <c r="N194" i="28"/>
  <c r="K194" i="28"/>
  <c r="N193" i="28"/>
  <c r="K193" i="28"/>
  <c r="N192" i="28"/>
  <c r="K192" i="28"/>
  <c r="N191" i="28"/>
  <c r="K191" i="28"/>
  <c r="N190" i="28"/>
  <c r="K190" i="28"/>
  <c r="N189" i="28"/>
  <c r="K189" i="28"/>
  <c r="N188" i="28"/>
  <c r="K188" i="28"/>
  <c r="N187" i="28"/>
  <c r="K187" i="28"/>
  <c r="N186" i="28"/>
  <c r="K186" i="28"/>
  <c r="N185" i="28"/>
  <c r="K185" i="28"/>
  <c r="N184" i="28"/>
  <c r="K184" i="28"/>
  <c r="N183" i="28"/>
  <c r="K183" i="28"/>
  <c r="N182" i="28"/>
  <c r="K182" i="28"/>
  <c r="N181" i="28"/>
  <c r="K181" i="28"/>
  <c r="N180" i="28"/>
  <c r="K180" i="28"/>
  <c r="N179" i="28"/>
  <c r="K179" i="28"/>
  <c r="N178" i="28"/>
  <c r="K178" i="28"/>
  <c r="N177" i="28"/>
  <c r="K177" i="28"/>
  <c r="N176" i="28"/>
  <c r="K176" i="28"/>
  <c r="N175" i="28"/>
  <c r="K175" i="28"/>
  <c r="N174" i="28"/>
  <c r="K174" i="28"/>
  <c r="N173" i="28"/>
  <c r="K173" i="28"/>
  <c r="N172" i="28"/>
  <c r="K172" i="28"/>
  <c r="N171" i="28"/>
  <c r="K171" i="28"/>
  <c r="N170" i="28"/>
  <c r="K170" i="28"/>
  <c r="N169" i="28"/>
  <c r="K169" i="28"/>
  <c r="N168" i="28"/>
  <c r="K168" i="28"/>
  <c r="N167" i="28"/>
  <c r="K167" i="28"/>
  <c r="N166" i="28"/>
  <c r="K166" i="28"/>
  <c r="N165" i="28"/>
  <c r="K165" i="28"/>
  <c r="N164" i="28"/>
  <c r="K164" i="28"/>
  <c r="N163" i="28"/>
  <c r="K163" i="28"/>
  <c r="N162" i="28"/>
  <c r="K162" i="28"/>
  <c r="N161" i="28"/>
  <c r="K161" i="28"/>
  <c r="N160" i="28"/>
  <c r="K160" i="28"/>
  <c r="N159" i="28"/>
  <c r="K159" i="28"/>
  <c r="N158" i="28"/>
  <c r="K158" i="28"/>
  <c r="N157" i="28"/>
  <c r="K157" i="28"/>
  <c r="N156" i="28"/>
  <c r="K156" i="28"/>
  <c r="N155" i="28"/>
  <c r="K155" i="28"/>
  <c r="N154" i="28"/>
  <c r="K154" i="28"/>
  <c r="N153" i="28"/>
  <c r="K153" i="28"/>
  <c r="N152" i="28"/>
  <c r="K152" i="28"/>
  <c r="N151" i="28"/>
  <c r="K151" i="28"/>
  <c r="N150" i="28"/>
  <c r="K150" i="28"/>
  <c r="N149" i="28"/>
  <c r="K149" i="28"/>
  <c r="N148" i="28"/>
  <c r="K148" i="28"/>
  <c r="N147" i="28"/>
  <c r="K147" i="28"/>
  <c r="N146" i="28"/>
  <c r="K146" i="28"/>
  <c r="N145" i="28"/>
  <c r="K145" i="28"/>
  <c r="N144" i="28"/>
  <c r="K144" i="28"/>
  <c r="N143" i="28"/>
  <c r="K143" i="28"/>
  <c r="N142" i="28"/>
  <c r="K142" i="28"/>
  <c r="N141" i="28"/>
  <c r="K141" i="28"/>
  <c r="N140" i="28"/>
  <c r="K140" i="28"/>
  <c r="N139" i="28"/>
  <c r="K139" i="28"/>
  <c r="N138" i="28"/>
  <c r="K138" i="28"/>
  <c r="N137" i="28"/>
  <c r="K137" i="28"/>
  <c r="N136" i="28"/>
  <c r="K136" i="28"/>
  <c r="N135" i="28"/>
  <c r="K135" i="28"/>
  <c r="N134" i="28"/>
  <c r="K134" i="28"/>
  <c r="N133" i="28"/>
  <c r="K133" i="28"/>
  <c r="N132" i="28"/>
  <c r="K132" i="28"/>
  <c r="N131" i="28"/>
  <c r="K131" i="28"/>
  <c r="N130" i="28"/>
  <c r="K130" i="28"/>
  <c r="N129" i="28"/>
  <c r="K129" i="28"/>
  <c r="N128" i="28"/>
  <c r="K128" i="28"/>
  <c r="N127" i="28"/>
  <c r="K127" i="28"/>
  <c r="N126" i="28"/>
  <c r="K126" i="28"/>
  <c r="N125" i="28"/>
  <c r="K125" i="28"/>
  <c r="N124" i="28"/>
  <c r="K124" i="28"/>
  <c r="N123" i="28"/>
  <c r="K123" i="28"/>
  <c r="N122" i="28"/>
  <c r="K122" i="28"/>
  <c r="N121" i="28"/>
  <c r="K121" i="28"/>
  <c r="N120" i="28"/>
  <c r="K120" i="28"/>
  <c r="N119" i="28"/>
  <c r="K119" i="28"/>
  <c r="N118" i="28"/>
  <c r="K118" i="28"/>
  <c r="N117" i="28"/>
  <c r="K117" i="28"/>
  <c r="N116" i="28"/>
  <c r="K116" i="28"/>
  <c r="N115" i="28"/>
  <c r="K115" i="28"/>
  <c r="N114" i="28"/>
  <c r="K114" i="28"/>
  <c r="N113" i="28"/>
  <c r="K113" i="28"/>
  <c r="N112" i="28"/>
  <c r="K112" i="28"/>
  <c r="N111" i="28"/>
  <c r="K111" i="28"/>
  <c r="N110" i="28"/>
  <c r="K110" i="28"/>
  <c r="N109" i="28"/>
  <c r="K109" i="28"/>
  <c r="N108" i="28"/>
  <c r="K108" i="28"/>
  <c r="N107" i="28"/>
  <c r="K107" i="28"/>
  <c r="N106" i="28"/>
  <c r="K106" i="28"/>
  <c r="N105" i="28"/>
  <c r="K105" i="28"/>
  <c r="N104" i="28"/>
  <c r="K104" i="28"/>
  <c r="N103" i="28"/>
  <c r="K103" i="28"/>
  <c r="N102" i="28"/>
  <c r="K102" i="28"/>
  <c r="N101" i="28"/>
  <c r="K101" i="28"/>
  <c r="N100" i="28"/>
  <c r="K100" i="28"/>
  <c r="N99" i="28"/>
  <c r="K99" i="28"/>
  <c r="N98" i="28"/>
  <c r="K98" i="28"/>
  <c r="N97" i="28"/>
  <c r="K97" i="28"/>
  <c r="N96" i="28"/>
  <c r="K96" i="28"/>
  <c r="N95" i="28"/>
  <c r="K95" i="28"/>
  <c r="N94" i="28"/>
  <c r="K94" i="28"/>
  <c r="N93" i="28"/>
  <c r="K93" i="28"/>
  <c r="N92" i="28"/>
  <c r="K92" i="28"/>
  <c r="N91" i="28"/>
  <c r="K91" i="28"/>
  <c r="N90" i="28"/>
  <c r="K90" i="28"/>
  <c r="N89" i="28"/>
  <c r="K89" i="28"/>
  <c r="N88" i="28"/>
  <c r="K88" i="28"/>
  <c r="N87" i="28"/>
  <c r="K87" i="28"/>
  <c r="N86" i="28"/>
  <c r="K86" i="28"/>
  <c r="N85" i="28"/>
  <c r="K85" i="28"/>
  <c r="N84" i="28"/>
  <c r="K84" i="28"/>
  <c r="N83" i="28"/>
  <c r="K83" i="28"/>
  <c r="N82" i="28"/>
  <c r="K82" i="28"/>
  <c r="N81" i="28"/>
  <c r="K81" i="28"/>
  <c r="N80" i="28"/>
  <c r="K80" i="28"/>
  <c r="N79" i="28"/>
  <c r="K79" i="28"/>
  <c r="N78" i="28"/>
  <c r="K78" i="28"/>
  <c r="N77" i="28"/>
  <c r="K77" i="28"/>
  <c r="N76" i="28"/>
  <c r="K76" i="28"/>
  <c r="N75" i="28"/>
  <c r="K75" i="28"/>
  <c r="N74" i="28"/>
  <c r="K74" i="28"/>
  <c r="N73" i="28"/>
  <c r="K73" i="28"/>
  <c r="N72" i="28"/>
  <c r="K72" i="28"/>
  <c r="N71" i="28"/>
  <c r="K71" i="28"/>
  <c r="N70" i="28"/>
  <c r="K70" i="28"/>
  <c r="N69" i="28"/>
  <c r="K69" i="28"/>
  <c r="N68" i="28"/>
  <c r="K68" i="28"/>
  <c r="N67" i="28"/>
  <c r="K67" i="28"/>
  <c r="N66" i="28"/>
  <c r="K66" i="28"/>
  <c r="N65" i="28"/>
  <c r="K65" i="28"/>
  <c r="N64" i="28"/>
  <c r="K64" i="28"/>
  <c r="N63" i="28"/>
  <c r="K63" i="28"/>
  <c r="N62" i="28"/>
  <c r="K62" i="28"/>
  <c r="N61" i="28"/>
  <c r="K61" i="28"/>
  <c r="N60" i="28"/>
  <c r="K60" i="28"/>
  <c r="N59" i="28"/>
  <c r="K59" i="28"/>
  <c r="N58" i="28"/>
  <c r="K58" i="28"/>
  <c r="N57" i="28"/>
  <c r="K57" i="28"/>
  <c r="N56" i="28"/>
  <c r="K56" i="28"/>
  <c r="N55" i="28"/>
  <c r="K55" i="28"/>
  <c r="N54" i="28"/>
  <c r="K54" i="28"/>
  <c r="N53" i="28"/>
  <c r="K53" i="28"/>
  <c r="N52" i="28"/>
  <c r="K52" i="28"/>
  <c r="N51" i="28"/>
  <c r="K51" i="28"/>
  <c r="N50" i="28"/>
  <c r="K50" i="28"/>
  <c r="N49" i="28"/>
  <c r="K49" i="28"/>
  <c r="N48" i="28"/>
  <c r="K48" i="28"/>
  <c r="N47" i="28"/>
  <c r="K47" i="28"/>
  <c r="N46" i="28"/>
  <c r="K46" i="28"/>
  <c r="N45" i="28"/>
  <c r="K45" i="28"/>
  <c r="N44" i="28"/>
  <c r="K44" i="28"/>
  <c r="N43" i="28"/>
  <c r="K43" i="28"/>
  <c r="N42" i="28"/>
  <c r="K42" i="28"/>
  <c r="N41" i="28"/>
  <c r="K41" i="28"/>
  <c r="N40" i="28"/>
  <c r="K40" i="28"/>
  <c r="N39" i="28"/>
  <c r="K39" i="28"/>
  <c r="N38" i="28"/>
  <c r="K38" i="28"/>
  <c r="N37" i="28"/>
  <c r="K37" i="28"/>
  <c r="N36" i="28"/>
  <c r="K36" i="28"/>
  <c r="N35" i="28"/>
  <c r="K35" i="28"/>
  <c r="N34" i="28"/>
  <c r="K34" i="28"/>
  <c r="N33" i="28"/>
  <c r="K33" i="28"/>
  <c r="N32" i="28"/>
  <c r="K32" i="28"/>
  <c r="N31" i="28"/>
  <c r="K31" i="28"/>
  <c r="N30" i="28"/>
  <c r="K30" i="28"/>
  <c r="N29" i="28"/>
  <c r="K29" i="28"/>
  <c r="N28" i="28"/>
  <c r="K28" i="28"/>
  <c r="N27" i="28"/>
  <c r="K27" i="28"/>
  <c r="N26" i="28"/>
  <c r="K26" i="28"/>
  <c r="N25" i="28"/>
  <c r="K25" i="28"/>
  <c r="N24" i="28"/>
  <c r="K24" i="28"/>
  <c r="N23" i="28"/>
  <c r="K23" i="28"/>
  <c r="N22" i="28"/>
  <c r="K22" i="28"/>
  <c r="N21" i="28"/>
  <c r="K21" i="28"/>
  <c r="N20" i="28"/>
  <c r="N19" i="28"/>
  <c r="N18" i="28"/>
  <c r="N17" i="28"/>
  <c r="N16" i="28"/>
  <c r="N15" i="28"/>
  <c r="N14" i="28"/>
  <c r="I490" i="29"/>
  <c r="G490" i="29"/>
  <c r="I489" i="29"/>
  <c r="G489" i="29"/>
  <c r="I488" i="29"/>
  <c r="G488" i="29"/>
  <c r="I487" i="29"/>
  <c r="G487" i="29"/>
  <c r="I486" i="29"/>
  <c r="G486" i="29"/>
  <c r="I485" i="29"/>
  <c r="G485" i="29"/>
  <c r="I484" i="29"/>
  <c r="G484" i="29"/>
  <c r="I483" i="29"/>
  <c r="G483" i="29"/>
  <c r="K480" i="29"/>
  <c r="J480" i="29"/>
  <c r="I480" i="29"/>
  <c r="H480" i="29"/>
  <c r="G480" i="29"/>
  <c r="F480" i="29"/>
  <c r="E480" i="29"/>
  <c r="C480" i="29"/>
  <c r="K479" i="29"/>
  <c r="J479" i="29"/>
  <c r="I479" i="29"/>
  <c r="H479" i="29"/>
  <c r="G479" i="29"/>
  <c r="F479" i="29"/>
  <c r="E479" i="29"/>
  <c r="C479" i="29"/>
  <c r="K478" i="29"/>
  <c r="J478" i="29"/>
  <c r="I478" i="29"/>
  <c r="H478" i="29"/>
  <c r="G478" i="29"/>
  <c r="F478" i="29"/>
  <c r="E478" i="29"/>
  <c r="C478" i="29"/>
  <c r="K477" i="29"/>
  <c r="J477" i="29"/>
  <c r="I477" i="29"/>
  <c r="H477" i="29"/>
  <c r="G477" i="29"/>
  <c r="F477" i="29"/>
  <c r="E477" i="29"/>
  <c r="C477" i="29"/>
  <c r="K476" i="29"/>
  <c r="J476" i="29"/>
  <c r="I476" i="29"/>
  <c r="H476" i="29"/>
  <c r="G476" i="29"/>
  <c r="F476" i="29"/>
  <c r="E476" i="29"/>
  <c r="D476" i="29"/>
  <c r="C476" i="29"/>
  <c r="K475" i="29"/>
  <c r="J475" i="29"/>
  <c r="I475" i="29"/>
  <c r="H475" i="29"/>
  <c r="G475" i="29"/>
  <c r="F475" i="29"/>
  <c r="E475" i="29"/>
  <c r="D475" i="29"/>
  <c r="C475" i="29"/>
  <c r="K474" i="29"/>
  <c r="J474" i="29"/>
  <c r="I474" i="29"/>
  <c r="H474" i="29"/>
  <c r="G474" i="29"/>
  <c r="F474" i="29"/>
  <c r="E474" i="29"/>
  <c r="D474" i="29"/>
  <c r="C474" i="29"/>
  <c r="K473" i="29"/>
  <c r="J473" i="29"/>
  <c r="I473" i="29"/>
  <c r="H473" i="29"/>
  <c r="G473" i="29"/>
  <c r="F473" i="29"/>
  <c r="E473" i="29"/>
  <c r="D473" i="29"/>
  <c r="C473" i="29"/>
  <c r="K472" i="29"/>
  <c r="J472" i="29"/>
  <c r="I472" i="29"/>
  <c r="H472" i="29"/>
  <c r="G472" i="29"/>
  <c r="F472" i="29"/>
  <c r="E472" i="29"/>
  <c r="D472" i="29"/>
  <c r="C472" i="29"/>
  <c r="K471" i="29"/>
  <c r="J471" i="29"/>
  <c r="I471" i="29"/>
  <c r="H471" i="29"/>
  <c r="G471" i="29"/>
  <c r="F471" i="29"/>
  <c r="E471" i="29"/>
  <c r="D471" i="29"/>
  <c r="C471" i="29"/>
  <c r="K470" i="29"/>
  <c r="J470" i="29"/>
  <c r="I470" i="29"/>
  <c r="H470" i="29"/>
  <c r="G470" i="29"/>
  <c r="F470" i="29"/>
  <c r="E470" i="29"/>
  <c r="D470" i="29"/>
  <c r="C470" i="29"/>
  <c r="K469" i="29"/>
  <c r="J469" i="29"/>
  <c r="I469" i="29"/>
  <c r="H469" i="29"/>
  <c r="G469" i="29"/>
  <c r="F469" i="29"/>
  <c r="E469" i="29"/>
  <c r="D469" i="29"/>
  <c r="C469" i="29"/>
  <c r="K468" i="29"/>
  <c r="J468" i="29"/>
  <c r="I468" i="29"/>
  <c r="H468" i="29"/>
  <c r="G468" i="29"/>
  <c r="F468" i="29"/>
  <c r="E468" i="29"/>
  <c r="D468" i="29"/>
  <c r="C468" i="29"/>
  <c r="K467" i="29"/>
  <c r="J467" i="29"/>
  <c r="I467" i="29"/>
  <c r="H467" i="29"/>
  <c r="G467" i="29"/>
  <c r="F467" i="29"/>
  <c r="E467" i="29"/>
  <c r="D467" i="29"/>
  <c r="C467" i="29"/>
  <c r="K466" i="29"/>
  <c r="J466" i="29"/>
  <c r="I466" i="29"/>
  <c r="H466" i="29"/>
  <c r="G466" i="29"/>
  <c r="F466" i="29"/>
  <c r="E466" i="29"/>
  <c r="D466" i="29"/>
  <c r="C466" i="29"/>
  <c r="K465" i="29"/>
  <c r="J465" i="29"/>
  <c r="I465" i="29"/>
  <c r="H465" i="29"/>
  <c r="G465" i="29"/>
  <c r="F465" i="29"/>
  <c r="E465" i="29"/>
  <c r="D465" i="29"/>
  <c r="C465" i="29"/>
  <c r="K464" i="29"/>
  <c r="J464" i="29"/>
  <c r="I464" i="29"/>
  <c r="H464" i="29"/>
  <c r="G464" i="29"/>
  <c r="F464" i="29"/>
  <c r="E464" i="29"/>
  <c r="D464" i="29"/>
  <c r="C464" i="29"/>
  <c r="K463" i="29"/>
  <c r="J463" i="29"/>
  <c r="I463" i="29"/>
  <c r="H463" i="29"/>
  <c r="G463" i="29"/>
  <c r="F463" i="29"/>
  <c r="E463" i="29"/>
  <c r="D463" i="29"/>
  <c r="C463" i="29"/>
  <c r="K462" i="29"/>
  <c r="J462" i="29"/>
  <c r="I462" i="29"/>
  <c r="H462" i="29"/>
  <c r="G462" i="29"/>
  <c r="F462" i="29"/>
  <c r="E462" i="29"/>
  <c r="D462" i="29"/>
  <c r="C462" i="29"/>
  <c r="K461" i="29"/>
  <c r="J461" i="29"/>
  <c r="I461" i="29"/>
  <c r="H461" i="29"/>
  <c r="G461" i="29"/>
  <c r="F461" i="29"/>
  <c r="E461" i="29"/>
  <c r="D461" i="29"/>
  <c r="C461" i="29"/>
  <c r="K460" i="29"/>
  <c r="J460" i="29"/>
  <c r="I460" i="29"/>
  <c r="H460" i="29"/>
  <c r="G460" i="29"/>
  <c r="F460" i="29"/>
  <c r="E460" i="29"/>
  <c r="D460" i="29"/>
  <c r="C460" i="29"/>
  <c r="K459" i="29"/>
  <c r="J459" i="29"/>
  <c r="I459" i="29"/>
  <c r="H459" i="29"/>
  <c r="G459" i="29"/>
  <c r="F459" i="29"/>
  <c r="E459" i="29"/>
  <c r="D459" i="29"/>
  <c r="C459" i="29"/>
  <c r="K458" i="29"/>
  <c r="J458" i="29"/>
  <c r="I458" i="29"/>
  <c r="H458" i="29"/>
  <c r="G458" i="29"/>
  <c r="F458" i="29"/>
  <c r="E458" i="29"/>
  <c r="D458" i="29"/>
  <c r="C458" i="29"/>
  <c r="K457" i="29"/>
  <c r="J457" i="29"/>
  <c r="I457" i="29"/>
  <c r="H457" i="29"/>
  <c r="G457" i="29"/>
  <c r="F457" i="29"/>
  <c r="E457" i="29"/>
  <c r="D457" i="29"/>
  <c r="C457" i="29"/>
  <c r="K456" i="29"/>
  <c r="J456" i="29"/>
  <c r="I456" i="29"/>
  <c r="H456" i="29"/>
  <c r="G456" i="29"/>
  <c r="F456" i="29"/>
  <c r="E456" i="29"/>
  <c r="D456" i="29"/>
  <c r="C456" i="29"/>
  <c r="K455" i="29"/>
  <c r="J455" i="29"/>
  <c r="I455" i="29"/>
  <c r="H455" i="29"/>
  <c r="G455" i="29"/>
  <c r="F455" i="29"/>
  <c r="E455" i="29"/>
  <c r="D455" i="29"/>
  <c r="C455" i="29"/>
  <c r="K454" i="29"/>
  <c r="J454" i="29"/>
  <c r="I454" i="29"/>
  <c r="H454" i="29"/>
  <c r="G454" i="29"/>
  <c r="F454" i="29"/>
  <c r="E454" i="29"/>
  <c r="D454" i="29"/>
  <c r="C454" i="29"/>
  <c r="K453" i="29"/>
  <c r="J453" i="29"/>
  <c r="I453" i="29"/>
  <c r="H453" i="29"/>
  <c r="G453" i="29"/>
  <c r="F453" i="29"/>
  <c r="E453" i="29"/>
  <c r="D453" i="29"/>
  <c r="C453" i="29"/>
  <c r="K452" i="29"/>
  <c r="J452" i="29"/>
  <c r="I452" i="29"/>
  <c r="H452" i="29"/>
  <c r="G452" i="29"/>
  <c r="F452" i="29"/>
  <c r="E452" i="29"/>
  <c r="D452" i="29"/>
  <c r="C452" i="29"/>
  <c r="K451" i="29"/>
  <c r="J451" i="29"/>
  <c r="I451" i="29"/>
  <c r="H451" i="29"/>
  <c r="G451" i="29"/>
  <c r="F451" i="29"/>
  <c r="E451" i="29"/>
  <c r="D451" i="29"/>
  <c r="C451" i="29"/>
  <c r="K450" i="29"/>
  <c r="J450" i="29"/>
  <c r="I450" i="29"/>
  <c r="H450" i="29"/>
  <c r="G450" i="29"/>
  <c r="F450" i="29"/>
  <c r="E450" i="29"/>
  <c r="D450" i="29"/>
  <c r="C450" i="29"/>
  <c r="K449" i="29"/>
  <c r="J449" i="29"/>
  <c r="I449" i="29"/>
  <c r="H449" i="29"/>
  <c r="G449" i="29"/>
  <c r="F449" i="29"/>
  <c r="E449" i="29"/>
  <c r="D449" i="29"/>
  <c r="C449" i="29"/>
  <c r="K448" i="29"/>
  <c r="J448" i="29"/>
  <c r="I448" i="29"/>
  <c r="H448" i="29"/>
  <c r="G448" i="29"/>
  <c r="F448" i="29"/>
  <c r="E448" i="29"/>
  <c r="D448" i="29"/>
  <c r="C448" i="29"/>
  <c r="K447" i="29"/>
  <c r="J447" i="29"/>
  <c r="I447" i="29"/>
  <c r="H447" i="29"/>
  <c r="G447" i="29"/>
  <c r="F447" i="29"/>
  <c r="E447" i="29"/>
  <c r="D447" i="29"/>
  <c r="C447" i="29"/>
  <c r="K490" i="30"/>
  <c r="E490" i="30"/>
  <c r="D490" i="30"/>
  <c r="K489" i="30"/>
  <c r="E489" i="30"/>
  <c r="D489" i="30"/>
  <c r="Z488" i="30"/>
  <c r="Y488" i="30"/>
  <c r="K488" i="30"/>
  <c r="E488" i="30"/>
  <c r="D488" i="30"/>
  <c r="Z487" i="30"/>
  <c r="Y487" i="30"/>
  <c r="K487" i="30"/>
  <c r="E487" i="30"/>
  <c r="D487" i="30"/>
  <c r="Z486" i="30"/>
  <c r="Y486" i="30"/>
  <c r="K486" i="30"/>
  <c r="E486" i="30"/>
  <c r="D486" i="30"/>
  <c r="Z485" i="30"/>
  <c r="Y485" i="30"/>
  <c r="K485" i="30"/>
  <c r="E485" i="30"/>
  <c r="D485" i="30"/>
  <c r="Z484" i="30"/>
  <c r="Y484" i="30"/>
  <c r="K484" i="30"/>
  <c r="E484" i="30"/>
  <c r="D484" i="30"/>
  <c r="Z483" i="30"/>
  <c r="Y483" i="30"/>
  <c r="K483" i="30"/>
  <c r="E483" i="30"/>
  <c r="D483" i="30"/>
  <c r="K480" i="30"/>
  <c r="J480" i="30"/>
  <c r="I480" i="30"/>
  <c r="H480" i="30"/>
  <c r="G480" i="30"/>
  <c r="F480" i="30"/>
  <c r="E480" i="30"/>
  <c r="D480" i="30"/>
  <c r="C480" i="30"/>
  <c r="K479" i="30"/>
  <c r="J479" i="30"/>
  <c r="I479" i="30"/>
  <c r="H479" i="30"/>
  <c r="G479" i="30"/>
  <c r="F479" i="30"/>
  <c r="E479" i="30"/>
  <c r="D479" i="30"/>
  <c r="C479" i="30"/>
  <c r="Z478" i="30"/>
  <c r="Y478" i="30"/>
  <c r="X478" i="30"/>
  <c r="K478" i="30"/>
  <c r="J478" i="30"/>
  <c r="I478" i="30"/>
  <c r="H478" i="30"/>
  <c r="G478" i="30"/>
  <c r="F478" i="30"/>
  <c r="E478" i="30"/>
  <c r="D478" i="30"/>
  <c r="C478" i="30"/>
  <c r="Z477" i="30"/>
  <c r="Y477" i="30"/>
  <c r="X477" i="30"/>
  <c r="K477" i="30"/>
  <c r="J477" i="30"/>
  <c r="I477" i="30"/>
  <c r="H477" i="30"/>
  <c r="G477" i="30"/>
  <c r="F477" i="30"/>
  <c r="E477" i="30"/>
  <c r="D477" i="30"/>
  <c r="C477" i="30"/>
  <c r="Z476" i="30"/>
  <c r="Y476" i="30"/>
  <c r="X476" i="30"/>
  <c r="K476" i="30"/>
  <c r="J476" i="30"/>
  <c r="I476" i="30"/>
  <c r="H476" i="30"/>
  <c r="G476" i="30"/>
  <c r="F476" i="30"/>
  <c r="E476" i="30"/>
  <c r="D476" i="30"/>
  <c r="C476" i="30"/>
  <c r="Z475" i="30"/>
  <c r="Y475" i="30"/>
  <c r="X475" i="30"/>
  <c r="K475" i="30"/>
  <c r="J475" i="30"/>
  <c r="I475" i="30"/>
  <c r="H475" i="30"/>
  <c r="G475" i="30"/>
  <c r="F475" i="30"/>
  <c r="E475" i="30"/>
  <c r="D475" i="30"/>
  <c r="C475" i="30"/>
  <c r="Z474" i="30"/>
  <c r="Y474" i="30"/>
  <c r="X474" i="30"/>
  <c r="K474" i="30"/>
  <c r="J474" i="30"/>
  <c r="I474" i="30"/>
  <c r="H474" i="30"/>
  <c r="G474" i="30"/>
  <c r="F474" i="30"/>
  <c r="E474" i="30"/>
  <c r="D474" i="30"/>
  <c r="C474" i="30"/>
  <c r="Z473" i="30"/>
  <c r="Y473" i="30"/>
  <c r="X473" i="30"/>
  <c r="K473" i="30"/>
  <c r="J473" i="30"/>
  <c r="I473" i="30"/>
  <c r="H473" i="30"/>
  <c r="G473" i="30"/>
  <c r="F473" i="30"/>
  <c r="E473" i="30"/>
  <c r="D473" i="30"/>
  <c r="C473" i="30"/>
  <c r="Z472" i="30"/>
  <c r="Y472" i="30"/>
  <c r="X472" i="30"/>
  <c r="K472" i="30"/>
  <c r="J472" i="30"/>
  <c r="I472" i="30"/>
  <c r="H472" i="30"/>
  <c r="G472" i="30"/>
  <c r="F472" i="30"/>
  <c r="E472" i="30"/>
  <c r="D472" i="30"/>
  <c r="C472" i="30"/>
  <c r="Z471" i="30"/>
  <c r="Y471" i="30"/>
  <c r="X471" i="30"/>
  <c r="K471" i="30"/>
  <c r="J471" i="30"/>
  <c r="I471" i="30"/>
  <c r="H471" i="30"/>
  <c r="G471" i="30"/>
  <c r="F471" i="30"/>
  <c r="E471" i="30"/>
  <c r="D471" i="30"/>
  <c r="C471" i="30"/>
  <c r="Z470" i="30"/>
  <c r="Y470" i="30"/>
  <c r="X470" i="30"/>
  <c r="K470" i="30"/>
  <c r="J470" i="30"/>
  <c r="I470" i="30"/>
  <c r="H470" i="30"/>
  <c r="G470" i="30"/>
  <c r="F470" i="30"/>
  <c r="E470" i="30"/>
  <c r="D470" i="30"/>
  <c r="C470" i="30"/>
  <c r="Z469" i="30"/>
  <c r="Y469" i="30"/>
  <c r="X469" i="30"/>
  <c r="K469" i="30"/>
  <c r="J469" i="30"/>
  <c r="I469" i="30"/>
  <c r="H469" i="30"/>
  <c r="G469" i="30"/>
  <c r="F469" i="30"/>
  <c r="E469" i="30"/>
  <c r="D469" i="30"/>
  <c r="C469" i="30"/>
  <c r="Z468" i="30"/>
  <c r="Y468" i="30"/>
  <c r="X468" i="30"/>
  <c r="K468" i="30"/>
  <c r="J468" i="30"/>
  <c r="I468" i="30"/>
  <c r="H468" i="30"/>
  <c r="G468" i="30"/>
  <c r="F468" i="30"/>
  <c r="E468" i="30"/>
  <c r="D468" i="30"/>
  <c r="C468" i="30"/>
  <c r="Z467" i="30"/>
  <c r="Y467" i="30"/>
  <c r="X467" i="30"/>
  <c r="K467" i="30"/>
  <c r="J467" i="30"/>
  <c r="I467" i="30"/>
  <c r="H467" i="30"/>
  <c r="G467" i="30"/>
  <c r="F467" i="30"/>
  <c r="E467" i="30"/>
  <c r="D467" i="30"/>
  <c r="C467" i="30"/>
  <c r="Z466" i="30"/>
  <c r="Y466" i="30"/>
  <c r="X466" i="30"/>
  <c r="K466" i="30"/>
  <c r="J466" i="30"/>
  <c r="I466" i="30"/>
  <c r="H466" i="30"/>
  <c r="G466" i="30"/>
  <c r="F466" i="30"/>
  <c r="E466" i="30"/>
  <c r="D466" i="30"/>
  <c r="C466" i="30"/>
  <c r="Z465" i="30"/>
  <c r="Y465" i="30"/>
  <c r="X465" i="30"/>
  <c r="K465" i="30"/>
  <c r="J465" i="30"/>
  <c r="I465" i="30"/>
  <c r="H465" i="30"/>
  <c r="G465" i="30"/>
  <c r="F465" i="30"/>
  <c r="E465" i="30"/>
  <c r="D465" i="30"/>
  <c r="C465" i="30"/>
  <c r="Z464" i="30"/>
  <c r="Y464" i="30"/>
  <c r="X464" i="30"/>
  <c r="K464" i="30"/>
  <c r="J464" i="30"/>
  <c r="I464" i="30"/>
  <c r="H464" i="30"/>
  <c r="G464" i="30"/>
  <c r="F464" i="30"/>
  <c r="E464" i="30"/>
  <c r="D464" i="30"/>
  <c r="C464" i="30"/>
  <c r="Z463" i="30"/>
  <c r="Y463" i="30"/>
  <c r="X463" i="30"/>
  <c r="K463" i="30"/>
  <c r="J463" i="30"/>
  <c r="I463" i="30"/>
  <c r="H463" i="30"/>
  <c r="G463" i="30"/>
  <c r="F463" i="30"/>
  <c r="E463" i="30"/>
  <c r="D463" i="30"/>
  <c r="C463" i="30"/>
  <c r="Z462" i="30"/>
  <c r="Y462" i="30"/>
  <c r="X462" i="30"/>
  <c r="K462" i="30"/>
  <c r="J462" i="30"/>
  <c r="I462" i="30"/>
  <c r="H462" i="30"/>
  <c r="G462" i="30"/>
  <c r="F462" i="30"/>
  <c r="E462" i="30"/>
  <c r="D462" i="30"/>
  <c r="C462" i="30"/>
  <c r="Z461" i="30"/>
  <c r="Y461" i="30"/>
  <c r="X461" i="30"/>
  <c r="K461" i="30"/>
  <c r="J461" i="30"/>
  <c r="I461" i="30"/>
  <c r="H461" i="30"/>
  <c r="G461" i="30"/>
  <c r="F461" i="30"/>
  <c r="E461" i="30"/>
  <c r="D461" i="30"/>
  <c r="C461" i="30"/>
  <c r="Z460" i="30"/>
  <c r="Y460" i="30"/>
  <c r="X460" i="30"/>
  <c r="K460" i="30"/>
  <c r="J460" i="30"/>
  <c r="I460" i="30"/>
  <c r="H460" i="30"/>
  <c r="G460" i="30"/>
  <c r="F460" i="30"/>
  <c r="E460" i="30"/>
  <c r="D460" i="30"/>
  <c r="C460" i="30"/>
  <c r="Z459" i="30"/>
  <c r="Y459" i="30"/>
  <c r="X459" i="30"/>
  <c r="K459" i="30"/>
  <c r="J459" i="30"/>
  <c r="I459" i="30"/>
  <c r="H459" i="30"/>
  <c r="G459" i="30"/>
  <c r="F459" i="30"/>
  <c r="E459" i="30"/>
  <c r="D459" i="30"/>
  <c r="C459" i="30"/>
  <c r="Z458" i="30"/>
  <c r="Y458" i="30"/>
  <c r="X458" i="30"/>
  <c r="K458" i="30"/>
  <c r="J458" i="30"/>
  <c r="I458" i="30"/>
  <c r="H458" i="30"/>
  <c r="G458" i="30"/>
  <c r="F458" i="30"/>
  <c r="E458" i="30"/>
  <c r="D458" i="30"/>
  <c r="C458" i="30"/>
  <c r="Z457" i="30"/>
  <c r="Y457" i="30"/>
  <c r="X457" i="30"/>
  <c r="K457" i="30"/>
  <c r="J457" i="30"/>
  <c r="I457" i="30"/>
  <c r="H457" i="30"/>
  <c r="G457" i="30"/>
  <c r="F457" i="30"/>
  <c r="E457" i="30"/>
  <c r="D457" i="30"/>
  <c r="C457" i="30"/>
  <c r="Z456" i="30"/>
  <c r="Y456" i="30"/>
  <c r="X456" i="30"/>
  <c r="K456" i="30"/>
  <c r="J456" i="30"/>
  <c r="I456" i="30"/>
  <c r="H456" i="30"/>
  <c r="G456" i="30"/>
  <c r="F456" i="30"/>
  <c r="E456" i="30"/>
  <c r="D456" i="30"/>
  <c r="C456" i="30"/>
  <c r="Z455" i="30"/>
  <c r="Y455" i="30"/>
  <c r="X455" i="30"/>
  <c r="K455" i="30"/>
  <c r="J455" i="30"/>
  <c r="I455" i="30"/>
  <c r="H455" i="30"/>
  <c r="G455" i="30"/>
  <c r="F455" i="30"/>
  <c r="E455" i="30"/>
  <c r="D455" i="30"/>
  <c r="C455" i="30"/>
  <c r="Z454" i="30"/>
  <c r="Y454" i="30"/>
  <c r="X454" i="30"/>
  <c r="K454" i="30"/>
  <c r="J454" i="30"/>
  <c r="I454" i="30"/>
  <c r="H454" i="30"/>
  <c r="G454" i="30"/>
  <c r="F454" i="30"/>
  <c r="E454" i="30"/>
  <c r="D454" i="30"/>
  <c r="C454" i="30"/>
  <c r="Z453" i="30"/>
  <c r="Y453" i="30"/>
  <c r="X453" i="30"/>
  <c r="K453" i="30"/>
  <c r="J453" i="30"/>
  <c r="I453" i="30"/>
  <c r="H453" i="30"/>
  <c r="G453" i="30"/>
  <c r="F453" i="30"/>
  <c r="E453" i="30"/>
  <c r="D453" i="30"/>
  <c r="C453" i="30"/>
  <c r="Z452" i="30"/>
  <c r="Y452" i="30"/>
  <c r="X452" i="30"/>
  <c r="K452" i="30"/>
  <c r="J452" i="30"/>
  <c r="I452" i="30"/>
  <c r="H452" i="30"/>
  <c r="G452" i="30"/>
  <c r="F452" i="30"/>
  <c r="E452" i="30"/>
  <c r="D452" i="30"/>
  <c r="C452" i="30"/>
  <c r="Z451" i="30"/>
  <c r="Y451" i="30"/>
  <c r="X451" i="30"/>
  <c r="K451" i="30"/>
  <c r="J451" i="30"/>
  <c r="I451" i="30"/>
  <c r="H451" i="30"/>
  <c r="G451" i="30"/>
  <c r="F451" i="30"/>
  <c r="E451" i="30"/>
  <c r="D451" i="30"/>
  <c r="C451" i="30"/>
  <c r="Z450" i="30"/>
  <c r="Y450" i="30"/>
  <c r="X450" i="30"/>
  <c r="K450" i="30"/>
  <c r="J450" i="30"/>
  <c r="I450" i="30"/>
  <c r="H450" i="30"/>
  <c r="G450" i="30"/>
  <c r="F450" i="30"/>
  <c r="E450" i="30"/>
  <c r="D450" i="30"/>
  <c r="C450" i="30"/>
  <c r="Z449" i="30"/>
  <c r="Y449" i="30"/>
  <c r="X449" i="30"/>
  <c r="K449" i="30"/>
  <c r="J449" i="30"/>
  <c r="I449" i="30"/>
  <c r="H449" i="30"/>
  <c r="G449" i="30"/>
  <c r="F449" i="30"/>
  <c r="E449" i="30"/>
  <c r="D449" i="30"/>
  <c r="C449" i="30"/>
  <c r="Z448" i="30"/>
  <c r="Y448" i="30"/>
  <c r="X448" i="30"/>
  <c r="K448" i="30"/>
  <c r="J448" i="30"/>
  <c r="I448" i="30"/>
  <c r="H448" i="30"/>
  <c r="G448" i="30"/>
  <c r="F448" i="30"/>
  <c r="E448" i="30"/>
  <c r="D448" i="30"/>
  <c r="C448" i="30"/>
  <c r="Z447" i="30"/>
  <c r="Y447" i="30"/>
  <c r="X447" i="30"/>
  <c r="K447" i="30"/>
  <c r="J447" i="30"/>
  <c r="H447" i="30"/>
  <c r="G447" i="30"/>
  <c r="F447" i="30"/>
  <c r="E447" i="30"/>
  <c r="D447" i="30"/>
  <c r="C447" i="30"/>
  <c r="H488" i="31"/>
  <c r="G488" i="31"/>
  <c r="F488" i="31"/>
  <c r="E488" i="31"/>
  <c r="H487" i="31"/>
  <c r="G487" i="31"/>
  <c r="F487" i="31"/>
  <c r="E487" i="31"/>
  <c r="H486" i="31"/>
  <c r="G486" i="31"/>
  <c r="F486" i="31"/>
  <c r="E486" i="31"/>
  <c r="H485" i="31"/>
  <c r="G485" i="31"/>
  <c r="F485" i="31"/>
  <c r="E485" i="31"/>
  <c r="H484" i="31"/>
  <c r="G484" i="31"/>
  <c r="F484" i="31"/>
  <c r="E484" i="31"/>
  <c r="H483" i="31"/>
  <c r="G483" i="31"/>
  <c r="F483" i="31"/>
  <c r="E483" i="31"/>
  <c r="H482" i="31"/>
  <c r="G482" i="31"/>
  <c r="F482" i="31"/>
  <c r="E482" i="31"/>
  <c r="H481" i="31"/>
  <c r="G481" i="31"/>
  <c r="F481" i="31"/>
  <c r="E481" i="31"/>
  <c r="I478" i="31"/>
  <c r="H478" i="31"/>
  <c r="G478" i="31"/>
  <c r="F478" i="31"/>
  <c r="E478" i="31"/>
  <c r="D478" i="31"/>
  <c r="C478" i="31"/>
  <c r="I477" i="31"/>
  <c r="H477" i="31"/>
  <c r="G477" i="31"/>
  <c r="F477" i="31"/>
  <c r="E477" i="31"/>
  <c r="D477" i="31"/>
  <c r="C477" i="31"/>
  <c r="I476" i="31"/>
  <c r="H476" i="31"/>
  <c r="G476" i="31"/>
  <c r="F476" i="31"/>
  <c r="E476" i="31"/>
  <c r="D476" i="31"/>
  <c r="C476" i="31"/>
  <c r="I475" i="31"/>
  <c r="H475" i="31"/>
  <c r="G475" i="31"/>
  <c r="F475" i="31"/>
  <c r="E475" i="31"/>
  <c r="D475" i="31"/>
  <c r="C475" i="31"/>
  <c r="I474" i="31"/>
  <c r="H474" i="31"/>
  <c r="G474" i="31"/>
  <c r="F474" i="31"/>
  <c r="E474" i="31"/>
  <c r="D474" i="31"/>
  <c r="C474" i="31"/>
  <c r="I473" i="31"/>
  <c r="H473" i="31"/>
  <c r="G473" i="31"/>
  <c r="F473" i="31"/>
  <c r="E473" i="31"/>
  <c r="D473" i="31"/>
  <c r="C473" i="31"/>
  <c r="I472" i="31"/>
  <c r="H472" i="31"/>
  <c r="G472" i="31"/>
  <c r="F472" i="31"/>
  <c r="E472" i="31"/>
  <c r="D472" i="31"/>
  <c r="C472" i="31"/>
  <c r="I471" i="31"/>
  <c r="H471" i="31"/>
  <c r="G471" i="31"/>
  <c r="F471" i="31"/>
  <c r="E471" i="31"/>
  <c r="D471" i="31"/>
  <c r="C471" i="31"/>
  <c r="I470" i="31"/>
  <c r="H470" i="31"/>
  <c r="G470" i="31"/>
  <c r="F470" i="31"/>
  <c r="E470" i="31"/>
  <c r="D470" i="31"/>
  <c r="C470" i="31"/>
  <c r="I469" i="31"/>
  <c r="H469" i="31"/>
  <c r="G469" i="31"/>
  <c r="F469" i="31"/>
  <c r="E469" i="31"/>
  <c r="D469" i="31"/>
  <c r="C469" i="31"/>
  <c r="I468" i="31"/>
  <c r="H468" i="31"/>
  <c r="G468" i="31"/>
  <c r="F468" i="31"/>
  <c r="E468" i="31"/>
  <c r="D468" i="31"/>
  <c r="C468" i="31"/>
  <c r="I467" i="31"/>
  <c r="H467" i="31"/>
  <c r="G467" i="31"/>
  <c r="F467" i="31"/>
  <c r="E467" i="31"/>
  <c r="D467" i="31"/>
  <c r="C467" i="31"/>
  <c r="I466" i="31"/>
  <c r="H466" i="31"/>
  <c r="G466" i="31"/>
  <c r="F466" i="31"/>
  <c r="E466" i="31"/>
  <c r="D466" i="31"/>
  <c r="C466" i="31"/>
  <c r="I465" i="31"/>
  <c r="H465" i="31"/>
  <c r="G465" i="31"/>
  <c r="F465" i="31"/>
  <c r="E465" i="31"/>
  <c r="D465" i="31"/>
  <c r="C465" i="31"/>
  <c r="I464" i="31"/>
  <c r="H464" i="31"/>
  <c r="G464" i="31"/>
  <c r="F464" i="31"/>
  <c r="E464" i="31"/>
  <c r="D464" i="31"/>
  <c r="C464" i="31"/>
  <c r="I463" i="31"/>
  <c r="H463" i="31"/>
  <c r="G463" i="31"/>
  <c r="F463" i="31"/>
  <c r="E463" i="31"/>
  <c r="D463" i="31"/>
  <c r="C463" i="31"/>
  <c r="I462" i="31"/>
  <c r="H462" i="31"/>
  <c r="G462" i="31"/>
  <c r="F462" i="31"/>
  <c r="E462" i="31"/>
  <c r="D462" i="31"/>
  <c r="C462" i="31"/>
  <c r="I461" i="31"/>
  <c r="H461" i="31"/>
  <c r="G461" i="31"/>
  <c r="F461" i="31"/>
  <c r="E461" i="31"/>
  <c r="D461" i="31"/>
  <c r="C461" i="31"/>
  <c r="I460" i="31"/>
  <c r="H460" i="31"/>
  <c r="G460" i="31"/>
  <c r="F460" i="31"/>
  <c r="E460" i="31"/>
  <c r="D460" i="31"/>
  <c r="C460" i="31"/>
  <c r="I459" i="31"/>
  <c r="H459" i="31"/>
  <c r="G459" i="31"/>
  <c r="F459" i="31"/>
  <c r="E459" i="31"/>
  <c r="D459" i="31"/>
  <c r="C459" i="31"/>
  <c r="H458" i="31"/>
  <c r="G458" i="31"/>
  <c r="F458" i="31"/>
  <c r="E458" i="31"/>
  <c r="D458" i="31"/>
  <c r="C458" i="31"/>
  <c r="H457" i="31"/>
  <c r="G457" i="31"/>
  <c r="F457" i="31"/>
  <c r="E457" i="31"/>
  <c r="D457" i="31"/>
  <c r="C457" i="31"/>
  <c r="H456" i="31"/>
  <c r="G456" i="31"/>
  <c r="F456" i="31"/>
  <c r="E456" i="31"/>
  <c r="D456" i="31"/>
  <c r="C456" i="31"/>
  <c r="H455" i="31"/>
  <c r="G455" i="31"/>
  <c r="F455" i="31"/>
  <c r="E455" i="31"/>
  <c r="D455" i="31"/>
  <c r="C455" i="31"/>
  <c r="H454" i="31"/>
  <c r="G454" i="31"/>
  <c r="F454" i="31"/>
  <c r="E454" i="31"/>
  <c r="D454" i="31"/>
  <c r="C454" i="31"/>
  <c r="H453" i="31"/>
  <c r="G453" i="31"/>
  <c r="F453" i="31"/>
  <c r="E453" i="31"/>
  <c r="D453" i="31"/>
  <c r="C453" i="31"/>
  <c r="H452" i="31"/>
  <c r="G452" i="31"/>
  <c r="F452" i="31"/>
  <c r="E452" i="31"/>
  <c r="D452" i="31"/>
  <c r="C452" i="31"/>
  <c r="H451" i="31"/>
  <c r="G451" i="31"/>
  <c r="F451" i="31"/>
  <c r="E451" i="31"/>
  <c r="D451" i="31"/>
  <c r="C451" i="31"/>
  <c r="H450" i="31"/>
  <c r="G450" i="31"/>
  <c r="F450" i="31"/>
  <c r="E450" i="31"/>
  <c r="D450" i="31"/>
  <c r="C450" i="31"/>
  <c r="H449" i="31"/>
  <c r="G449" i="31"/>
  <c r="F449" i="31"/>
  <c r="E449" i="31"/>
  <c r="D449" i="31"/>
  <c r="C449" i="31"/>
  <c r="H448" i="31"/>
  <c r="G448" i="31"/>
  <c r="F448" i="31"/>
  <c r="E448" i="31"/>
  <c r="D448" i="31"/>
  <c r="C448" i="31"/>
  <c r="H447" i="31"/>
  <c r="G447" i="31"/>
  <c r="F447" i="31"/>
  <c r="E447" i="31"/>
  <c r="D447" i="31"/>
  <c r="C447" i="31"/>
  <c r="H446" i="31"/>
  <c r="G446" i="31"/>
  <c r="F446" i="31"/>
  <c r="E446" i="31"/>
  <c r="D446" i="31"/>
  <c r="C446" i="31"/>
  <c r="H445" i="31"/>
  <c r="G445" i="31"/>
  <c r="F445" i="31"/>
  <c r="E445" i="31"/>
  <c r="D445" i="31"/>
  <c r="C445" i="31"/>
  <c r="E426" i="32"/>
  <c r="D426" i="32"/>
  <c r="C426" i="32"/>
  <c r="E425" i="32"/>
  <c r="D425" i="32"/>
  <c r="C425" i="32"/>
  <c r="U225" i="23" l="1"/>
  <c r="U224" i="23"/>
  <c r="U243" i="23"/>
  <c r="U244" i="23"/>
  <c r="S9" i="23"/>
  <c r="H74" i="23"/>
  <c r="U130" i="23"/>
  <c r="F159" i="23"/>
  <c r="F185" i="23"/>
  <c r="F128" i="23"/>
  <c r="S163" i="23"/>
  <c r="U126" i="23"/>
  <c r="H159" i="23"/>
  <c r="S189" i="23"/>
  <c r="F215" i="23"/>
  <c r="F219" i="23"/>
  <c r="S227" i="23"/>
  <c r="S226" i="23"/>
  <c r="U281" i="23"/>
  <c r="U282" i="23"/>
  <c r="U32" i="23"/>
  <c r="H188" i="23"/>
  <c r="H312" i="23"/>
  <c r="F10" i="23"/>
  <c r="H44" i="23"/>
  <c r="H45" i="23"/>
  <c r="F57" i="23"/>
  <c r="U59" i="23"/>
  <c r="H95" i="23"/>
  <c r="H96" i="23"/>
  <c r="H276" i="23"/>
  <c r="F30" i="23"/>
  <c r="S125" i="23"/>
  <c r="U216" i="23"/>
  <c r="F237" i="23"/>
  <c r="F238" i="23"/>
  <c r="F303" i="23"/>
  <c r="F8" i="23"/>
  <c r="S32" i="23"/>
  <c r="S31" i="23"/>
  <c r="H124" i="23"/>
  <c r="U235" i="23"/>
  <c r="U85" i="23"/>
  <c r="H87" i="23"/>
  <c r="H88" i="23"/>
  <c r="S92" i="23"/>
  <c r="F188" i="23"/>
  <c r="F187" i="23"/>
  <c r="U205" i="23"/>
  <c r="H300" i="23"/>
  <c r="H301" i="23"/>
  <c r="S108" i="23"/>
  <c r="S109" i="23"/>
  <c r="F144" i="23"/>
  <c r="F154" i="23"/>
  <c r="F259" i="23"/>
  <c r="F276" i="23"/>
  <c r="F275" i="23"/>
  <c r="U301" i="23"/>
  <c r="H342" i="23"/>
  <c r="F20" i="23"/>
  <c r="F19" i="23"/>
  <c r="F83" i="23"/>
  <c r="U112" i="23"/>
  <c r="F114" i="23"/>
  <c r="H167" i="23"/>
  <c r="S234" i="23"/>
  <c r="U264" i="23"/>
  <c r="U308" i="23"/>
  <c r="F357" i="23"/>
  <c r="F39" i="23"/>
  <c r="S84" i="23"/>
  <c r="F123" i="23"/>
  <c r="H193" i="23"/>
  <c r="U231" i="23"/>
  <c r="U232" i="23"/>
  <c r="S282" i="23"/>
  <c r="H357" i="23"/>
  <c r="H358" i="23"/>
  <c r="F22" i="23"/>
  <c r="S24" i="23"/>
  <c r="S23" i="23"/>
  <c r="U37" i="23"/>
  <c r="F106" i="23"/>
  <c r="S134" i="23"/>
  <c r="S207" i="23"/>
  <c r="H252" i="23"/>
  <c r="H337" i="23"/>
  <c r="U20" i="23"/>
  <c r="F62" i="23"/>
  <c r="U80" i="23"/>
  <c r="S87" i="23"/>
  <c r="S107" i="23"/>
  <c r="H133" i="23"/>
  <c r="U134" i="23"/>
  <c r="U135" i="23"/>
  <c r="H140" i="23"/>
  <c r="S151" i="23"/>
  <c r="U194" i="23"/>
  <c r="U253" i="23"/>
  <c r="U254" i="23"/>
  <c r="H281" i="23"/>
  <c r="U69" i="23"/>
  <c r="U76" i="23"/>
  <c r="S168" i="23"/>
  <c r="S167" i="23"/>
  <c r="U201" i="23"/>
  <c r="U200" i="23"/>
  <c r="S221" i="23"/>
  <c r="S264" i="23"/>
  <c r="S263" i="23"/>
  <c r="H68" i="23"/>
  <c r="F74" i="23"/>
  <c r="F99" i="23"/>
  <c r="F100" i="23"/>
  <c r="F122" i="23"/>
  <c r="S130" i="23"/>
  <c r="F229" i="23"/>
  <c r="F230" i="23"/>
  <c r="H242" i="23"/>
  <c r="S243" i="23"/>
  <c r="U256" i="23"/>
  <c r="F335" i="23"/>
  <c r="H369" i="23"/>
  <c r="H14" i="23"/>
  <c r="S64" i="23"/>
  <c r="S63" i="23"/>
  <c r="F134" i="23"/>
  <c r="H164" i="23"/>
  <c r="F167" i="23"/>
  <c r="U222" i="23"/>
  <c r="F242" i="23"/>
  <c r="H264" i="23"/>
  <c r="U273" i="23"/>
  <c r="U272" i="23"/>
  <c r="H274" i="23"/>
  <c r="S275" i="23"/>
  <c r="H304" i="23"/>
  <c r="F137" i="23"/>
  <c r="F246" i="23"/>
  <c r="S261" i="23"/>
  <c r="S278" i="23"/>
  <c r="H325" i="23"/>
  <c r="F350" i="23"/>
  <c r="S216" i="23"/>
  <c r="S215" i="23"/>
  <c r="F119" i="23"/>
  <c r="F120" i="23"/>
  <c r="F290" i="23"/>
  <c r="H321" i="23"/>
  <c r="F341" i="23"/>
  <c r="S15" i="23"/>
  <c r="F17" i="23"/>
  <c r="S41" i="23"/>
  <c r="U64" i="23"/>
  <c r="S192" i="23"/>
  <c r="S191" i="23"/>
  <c r="U196" i="23"/>
  <c r="F198" i="23"/>
  <c r="H232" i="23"/>
  <c r="S256" i="23"/>
  <c r="S255" i="23"/>
  <c r="H293" i="23"/>
  <c r="F316" i="23"/>
  <c r="H40" i="23"/>
  <c r="U48" i="23"/>
  <c r="H142" i="23"/>
  <c r="H143" i="23"/>
  <c r="H268" i="23"/>
  <c r="F284" i="23"/>
  <c r="H307" i="23"/>
  <c r="F319" i="23"/>
  <c r="S60" i="23"/>
  <c r="U120" i="23"/>
  <c r="U143" i="23"/>
  <c r="S146" i="23"/>
  <c r="S199" i="23"/>
  <c r="U240" i="23"/>
  <c r="U248" i="23"/>
  <c r="H284" i="23"/>
  <c r="H285" i="23"/>
  <c r="F295" i="23"/>
  <c r="U305" i="23"/>
  <c r="F23" i="23"/>
  <c r="S66" i="23"/>
  <c r="H84" i="23"/>
  <c r="U165" i="23"/>
  <c r="U187" i="23"/>
  <c r="F16" i="23"/>
  <c r="H35" i="23"/>
  <c r="S47" i="23"/>
  <c r="H65" i="23"/>
  <c r="F111" i="23"/>
  <c r="U116" i="23"/>
  <c r="S119" i="23"/>
  <c r="S157" i="23"/>
  <c r="U168" i="23"/>
  <c r="S179" i="23"/>
  <c r="H208" i="23"/>
  <c r="S239" i="23"/>
  <c r="U293" i="23"/>
  <c r="H350" i="23"/>
  <c r="F367" i="23"/>
  <c r="U290" i="23"/>
  <c r="U291" i="23"/>
  <c r="H335" i="23"/>
  <c r="H345" i="23"/>
  <c r="F348" i="23"/>
  <c r="H353" i="23"/>
  <c r="F182" i="23"/>
  <c r="S224" i="23"/>
  <c r="S223" i="23"/>
  <c r="U246" i="23"/>
  <c r="F283" i="23"/>
  <c r="F282" i="23"/>
  <c r="S283" i="23"/>
  <c r="S303" i="23"/>
  <c r="H37" i="23"/>
  <c r="H130" i="23"/>
  <c r="U136" i="23"/>
  <c r="F151" i="23"/>
  <c r="H156" i="23"/>
  <c r="H282" i="23"/>
  <c r="U309" i="23"/>
  <c r="H314" i="23"/>
  <c r="H327" i="23"/>
  <c r="F343" i="23"/>
  <c r="F351" i="23"/>
  <c r="U16" i="23"/>
  <c r="H28" i="23"/>
  <c r="F107" i="23"/>
  <c r="H108" i="23"/>
  <c r="U184" i="23"/>
  <c r="H200" i="23"/>
  <c r="S210" i="23"/>
  <c r="S219" i="23"/>
  <c r="H244" i="23"/>
  <c r="S271" i="23"/>
  <c r="S289" i="23"/>
  <c r="F298" i="23"/>
  <c r="F317" i="23"/>
  <c r="F325" i="23"/>
  <c r="H331" i="23"/>
  <c r="H330" i="23"/>
  <c r="F333" i="23"/>
  <c r="F372" i="23"/>
  <c r="H32" i="23"/>
  <c r="U38" i="23"/>
  <c r="H67" i="23"/>
  <c r="S77" i="23"/>
  <c r="H80" i="23"/>
  <c r="F102" i="23"/>
  <c r="H112" i="23"/>
  <c r="S148" i="23"/>
  <c r="F190" i="23"/>
  <c r="H239" i="23"/>
  <c r="U262" i="23"/>
  <c r="H289" i="23"/>
  <c r="H288" i="23"/>
  <c r="F354" i="23"/>
  <c r="H367" i="23"/>
  <c r="F27" i="23"/>
  <c r="U29" i="23"/>
  <c r="F79" i="23"/>
  <c r="S96" i="23"/>
  <c r="S95" i="23"/>
  <c r="U104" i="23"/>
  <c r="U144" i="23"/>
  <c r="S183" i="23"/>
  <c r="F194" i="23"/>
  <c r="U214" i="23"/>
  <c r="H217" i="23"/>
  <c r="S305" i="23"/>
  <c r="F307" i="23"/>
  <c r="F312" i="23"/>
  <c r="H363" i="23"/>
  <c r="H362" i="23"/>
  <c r="S128" i="23"/>
  <c r="S127" i="23"/>
  <c r="U14" i="23"/>
  <c r="F86" i="23"/>
  <c r="U176" i="23"/>
  <c r="F233" i="23"/>
  <c r="F328" i="23"/>
  <c r="U40" i="23"/>
  <c r="S50" i="23"/>
  <c r="H60" i="23"/>
  <c r="S143" i="23"/>
  <c r="U160" i="23"/>
  <c r="S279" i="23"/>
  <c r="S291" i="23"/>
  <c r="S39" i="23"/>
  <c r="U56" i="23"/>
  <c r="F59" i="23"/>
  <c r="S160" i="23"/>
  <c r="S159" i="23"/>
  <c r="F162" i="23"/>
  <c r="S197" i="23"/>
  <c r="U230" i="23"/>
  <c r="F271" i="23"/>
  <c r="S295" i="23"/>
  <c r="F301" i="23"/>
  <c r="F338" i="23"/>
  <c r="F360" i="23"/>
  <c r="H48" i="23"/>
  <c r="S55" i="23"/>
  <c r="U72" i="23"/>
  <c r="S82" i="23"/>
  <c r="H92" i="23"/>
  <c r="F118" i="23"/>
  <c r="S175" i="23"/>
  <c r="U192" i="23"/>
  <c r="H195" i="23"/>
  <c r="U208" i="23"/>
  <c r="F265" i="23"/>
  <c r="U299" i="23"/>
  <c r="H360" i="23"/>
  <c r="H365" i="23"/>
  <c r="H372" i="23"/>
  <c r="U285" i="23"/>
  <c r="H346" i="23"/>
  <c r="F370" i="23"/>
  <c r="U12" i="24"/>
  <c r="H69" i="24"/>
  <c r="H88" i="24"/>
  <c r="F95" i="24"/>
  <c r="S134" i="24"/>
  <c r="U33" i="24"/>
  <c r="H42" i="24"/>
  <c r="F76" i="24"/>
  <c r="F77" i="24"/>
  <c r="H111" i="24"/>
  <c r="S117" i="24"/>
  <c r="U139" i="24"/>
  <c r="S32" i="24"/>
  <c r="H65" i="24"/>
  <c r="S15" i="24"/>
  <c r="U82" i="24"/>
  <c r="F14" i="24"/>
  <c r="H20" i="24"/>
  <c r="U39" i="24"/>
  <c r="U71" i="24"/>
  <c r="F89" i="24"/>
  <c r="H100" i="24"/>
  <c r="U101" i="24"/>
  <c r="H53" i="24"/>
  <c r="U54" i="24"/>
  <c r="S70" i="24"/>
  <c r="F72" i="24"/>
  <c r="U108" i="24"/>
  <c r="H36" i="24"/>
  <c r="U97" i="24"/>
  <c r="F35" i="24"/>
  <c r="F133" i="24"/>
  <c r="U21" i="24"/>
  <c r="S38" i="24"/>
  <c r="H78" i="24"/>
  <c r="H92" i="24"/>
  <c r="H91" i="24"/>
  <c r="H137" i="24"/>
  <c r="S20" i="24"/>
  <c r="H107" i="24"/>
  <c r="H61" i="24"/>
  <c r="H25" i="24"/>
  <c r="H26" i="24"/>
  <c r="F18" i="24"/>
  <c r="F52" i="24"/>
  <c r="F125" i="24"/>
  <c r="F60" i="24"/>
  <c r="F61" i="24"/>
  <c r="F68" i="24"/>
  <c r="F114" i="24"/>
  <c r="F24" i="24"/>
  <c r="F25" i="24"/>
  <c r="S58" i="24"/>
  <c r="S66" i="24"/>
  <c r="U123" i="24"/>
  <c r="H133" i="24"/>
  <c r="U66" i="24"/>
  <c r="S74" i="24"/>
  <c r="H84" i="24"/>
  <c r="S101" i="24"/>
  <c r="U112" i="24"/>
  <c r="H127" i="24"/>
  <c r="U87" i="24"/>
  <c r="F118" i="24"/>
  <c r="F137" i="24"/>
  <c r="H75" i="24"/>
  <c r="U56" i="24"/>
  <c r="U121" i="24"/>
  <c r="F12" i="24"/>
  <c r="S13" i="24"/>
  <c r="H123" i="24"/>
  <c r="U136" i="24"/>
  <c r="H59" i="24"/>
  <c r="U88" i="24"/>
  <c r="U10" i="24"/>
  <c r="H12" i="24"/>
  <c r="U51" i="24"/>
  <c r="U94" i="24"/>
  <c r="S145" i="24"/>
  <c r="H139" i="24"/>
  <c r="H81" i="24"/>
  <c r="F107" i="24"/>
  <c r="S120" i="24"/>
  <c r="U145" i="24"/>
  <c r="N563" i="27"/>
  <c r="Q563" i="27" s="1"/>
  <c r="O563" i="27"/>
  <c r="P564" i="27" s="1"/>
  <c r="AU393" i="27"/>
  <c r="O560" i="27"/>
  <c r="Q555" i="27"/>
  <c r="O558" i="27"/>
  <c r="O553" i="27"/>
  <c r="Q553" i="27"/>
  <c r="O556" i="27"/>
  <c r="Q499" i="27"/>
  <c r="Q514" i="27"/>
  <c r="Q522" i="27"/>
  <c r="Q530" i="27"/>
  <c r="O551" i="27"/>
  <c r="Q552" i="27"/>
  <c r="Q548" i="27"/>
  <c r="O564" i="27" l="1"/>
  <c r="N564" i="27"/>
  <c r="Q564" i="27" s="1"/>
  <c r="T491" i="1" l="1"/>
  <c r="U491" i="1"/>
  <c r="V491" i="1"/>
  <c r="T490" i="1"/>
  <c r="U490" i="1"/>
  <c r="V490" i="1"/>
  <c r="T489" i="1"/>
  <c r="U489" i="1"/>
  <c r="V489" i="1"/>
  <c r="T488" i="1"/>
  <c r="U488" i="1"/>
  <c r="V488" i="1"/>
  <c r="T487" i="1"/>
  <c r="U487" i="1"/>
  <c r="V487" i="1"/>
  <c r="T486" i="1"/>
  <c r="U486" i="1"/>
  <c r="V486" i="1"/>
  <c r="T485" i="1"/>
  <c r="U485" i="1"/>
  <c r="V485" i="1"/>
  <c r="V484" i="1"/>
  <c r="V483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5" i="1"/>
  <c r="V414" i="1"/>
  <c r="V413" i="1"/>
  <c r="V412" i="1"/>
  <c r="V411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3" i="1"/>
  <c r="V361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3" i="1"/>
  <c r="V341" i="1"/>
  <c r="V340" i="1"/>
  <c r="V339" i="1"/>
  <c r="V337" i="1"/>
  <c r="V336" i="1"/>
  <c r="V335" i="1"/>
  <c r="V334" i="1"/>
  <c r="V332" i="1"/>
  <c r="V331" i="1"/>
  <c r="V330" i="1"/>
  <c r="V329" i="1"/>
  <c r="V328" i="1"/>
  <c r="V327" i="1"/>
  <c r="V326" i="1"/>
  <c r="V325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4" i="1"/>
  <c r="U323" i="1"/>
  <c r="U322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8" i="1"/>
  <c r="U287" i="1"/>
  <c r="U286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T6" i="1"/>
  <c r="V482" i="1"/>
  <c r="T406" i="1"/>
  <c r="V58" i="1"/>
  <c r="V108" i="1"/>
  <c r="V128" i="1"/>
  <c r="U123" i="1"/>
  <c r="V158" i="1"/>
  <c r="U169" i="1"/>
  <c r="V190" i="1"/>
  <c r="V212" i="1"/>
  <c r="U221" i="1"/>
  <c r="V248" i="1"/>
  <c r="U255" i="1"/>
  <c r="U285" i="1"/>
  <c r="U289" i="1"/>
  <c r="V324" i="1"/>
  <c r="U321" i="1"/>
  <c r="U325" i="1"/>
  <c r="V333" i="1"/>
  <c r="V338" i="1"/>
  <c r="V342" i="1"/>
  <c r="V344" i="1"/>
  <c r="U341" i="1"/>
  <c r="V360" i="1"/>
  <c r="V362" i="1"/>
  <c r="V364" i="1"/>
  <c r="V386" i="1"/>
  <c r="U399" i="1"/>
  <c r="V410" i="1"/>
  <c r="V416" i="1"/>
  <c r="V438" i="1"/>
  <c r="V46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m097068</author>
  </authors>
  <commentList>
    <comment ref="H116" authorId="0" shapeId="0" xr:uid="{447D4DE4-ABF2-4B02-B2EA-0CAD95E7D7C6}">
      <text>
        <r>
          <rPr>
            <b/>
            <sz val="9"/>
            <color indexed="81"/>
            <rFont val="ＭＳ Ｐゴシック"/>
            <family val="3"/>
            <charset val="128"/>
          </rPr>
          <t>S59年12月以前の数字についてはナンバーベースの数字をシャーシベースの数字の比率で延長したもの
（2004/2/16）
ナンバーベースとシャーシベースでは差がほとんどないため、採用指標から排除せずに接続することにした。
（2004/2/16）</t>
        </r>
      </text>
    </comment>
    <comment ref="L344" authorId="0" shapeId="0" xr:uid="{3DAA7FE8-EE69-4F40-B9DF-40935CB23E3E}">
      <text>
        <r>
          <rPr>
            <sz val="9"/>
            <color indexed="81"/>
            <rFont val="ＭＳ Ｐゴシック"/>
            <family val="3"/>
            <charset val="128"/>
          </rPr>
          <t xml:space="preserve">現在使用しているのはナンバーベース。
H16年11月分以降提供がない。平成16年2月に変更。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m088071</author>
    <author>m090070</author>
    <author>Administrator</author>
  </authors>
  <commentList>
    <comment ref="E286" authorId="0" shapeId="0" xr:uid="{F5FEB760-DA86-44F3-A61F-C90EB54CBD61}">
      <text>
        <r>
          <rPr>
            <sz val="9"/>
            <color indexed="81"/>
            <rFont val="ＭＳ Ｐゴシック"/>
            <family val="3"/>
            <charset val="128"/>
          </rPr>
          <t>H19.3.26関西電力全体分の大口電力消費量に入替（兵庫県分を提供してもらえなくなったため）</t>
        </r>
      </text>
    </comment>
    <comment ref="R333" authorId="1" shapeId="0" xr:uid="{5D4771E7-1FDE-427E-8FD8-2EDC37EEC1A0}">
      <text>
        <r>
          <rPr>
            <sz val="9"/>
            <color indexed="81"/>
            <rFont val="ＭＳ Ｐゴシック"/>
            <family val="3"/>
            <charset val="128"/>
          </rPr>
          <t xml:space="preserve">平成１４年以前は接続係数０．９７５６９９を乗じて算出（H17→H12)
</t>
        </r>
      </text>
    </comment>
    <comment ref="S333" authorId="1" shapeId="0" xr:uid="{BA8B235F-9636-4652-A9FF-7970AABC0482}">
      <text>
        <r>
          <rPr>
            <sz val="9"/>
            <color indexed="81"/>
            <rFont val="ＭＳ Ｐゴシック"/>
            <family val="3"/>
            <charset val="128"/>
          </rPr>
          <t xml:space="preserve">平成１４年以前は接続係数０．７０７４２を乗じて算出（H17→H12)
</t>
        </r>
      </text>
    </comment>
    <comment ref="T333" authorId="1" shapeId="0" xr:uid="{3D34CDC8-CD18-4BC2-A705-02C7F8AC8B54}">
      <text>
        <r>
          <rPr>
            <sz val="9"/>
            <color indexed="81"/>
            <rFont val="ＭＳ Ｐゴシック"/>
            <family val="3"/>
            <charset val="128"/>
          </rPr>
          <t xml:space="preserve">平成１４年以前は接続係数１．３５６３７１を乗じて算出（H17→H12)
</t>
        </r>
      </text>
    </comment>
    <comment ref="U333" authorId="1" shapeId="0" xr:uid="{EE7BCE37-0164-465A-A59A-8BB2012C7F22}">
      <text>
        <r>
          <rPr>
            <sz val="9"/>
            <color indexed="81"/>
            <rFont val="ＭＳ Ｐゴシック"/>
            <family val="3"/>
            <charset val="128"/>
          </rPr>
          <t xml:space="preserve">平成１４年以前は接続係数０．４５４６０２を乗じて算出（H17→H12)
</t>
        </r>
      </text>
    </comment>
    <comment ref="V333" authorId="1" shapeId="0" xr:uid="{139E45A3-F349-47E8-8744-37F805DAE3A9}">
      <text>
        <r>
          <rPr>
            <sz val="9"/>
            <color indexed="81"/>
            <rFont val="ＭＳ Ｐゴシック"/>
            <family val="3"/>
            <charset val="128"/>
          </rPr>
          <t xml:space="preserve">平成１４年以前は接続係数０．７６６６９６を乗じて算出（H17→H12)
</t>
        </r>
      </text>
    </comment>
    <comment ref="W333" authorId="1" shapeId="0" xr:uid="{56AAA525-4AD4-4B15-9285-D770B892C2E6}">
      <text>
        <r>
          <rPr>
            <sz val="9"/>
            <color indexed="81"/>
            <rFont val="ＭＳ Ｐゴシック"/>
            <family val="3"/>
            <charset val="128"/>
          </rPr>
          <t>平成１４年以前は接続係数１．０１９１４４を乗じて算出（H17→H12)</t>
        </r>
      </text>
    </comment>
    <comment ref="R382" authorId="0" shapeId="0" xr:uid="{67BCC191-AA6B-4B0E-978F-7807A4554C50}">
      <text>
        <r>
          <rPr>
            <sz val="10"/>
            <color indexed="81"/>
            <rFont val="ＭＳ Ｐゴシック"/>
            <family val="3"/>
            <charset val="128"/>
          </rPr>
          <t>H20.7.18 IIP年報書換え</t>
        </r>
      </text>
    </comment>
    <comment ref="S382" authorId="0" shapeId="0" xr:uid="{596903BB-1DE7-424C-BDA7-AF805DA391D1}">
      <text>
        <r>
          <rPr>
            <sz val="10"/>
            <color indexed="81"/>
            <rFont val="ＭＳ Ｐゴシック"/>
            <family val="3"/>
            <charset val="128"/>
          </rPr>
          <t>H20.7.18 IIP年報書換え</t>
        </r>
      </text>
    </comment>
    <comment ref="T382" authorId="0" shapeId="0" xr:uid="{D38DAE76-EFB1-4046-B98D-B1E8C0165FA0}">
      <text>
        <r>
          <rPr>
            <sz val="10"/>
            <color indexed="81"/>
            <rFont val="ＭＳ Ｐゴシック"/>
            <family val="3"/>
            <charset val="128"/>
          </rPr>
          <t>H20.7.18 IIP年報書換え</t>
        </r>
      </text>
    </comment>
    <comment ref="U382" authorId="0" shapeId="0" xr:uid="{C24E57A5-B94C-47E4-A8B6-7EF3F74AC5C7}">
      <text>
        <r>
          <rPr>
            <sz val="10"/>
            <color indexed="81"/>
            <rFont val="ＭＳ Ｐゴシック"/>
            <family val="3"/>
            <charset val="128"/>
          </rPr>
          <t>H20.7.18 IIP年報書換え</t>
        </r>
      </text>
    </comment>
    <comment ref="V382" authorId="0" shapeId="0" xr:uid="{42024720-2DCC-4E71-A23A-8A102B940D7B}">
      <text>
        <r>
          <rPr>
            <sz val="10"/>
            <color indexed="81"/>
            <rFont val="ＭＳ Ｐゴシック"/>
            <family val="3"/>
            <charset val="128"/>
          </rPr>
          <t>H20.7.18 IIP年報書換え</t>
        </r>
      </text>
    </comment>
    <comment ref="AC561" authorId="2" shapeId="0" xr:uid="{C569B09E-C8CF-487A-8199-D69A9A794B20}">
      <text>
        <r>
          <rPr>
            <b/>
            <sz val="8"/>
            <color indexed="81"/>
            <rFont val="MS P ゴシック"/>
            <family val="3"/>
            <charset val="128"/>
          </rPr>
          <t>4/14公表値により更新</t>
        </r>
      </text>
    </comment>
    <comment ref="AF561" authorId="2" shapeId="0" xr:uid="{798C7E41-9A0F-412E-89E8-A55025C24BB8}">
      <text>
        <r>
          <rPr>
            <b/>
            <sz val="8"/>
            <color indexed="81"/>
            <rFont val="MS P ゴシック"/>
            <family val="3"/>
            <charset val="128"/>
          </rPr>
          <t>4/14 国内企業物価指数の更新（108.9→109.1)に伴い、1.174→1.176に変わった。</t>
        </r>
      </text>
    </comment>
    <comment ref="Y562" authorId="2" shapeId="0" xr:uid="{7B8BC186-9121-42E3-ACD0-01C545139EA5}">
      <text>
        <r>
          <rPr>
            <sz val="9"/>
            <color indexed="10"/>
            <rFont val="MS P ゴシック"/>
            <family val="3"/>
            <charset val="128"/>
          </rPr>
          <t xml:space="preserve">指標変更により1月より不採用(R4.3.11)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Z562" authorId="2" shapeId="0" xr:uid="{F2D11DCD-98E1-49F8-9D59-6052E3BFB56A}">
      <text>
        <r>
          <rPr>
            <sz val="9"/>
            <color indexed="10"/>
            <rFont val="MS P ゴシック"/>
            <family val="3"/>
            <charset val="128"/>
          </rPr>
          <t>指標変更により1月より不採用(R4.3.11)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C562" authorId="2" shapeId="0" xr:uid="{3BC37990-CA2A-409E-B4DB-AEAE7E2B6871}">
      <text>
        <r>
          <rPr>
            <b/>
            <sz val="8"/>
            <color indexed="81"/>
            <rFont val="MS P ゴシック"/>
            <family val="3"/>
            <charset val="128"/>
          </rPr>
          <t>5/16公表値により更新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C563" authorId="2" shapeId="0" xr:uid="{379626C5-91A6-4B73-90A2-B0B173716177}">
      <text>
        <r>
          <rPr>
            <b/>
            <sz val="8"/>
            <color indexed="81"/>
            <rFont val="MS P ゴシック"/>
            <family val="3"/>
            <charset val="128"/>
          </rPr>
          <t>5/16公表値により更新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m088071</author>
    <author>m090070</author>
  </authors>
  <commentList>
    <comment ref="E393" authorId="0" shapeId="0" xr:uid="{83D0ADCC-3BF2-4B86-9B82-001CE0EA1B87}">
      <text>
        <r>
          <rPr>
            <sz val="9"/>
            <color indexed="81"/>
            <rFont val="ＭＳ Ｐゴシック"/>
            <family val="3"/>
            <charset val="128"/>
          </rPr>
          <t>H19.3.20 
10～12月期 神戸運輸監理部より</t>
        </r>
      </text>
    </comment>
    <comment ref="N406" authorId="1" shapeId="0" xr:uid="{F0C1935A-29C3-4E7D-90EA-61262C9D419A}">
      <text>
        <r>
          <rPr>
            <sz val="9"/>
            <color indexed="81"/>
            <rFont val="ＭＳ Ｐゴシック"/>
            <family val="3"/>
            <charset val="128"/>
          </rPr>
          <t xml:space="preserve">１月以降農林漁業世帯除くデータが廃止となったため、農林漁業世帯含むデータを採用する。
</t>
        </r>
      </text>
    </comment>
    <comment ref="O406" authorId="0" shapeId="0" xr:uid="{DE64CF85-AAF7-4552-8EC1-F75E3EC097C8}">
      <text>
        <r>
          <rPr>
            <sz val="9"/>
            <color indexed="81"/>
            <rFont val="ＭＳ Ｐゴシック"/>
            <family val="3"/>
            <charset val="128"/>
          </rPr>
          <t xml:space="preserve">H19.12までは農林漁業を含まない。H20.1からは農林漁業含むとなるため、H20.1～H20.12の間は計算式注意！
(H20.6.24)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兵庫県</author>
  </authors>
  <commentList>
    <comment ref="T62" authorId="0" shapeId="0" xr:uid="{FF466FED-1785-4456-9C94-B2ABFA30292D}">
      <text>
        <r>
          <rPr>
            <b/>
            <sz val="9"/>
            <color indexed="81"/>
            <rFont val="ＭＳ Ｐゴシック"/>
            <family val="3"/>
            <charset val="128"/>
          </rPr>
          <t>H25.8月からのCIの新算出方法で計算しても、前月である7月の基調判断は変わらなかった。（6月以前は基調判断が変わってしまう。）
このため、7月の基調判断は「改善」で間違いないだろうということで、新方式での基調判断の起点としている。</t>
        </r>
      </text>
    </comment>
    <comment ref="S71" authorId="0" shapeId="0" xr:uid="{B9D3F846-3EB4-4ADC-B405-385E2BE79A35}">
      <text>
        <r>
          <rPr>
            <b/>
            <sz val="9"/>
            <color indexed="81"/>
            <rFont val="ＭＳ Ｐゴシック"/>
            <family val="3"/>
            <charset val="128"/>
          </rPr>
          <t>鉱工業指数の年間補正に伴い、過去の数値が遡及改定され、公表済みの基調判断を訂正（改正公表はせず、本シートのみ変更）</t>
        </r>
      </text>
    </comment>
    <comment ref="S72" authorId="0" shapeId="0" xr:uid="{D33669ED-07AF-4847-9DD7-1E7CBF0175EB}">
      <text>
        <r>
          <rPr>
            <b/>
            <sz val="9"/>
            <color indexed="81"/>
            <rFont val="ＭＳ Ｐゴシック"/>
            <family val="3"/>
            <charset val="128"/>
          </rPr>
          <t>鉱工業指数の年間補正に伴い、過去の数値が遡及改定され、公表済みの基調判断を訂正（改正公表はせず、本シートのみ変更）</t>
        </r>
      </text>
    </comment>
  </commentList>
</comments>
</file>

<file path=xl/sharedStrings.xml><?xml version="1.0" encoding="utf-8"?>
<sst xmlns="http://schemas.openxmlformats.org/spreadsheetml/2006/main" count="7795" uniqueCount="939">
  <si>
    <t>16</t>
    <phoneticPr fontId="1"/>
  </si>
  <si>
    <t>17</t>
    <phoneticPr fontId="1"/>
  </si>
  <si>
    <t>H17
2005</t>
    <phoneticPr fontId="1"/>
  </si>
  <si>
    <t>18</t>
    <phoneticPr fontId="1"/>
  </si>
  <si>
    <t>H18
2006</t>
    <phoneticPr fontId="1"/>
  </si>
  <si>
    <t>(３か月後方)</t>
    <rPh sb="3" eb="4">
      <t>ゲツ</t>
    </rPh>
    <rPh sb="4" eb="6">
      <t>コウホウ</t>
    </rPh>
    <phoneticPr fontId="1"/>
  </si>
  <si>
    <t>(７か月後方)</t>
    <rPh sb="3" eb="4">
      <t>ゲツ</t>
    </rPh>
    <rPh sb="4" eb="6">
      <t>コウホウ</t>
    </rPh>
    <phoneticPr fontId="1"/>
  </si>
  <si>
    <t>月別</t>
    <rPh sb="0" eb="2">
      <t>ツキベツ</t>
    </rPh>
    <phoneticPr fontId="1"/>
  </si>
  <si>
    <t>３か月後方移動平均</t>
    <rPh sb="2" eb="3">
      <t>ゲツ</t>
    </rPh>
    <rPh sb="3" eb="5">
      <t>コウホウ</t>
    </rPh>
    <rPh sb="5" eb="7">
      <t>イドウ</t>
    </rPh>
    <rPh sb="7" eb="9">
      <t>ヘイキン</t>
    </rPh>
    <phoneticPr fontId="1"/>
  </si>
  <si>
    <t>７か月後方移動平均</t>
    <rPh sb="2" eb="3">
      <t>ゲツ</t>
    </rPh>
    <rPh sb="3" eb="5">
      <t>コウホウ</t>
    </rPh>
    <rPh sb="5" eb="7">
      <t>イドウ</t>
    </rPh>
    <rPh sb="7" eb="9">
      <t>ヘイキン</t>
    </rPh>
    <phoneticPr fontId="1"/>
  </si>
  <si>
    <t>H21
2009</t>
    <phoneticPr fontId="1"/>
  </si>
  <si>
    <t>県累積ＤＩ(グラフ要素）</t>
    <rPh sb="0" eb="1">
      <t>ケン</t>
    </rPh>
    <rPh sb="1" eb="3">
      <t>ルイセキ</t>
    </rPh>
    <rPh sb="9" eb="11">
      <t>ヨウソ</t>
    </rPh>
    <phoneticPr fontId="1"/>
  </si>
  <si>
    <t>兵庫県DI</t>
    <rPh sb="0" eb="3">
      <t>ヒョウゴケン</t>
    </rPh>
    <phoneticPr fontId="1"/>
  </si>
  <si>
    <t>兵庫県CI</t>
    <rPh sb="0" eb="3">
      <t>ヒョウゴケン</t>
    </rPh>
    <phoneticPr fontId="1"/>
  </si>
  <si>
    <t>兵庫県累積ＤＩ</t>
    <rPh sb="0" eb="2">
      <t>ヒョウゴ</t>
    </rPh>
    <rPh sb="2" eb="3">
      <t>ケン</t>
    </rPh>
    <rPh sb="3" eb="5">
      <t>ルイセキ</t>
    </rPh>
    <phoneticPr fontId="1"/>
  </si>
  <si>
    <t xml:space="preserve">  （１）  先行指数</t>
    <rPh sb="7" eb="9">
      <t>センコウ</t>
    </rPh>
    <rPh sb="9" eb="11">
      <t>シスウ</t>
    </rPh>
    <phoneticPr fontId="1"/>
  </si>
  <si>
    <t xml:space="preserve">  （２）  一致指数</t>
    <rPh sb="7" eb="9">
      <t>イッチ</t>
    </rPh>
    <rPh sb="9" eb="11">
      <t>シスウ</t>
    </rPh>
    <phoneticPr fontId="1"/>
  </si>
  <si>
    <t xml:space="preserve">  （３）  遅行指数</t>
    <rPh sb="7" eb="9">
      <t>チコウ</t>
    </rPh>
    <rPh sb="9" eb="11">
      <t>シスウ</t>
    </rPh>
    <phoneticPr fontId="1"/>
  </si>
  <si>
    <t>　１　兵庫ＣＩグラフ</t>
    <rPh sb="3" eb="5">
      <t>ヒョウゴ</t>
    </rPh>
    <phoneticPr fontId="1"/>
  </si>
  <si>
    <t>西暦</t>
    <rPh sb="0" eb="2">
      <t>セイレキ</t>
    </rPh>
    <phoneticPr fontId="1"/>
  </si>
  <si>
    <t>和暦</t>
    <rPh sb="0" eb="2">
      <t>ワレキ</t>
    </rPh>
    <phoneticPr fontId="1"/>
  </si>
  <si>
    <t>月</t>
    <rPh sb="0" eb="1">
      <t>ツキ</t>
    </rPh>
    <phoneticPr fontId="1"/>
  </si>
  <si>
    <t>先行ＤＩ</t>
    <rPh sb="0" eb="2">
      <t>センコウ</t>
    </rPh>
    <phoneticPr fontId="1"/>
  </si>
  <si>
    <t>一致ＤＩ</t>
    <rPh sb="0" eb="2">
      <t>イッチ</t>
    </rPh>
    <phoneticPr fontId="1"/>
  </si>
  <si>
    <t>遅行ＤＩ</t>
    <rPh sb="0" eb="2">
      <t>チコウ</t>
    </rPh>
    <phoneticPr fontId="1"/>
  </si>
  <si>
    <t>先行ＣＩ</t>
    <rPh sb="0" eb="2">
      <t>センコウ</t>
    </rPh>
    <phoneticPr fontId="1"/>
  </si>
  <si>
    <t>一致ＣＩ</t>
    <rPh sb="0" eb="2">
      <t>イッチ</t>
    </rPh>
    <phoneticPr fontId="1"/>
  </si>
  <si>
    <t>遅行ＣＩ</t>
    <rPh sb="0" eb="2">
      <t>チコウ</t>
    </rPh>
    <phoneticPr fontId="1"/>
  </si>
  <si>
    <t>先行</t>
    <rPh sb="0" eb="2">
      <t>センコウ</t>
    </rPh>
    <phoneticPr fontId="1"/>
  </si>
  <si>
    <t>一致</t>
    <rPh sb="0" eb="2">
      <t>イッチ</t>
    </rPh>
    <phoneticPr fontId="1"/>
  </si>
  <si>
    <t>遅行</t>
    <rPh sb="0" eb="2">
      <t>チコウ</t>
    </rPh>
    <phoneticPr fontId="1"/>
  </si>
  <si>
    <t>（グラフの要素：５０％ライン）</t>
    <rPh sb="5" eb="7">
      <t>ヨウソ</t>
    </rPh>
    <phoneticPr fontId="1"/>
  </si>
  <si>
    <t>S60
1985</t>
    <phoneticPr fontId="1"/>
  </si>
  <si>
    <t>山</t>
    <rPh sb="0" eb="1">
      <t>ヤマ</t>
    </rPh>
    <phoneticPr fontId="1"/>
  </si>
  <si>
    <t>S61
1986</t>
    <phoneticPr fontId="1"/>
  </si>
  <si>
    <t>谷</t>
    <rPh sb="0" eb="1">
      <t>タニ</t>
    </rPh>
    <phoneticPr fontId="1"/>
  </si>
  <si>
    <t>S62
1987</t>
    <phoneticPr fontId="1"/>
  </si>
  <si>
    <t>S63
1988</t>
    <phoneticPr fontId="1"/>
  </si>
  <si>
    <t>H1
1989</t>
    <phoneticPr fontId="1"/>
  </si>
  <si>
    <t>H2
1990</t>
    <phoneticPr fontId="1"/>
  </si>
  <si>
    <t>H3
1991</t>
    <phoneticPr fontId="1"/>
  </si>
  <si>
    <t>H4
1992</t>
    <phoneticPr fontId="1"/>
  </si>
  <si>
    <t>H5
1993</t>
    <phoneticPr fontId="1"/>
  </si>
  <si>
    <t>H6
1994</t>
    <phoneticPr fontId="1"/>
  </si>
  <si>
    <t>H7
1995</t>
    <phoneticPr fontId="1"/>
  </si>
  <si>
    <t>H8
1996</t>
    <phoneticPr fontId="1"/>
  </si>
  <si>
    <t>H9
1997</t>
    <phoneticPr fontId="1"/>
  </si>
  <si>
    <t>H10
1998</t>
    <phoneticPr fontId="1"/>
  </si>
  <si>
    <t>H11
1999</t>
    <phoneticPr fontId="1"/>
  </si>
  <si>
    <t>H12
2000</t>
    <phoneticPr fontId="1"/>
  </si>
  <si>
    <t>13</t>
    <phoneticPr fontId="1"/>
  </si>
  <si>
    <t>H13
2001</t>
    <phoneticPr fontId="1"/>
  </si>
  <si>
    <t>14</t>
    <phoneticPr fontId="1"/>
  </si>
  <si>
    <t>H14
2002</t>
    <phoneticPr fontId="1"/>
  </si>
  <si>
    <t>15</t>
    <phoneticPr fontId="1"/>
  </si>
  <si>
    <t>H15
2003</t>
    <phoneticPr fontId="1"/>
  </si>
  <si>
    <t>H16
2004</t>
    <phoneticPr fontId="1"/>
  </si>
  <si>
    <t>19</t>
    <phoneticPr fontId="1"/>
  </si>
  <si>
    <t>H19
2007</t>
    <phoneticPr fontId="1"/>
  </si>
  <si>
    <t>20</t>
    <phoneticPr fontId="1"/>
  </si>
  <si>
    <t>H20
2008</t>
    <phoneticPr fontId="1"/>
  </si>
  <si>
    <t>21</t>
    <phoneticPr fontId="1"/>
  </si>
  <si>
    <t>22</t>
    <phoneticPr fontId="1"/>
  </si>
  <si>
    <t>H22
2010</t>
    <phoneticPr fontId="1"/>
  </si>
  <si>
    <t>【注】３か月後方移動平均：３か月前との比較（足下の基調の確認）</t>
    <rPh sb="1" eb="2">
      <t>チュウ</t>
    </rPh>
    <rPh sb="5" eb="6">
      <t>ゲツ</t>
    </rPh>
    <rPh sb="6" eb="8">
      <t>コウホウ</t>
    </rPh>
    <rPh sb="8" eb="10">
      <t>イドウ</t>
    </rPh>
    <rPh sb="10" eb="12">
      <t>ヘイキン</t>
    </rPh>
    <rPh sb="15" eb="16">
      <t>ゲツ</t>
    </rPh>
    <rPh sb="16" eb="17">
      <t>マエ</t>
    </rPh>
    <rPh sb="19" eb="21">
      <t>ヒカク</t>
    </rPh>
    <rPh sb="22" eb="24">
      <t>アシモト</t>
    </rPh>
    <rPh sb="25" eb="27">
      <t>キチョウ</t>
    </rPh>
    <rPh sb="28" eb="30">
      <t>カクニン</t>
    </rPh>
    <phoneticPr fontId="1"/>
  </si>
  <si>
    <t>23</t>
    <phoneticPr fontId="1"/>
  </si>
  <si>
    <t>H23
2011</t>
    <phoneticPr fontId="1"/>
  </si>
  <si>
    <t>24</t>
    <phoneticPr fontId="1"/>
  </si>
  <si>
    <t>H24
2012</t>
    <phoneticPr fontId="1"/>
  </si>
  <si>
    <t>25</t>
    <phoneticPr fontId="1"/>
  </si>
  <si>
    <t>H25
2013</t>
    <phoneticPr fontId="1"/>
  </si>
  <si>
    <t>26</t>
    <phoneticPr fontId="1"/>
  </si>
  <si>
    <t>H26
2014</t>
    <phoneticPr fontId="1"/>
  </si>
  <si>
    <t>27</t>
    <phoneticPr fontId="1"/>
  </si>
  <si>
    <t>H27
2015</t>
    <phoneticPr fontId="1"/>
  </si>
  <si>
    <t>28</t>
    <phoneticPr fontId="1"/>
  </si>
  <si>
    <t>H28
2016</t>
    <phoneticPr fontId="1"/>
  </si>
  <si>
    <t>29</t>
    <phoneticPr fontId="1"/>
  </si>
  <si>
    <t>H29
2017</t>
    <phoneticPr fontId="1"/>
  </si>
  <si>
    <t>(５か月後方)</t>
    <rPh sb="3" eb="4">
      <t>ゲツ</t>
    </rPh>
    <rPh sb="4" eb="6">
      <t>コウホウ</t>
    </rPh>
    <phoneticPr fontId="1"/>
  </si>
  <si>
    <t>５か月後方移動平均</t>
    <rPh sb="2" eb="3">
      <t>ゲツ</t>
    </rPh>
    <rPh sb="3" eb="5">
      <t>コウホウ</t>
    </rPh>
    <rPh sb="5" eb="7">
      <t>イドウ</t>
    </rPh>
    <rPh sb="7" eb="9">
      <t>ヘイキン</t>
    </rPh>
    <phoneticPr fontId="1"/>
  </si>
  <si>
    <t>　　　７か月後方移動平均：７か月前との比較（足下の基調の確認）</t>
    <rPh sb="5" eb="6">
      <t>ゲツ</t>
    </rPh>
    <rPh sb="6" eb="8">
      <t>コウホウ</t>
    </rPh>
    <rPh sb="8" eb="10">
      <t>イドウ</t>
    </rPh>
    <rPh sb="10" eb="12">
      <t>ヘイキン</t>
    </rPh>
    <rPh sb="15" eb="16">
      <t>ゲツ</t>
    </rPh>
    <rPh sb="16" eb="17">
      <t>マエ</t>
    </rPh>
    <rPh sb="19" eb="21">
      <t>ヒカク</t>
    </rPh>
    <phoneticPr fontId="1"/>
  </si>
  <si>
    <t>　　　５か月後方移動平均：５か月前との比較（基調判断の確認）</t>
    <rPh sb="5" eb="6">
      <t>ゲツ</t>
    </rPh>
    <rPh sb="6" eb="8">
      <t>コウホウ</t>
    </rPh>
    <rPh sb="8" eb="10">
      <t>イドウ</t>
    </rPh>
    <rPh sb="10" eb="12">
      <t>ヘイキン</t>
    </rPh>
    <rPh sb="15" eb="16">
      <t>ゲツ</t>
    </rPh>
    <rPh sb="16" eb="17">
      <t>マエ</t>
    </rPh>
    <rPh sb="19" eb="21">
      <t>ヒカク</t>
    </rPh>
    <rPh sb="22" eb="24">
      <t>キチョウ</t>
    </rPh>
    <rPh sb="24" eb="26">
      <t>ハンダン</t>
    </rPh>
    <rPh sb="27" eb="29">
      <t>カクニン</t>
    </rPh>
    <phoneticPr fontId="1"/>
  </si>
  <si>
    <t>30</t>
    <phoneticPr fontId="1"/>
  </si>
  <si>
    <t>H30
2018</t>
    <phoneticPr fontId="1"/>
  </si>
  <si>
    <t>31</t>
    <phoneticPr fontId="1"/>
  </si>
  <si>
    <t>H31 R1
2019</t>
    <phoneticPr fontId="1"/>
  </si>
  <si>
    <t>R1</t>
    <phoneticPr fontId="1"/>
  </si>
  <si>
    <t>R2</t>
    <phoneticPr fontId="1"/>
  </si>
  <si>
    <t>R2
2020</t>
    <phoneticPr fontId="1"/>
  </si>
  <si>
    <t>R3</t>
    <phoneticPr fontId="1"/>
  </si>
  <si>
    <t>R3
2021</t>
    <phoneticPr fontId="1"/>
  </si>
  <si>
    <t>R4</t>
    <phoneticPr fontId="1"/>
  </si>
  <si>
    <t>R4
2022</t>
    <phoneticPr fontId="1"/>
  </si>
  <si>
    <t xml:space="preserve"> </t>
    <phoneticPr fontId="1"/>
  </si>
  <si>
    <t>R5
2023</t>
    <phoneticPr fontId="1"/>
  </si>
  <si>
    <t>R5</t>
    <phoneticPr fontId="1"/>
  </si>
  <si>
    <t>全国 ＤＩ</t>
    <rPh sb="0" eb="2">
      <t>ゼンコク</t>
    </rPh>
    <phoneticPr fontId="1"/>
  </si>
  <si>
    <t>R6</t>
    <phoneticPr fontId="1"/>
  </si>
  <si>
    <t>(令和2年＝100）</t>
    <rPh sb="1" eb="3">
      <t>レイワ</t>
    </rPh>
    <rPh sb="4" eb="5">
      <t>ネン</t>
    </rPh>
    <phoneticPr fontId="1"/>
  </si>
  <si>
    <t>R6
2024</t>
    <phoneticPr fontId="1"/>
  </si>
  <si>
    <t>　　　(令和２年＝100）</t>
    <rPh sb="4" eb="6">
      <t>レイワ</t>
    </rPh>
    <rPh sb="7" eb="8">
      <t>ネン</t>
    </rPh>
    <rPh sb="8" eb="9">
      <t>ヘイネン</t>
    </rPh>
    <phoneticPr fontId="1"/>
  </si>
  <si>
    <t>　　　　　  　  山　　 　 谷　　      山        　谷  　　　  　       　     　　 山        谷</t>
    <rPh sb="10" eb="11">
      <t>ヤマ</t>
    </rPh>
    <rPh sb="16" eb="17">
      <t>タニ</t>
    </rPh>
    <rPh sb="25" eb="26">
      <t>ヤマ</t>
    </rPh>
    <rPh sb="35" eb="36">
      <t>タニ</t>
    </rPh>
    <rPh sb="60" eb="61">
      <t>ヤマ</t>
    </rPh>
    <rPh sb="69" eb="70">
      <t>タニ</t>
    </rPh>
    <phoneticPr fontId="1"/>
  </si>
  <si>
    <t>　            H19/7      21/3        23/2        25/2                            H30/11     R2/5</t>
    <phoneticPr fontId="1"/>
  </si>
  <si>
    <t>　　　　    　  山　 　    谷　 　    山        　谷  　  　   　　　  　　　    　 山       谷</t>
    <rPh sb="11" eb="12">
      <t>ヤマ</t>
    </rPh>
    <rPh sb="19" eb="20">
      <t>タニ</t>
    </rPh>
    <rPh sb="27" eb="28">
      <t>ヤマ</t>
    </rPh>
    <rPh sb="37" eb="38">
      <t>タニ</t>
    </rPh>
    <rPh sb="61" eb="62">
      <t>ヤマ</t>
    </rPh>
    <rPh sb="69" eb="70">
      <t>タニ</t>
    </rPh>
    <phoneticPr fontId="1"/>
  </si>
  <si>
    <t>　            H19/7      21/3        23/2        25/2                             H30/11    R2/5</t>
    <phoneticPr fontId="1"/>
  </si>
  <si>
    <t>　　 　        山　　      　 谷　　　　              　　 　 　 　   　 山           谷</t>
    <rPh sb="11" eb="12">
      <t>ヤマ</t>
    </rPh>
    <rPh sb="22" eb="23">
      <t>タニ</t>
    </rPh>
    <rPh sb="54" eb="55">
      <t>ヤマ</t>
    </rPh>
    <rPh sb="66" eb="67">
      <t>タニ</t>
    </rPh>
    <phoneticPr fontId="1"/>
  </si>
  <si>
    <t>　           H23/2          H25/2                                      H30/11        R2/5</t>
    <phoneticPr fontId="1"/>
  </si>
  <si>
    <t>　　　　　　　 山　　 　 谷　　　    山        　谷  　　　 　 　　  　　　  　　　 山        谷</t>
    <rPh sb="8" eb="9">
      <t>ヤマ</t>
    </rPh>
    <rPh sb="14" eb="15">
      <t>タニ</t>
    </rPh>
    <rPh sb="22" eb="23">
      <t>ヤマ</t>
    </rPh>
    <rPh sb="32" eb="33">
      <t>タニ</t>
    </rPh>
    <rPh sb="54" eb="55">
      <t>ヤマ</t>
    </rPh>
    <rPh sb="63" eb="64">
      <t>タニ</t>
    </rPh>
    <phoneticPr fontId="1"/>
  </si>
  <si>
    <t>　           H19/7      21/3        23/2        25/2                              H30/11     R2/5</t>
    <phoneticPr fontId="1"/>
  </si>
  <si>
    <t>兵庫県景気動向指数長期時系列目次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チョウキ</t>
    </rPh>
    <rPh sb="11" eb="14">
      <t>ジケイレツ</t>
    </rPh>
    <rPh sb="14" eb="15">
      <t>メ</t>
    </rPh>
    <rPh sb="15" eb="16">
      <t>ツギ</t>
    </rPh>
    <phoneticPr fontId="1"/>
  </si>
  <si>
    <t>項　目</t>
    <rPh sb="0" eb="1">
      <t>コウ</t>
    </rPh>
    <rPh sb="2" eb="3">
      <t>メ</t>
    </rPh>
    <phoneticPr fontId="1"/>
  </si>
  <si>
    <t>内容</t>
    <rPh sb="0" eb="2">
      <t>ナイヨウ</t>
    </rPh>
    <phoneticPr fontId="1"/>
  </si>
  <si>
    <t>期　　間</t>
    <rPh sb="0" eb="1">
      <t>キ</t>
    </rPh>
    <rPh sb="3" eb="4">
      <t>アイダ</t>
    </rPh>
    <phoneticPr fontId="1"/>
  </si>
  <si>
    <t>備考</t>
    <rPh sb="0" eb="2">
      <t>ビコウ</t>
    </rPh>
    <phoneticPr fontId="1"/>
  </si>
  <si>
    <t>兵庫CI・全国CI</t>
    <rPh sb="0" eb="2">
      <t>ヒョウゴ</t>
    </rPh>
    <rPh sb="5" eb="7">
      <t>ゼンコク</t>
    </rPh>
    <phoneticPr fontId="1"/>
  </si>
  <si>
    <t>先行指数・一致指数・遅行指数</t>
    <rPh sb="0" eb="2">
      <t>センコウ</t>
    </rPh>
    <rPh sb="2" eb="4">
      <t>シスウ</t>
    </rPh>
    <rPh sb="5" eb="7">
      <t>イッチ</t>
    </rPh>
    <rPh sb="7" eb="9">
      <t>シスウ</t>
    </rPh>
    <rPh sb="10" eb="12">
      <t>チコウ</t>
    </rPh>
    <rPh sb="12" eb="14">
      <t>シスウ</t>
    </rPh>
    <phoneticPr fontId="1"/>
  </si>
  <si>
    <t>1994年</t>
    <rPh sb="4" eb="5">
      <t>ネン</t>
    </rPh>
    <phoneticPr fontId="1"/>
  </si>
  <si>
    <t>2024年</t>
    <rPh sb="4" eb="5">
      <t>ネン</t>
    </rPh>
    <phoneticPr fontId="1"/>
  </si>
  <si>
    <t>基調判断　2008年4月～</t>
    <rPh sb="0" eb="2">
      <t>キチョウ</t>
    </rPh>
    <rPh sb="2" eb="4">
      <t>ハンダン</t>
    </rPh>
    <rPh sb="9" eb="10">
      <t>ネン</t>
    </rPh>
    <rPh sb="11" eb="12">
      <t>ガツ</t>
    </rPh>
    <phoneticPr fontId="1"/>
  </si>
  <si>
    <t>県先行指数</t>
    <rPh sb="0" eb="1">
      <t>ケン</t>
    </rPh>
    <rPh sb="1" eb="3">
      <t>センコウ</t>
    </rPh>
    <rPh sb="3" eb="5">
      <t>シスウ</t>
    </rPh>
    <phoneticPr fontId="1"/>
  </si>
  <si>
    <t>1989年</t>
    <rPh sb="4" eb="5">
      <t>ネン</t>
    </rPh>
    <phoneticPr fontId="1"/>
  </si>
  <si>
    <t>県一致指数</t>
    <rPh sb="0" eb="1">
      <t>ケン</t>
    </rPh>
    <rPh sb="1" eb="3">
      <t>イッチ</t>
    </rPh>
    <rPh sb="3" eb="5">
      <t>シスウ</t>
    </rPh>
    <phoneticPr fontId="1"/>
  </si>
  <si>
    <t>県遅行指数</t>
    <rPh sb="0" eb="1">
      <t>ケン</t>
    </rPh>
    <rPh sb="1" eb="3">
      <t>チコウ</t>
    </rPh>
    <rPh sb="3" eb="5">
      <t>シスウ</t>
    </rPh>
    <phoneticPr fontId="1"/>
  </si>
  <si>
    <t>先行個別指標長期時系列</t>
    <rPh sb="0" eb="2">
      <t>センコウ</t>
    </rPh>
    <rPh sb="2" eb="4">
      <t>コベツ</t>
    </rPh>
    <rPh sb="4" eb="6">
      <t>シヒョウ</t>
    </rPh>
    <rPh sb="6" eb="8">
      <t>チョウキ</t>
    </rPh>
    <rPh sb="8" eb="11">
      <t>ジケイレツ</t>
    </rPh>
    <phoneticPr fontId="1"/>
  </si>
  <si>
    <t>月次原データ</t>
    <rPh sb="0" eb="2">
      <t>ゲツジ</t>
    </rPh>
    <rPh sb="2" eb="3">
      <t>ゲン</t>
    </rPh>
    <phoneticPr fontId="1"/>
  </si>
  <si>
    <t>1976年</t>
    <rPh sb="4" eb="5">
      <t>ネン</t>
    </rPh>
    <phoneticPr fontId="1"/>
  </si>
  <si>
    <t>一致個別指標長期時系列</t>
    <rPh sb="0" eb="2">
      <t>イッチ</t>
    </rPh>
    <rPh sb="2" eb="4">
      <t>コベツ</t>
    </rPh>
    <rPh sb="4" eb="6">
      <t>シヒョウ</t>
    </rPh>
    <rPh sb="6" eb="8">
      <t>チョウキ</t>
    </rPh>
    <rPh sb="8" eb="11">
      <t>ジケイレツ</t>
    </rPh>
    <phoneticPr fontId="1"/>
  </si>
  <si>
    <t>遅行個別指標長期時系列</t>
    <rPh sb="0" eb="2">
      <t>チコウ</t>
    </rPh>
    <rPh sb="2" eb="4">
      <t>コベツ</t>
    </rPh>
    <rPh sb="4" eb="6">
      <t>シヒョウ</t>
    </rPh>
    <rPh sb="6" eb="8">
      <t>チョウキ</t>
    </rPh>
    <rPh sb="8" eb="11">
      <t>ジケイレツ</t>
    </rPh>
    <phoneticPr fontId="1"/>
  </si>
  <si>
    <t>景気基準日付</t>
    <rPh sb="0" eb="2">
      <t>ケイキ</t>
    </rPh>
    <rPh sb="2" eb="4">
      <t>キジュン</t>
    </rPh>
    <rPh sb="4" eb="6">
      <t>ヒヅケ</t>
    </rPh>
    <phoneticPr fontId="1"/>
  </si>
  <si>
    <t>国・県景気基準日付</t>
    <rPh sb="0" eb="1">
      <t>クニ</t>
    </rPh>
    <rPh sb="2" eb="3">
      <t>ケン</t>
    </rPh>
    <rPh sb="3" eb="5">
      <t>ケイキ</t>
    </rPh>
    <rPh sb="5" eb="7">
      <t>キジュン</t>
    </rPh>
    <rPh sb="7" eb="9">
      <t>ヒヅケ</t>
    </rPh>
    <phoneticPr fontId="1"/>
  </si>
  <si>
    <t>第6循環</t>
    <rPh sb="0" eb="1">
      <t>ダイ</t>
    </rPh>
    <rPh sb="2" eb="4">
      <t>ジュンカン</t>
    </rPh>
    <phoneticPr fontId="1"/>
  </si>
  <si>
    <t>第16循環</t>
    <rPh sb="0" eb="1">
      <t>ダイ</t>
    </rPh>
    <rPh sb="3" eb="5">
      <t>ジュンカン</t>
    </rPh>
    <phoneticPr fontId="1"/>
  </si>
  <si>
    <t>景気の山・谷、経済事象</t>
    <rPh sb="0" eb="2">
      <t>ケイキ</t>
    </rPh>
    <rPh sb="3" eb="4">
      <t>ヤマ</t>
    </rPh>
    <rPh sb="5" eb="6">
      <t>タニ</t>
    </rPh>
    <rPh sb="7" eb="9">
      <t>ケイザイ</t>
    </rPh>
    <rPh sb="9" eb="11">
      <t>ジショウ</t>
    </rPh>
    <phoneticPr fontId="1"/>
  </si>
  <si>
    <t>兵庫CIグラフ1</t>
    <rPh sb="0" eb="2">
      <t>ヒョウゴ</t>
    </rPh>
    <phoneticPr fontId="1"/>
  </si>
  <si>
    <t>　</t>
    <phoneticPr fontId="1"/>
  </si>
  <si>
    <t>兵庫CIグラフ2</t>
    <rPh sb="0" eb="2">
      <t>ヒョウゴ</t>
    </rPh>
    <phoneticPr fontId="1"/>
  </si>
  <si>
    <t>兵庫CIグラフ3</t>
    <rPh sb="0" eb="2">
      <t>ヒョウゴ</t>
    </rPh>
    <phoneticPr fontId="1"/>
  </si>
  <si>
    <t>国県比較（先行・一致・遅行）</t>
    <rPh sb="0" eb="1">
      <t>クニ</t>
    </rPh>
    <rPh sb="1" eb="2">
      <t>ケン</t>
    </rPh>
    <rPh sb="2" eb="4">
      <t>ヒカク</t>
    </rPh>
    <rPh sb="5" eb="7">
      <t>センコウ</t>
    </rPh>
    <rPh sb="8" eb="10">
      <t>イッチ</t>
    </rPh>
    <rPh sb="11" eb="13">
      <t>チコウ</t>
    </rPh>
    <phoneticPr fontId="1"/>
  </si>
  <si>
    <t>兵庫DIグラフ</t>
    <rPh sb="0" eb="2">
      <t>ヒョウゴ</t>
    </rPh>
    <phoneticPr fontId="1"/>
  </si>
  <si>
    <t>累積DIグラフ</t>
    <rPh sb="0" eb="2">
      <t>ルイセキ</t>
    </rPh>
    <phoneticPr fontId="1"/>
  </si>
  <si>
    <t>1984年</t>
    <rPh sb="4" eb="5">
      <t>ネン</t>
    </rPh>
    <phoneticPr fontId="1"/>
  </si>
  <si>
    <t>CLI統計表(県・全国）</t>
    <rPh sb="3" eb="5">
      <t>トウケイ</t>
    </rPh>
    <rPh sb="5" eb="6">
      <t>ヒョウ</t>
    </rPh>
    <rPh sb="7" eb="8">
      <t>ケン</t>
    </rPh>
    <rPh sb="9" eb="11">
      <t>ゼンコク</t>
    </rPh>
    <phoneticPr fontId="1"/>
  </si>
  <si>
    <t>2013年</t>
    <rPh sb="4" eb="5">
      <t>ネン</t>
    </rPh>
    <phoneticPr fontId="1"/>
  </si>
  <si>
    <t>CLI参考長期統計表(県・全国）</t>
    <rPh sb="3" eb="5">
      <t>サンコウ</t>
    </rPh>
    <rPh sb="5" eb="7">
      <t>チョウキ</t>
    </rPh>
    <rPh sb="7" eb="9">
      <t>トウケイ</t>
    </rPh>
    <rPh sb="9" eb="10">
      <t>ヒョウ</t>
    </rPh>
    <rPh sb="11" eb="12">
      <t>ケン</t>
    </rPh>
    <rPh sb="13" eb="15">
      <t>ゼンコク</t>
    </rPh>
    <phoneticPr fontId="1"/>
  </si>
  <si>
    <t>(注）兵庫CLI（関西学院大学産業研究所ホームページ）　　http://192.218.163.168/HYOGO-CLI/</t>
    <rPh sb="1" eb="2">
      <t>チュウ</t>
    </rPh>
    <rPh sb="3" eb="5">
      <t>ヒョウゴ</t>
    </rPh>
    <rPh sb="9" eb="11">
      <t>カンサイ</t>
    </rPh>
    <rPh sb="11" eb="13">
      <t>ガクイン</t>
    </rPh>
    <rPh sb="13" eb="15">
      <t>ダイガク</t>
    </rPh>
    <rPh sb="15" eb="17">
      <t>サンギョウ</t>
    </rPh>
    <rPh sb="17" eb="20">
      <t>ケンキュウショ</t>
    </rPh>
    <phoneticPr fontId="1"/>
  </si>
  <si>
    <t>グラフデータ</t>
  </si>
  <si>
    <t xml:space="preserve"> </t>
    <phoneticPr fontId="11"/>
  </si>
  <si>
    <t>兵庫県ＣＩ（令和2年=100）</t>
    <rPh sb="0" eb="3">
      <t>ヒョウゴケン</t>
    </rPh>
    <rPh sb="6" eb="8">
      <t>レイワ</t>
    </rPh>
    <rPh sb="9" eb="10">
      <t>ネン</t>
    </rPh>
    <phoneticPr fontId="1"/>
  </si>
  <si>
    <t>一致指数</t>
    <rPh sb="0" eb="2">
      <t>イッチ</t>
    </rPh>
    <rPh sb="2" eb="4">
      <t>シスウ</t>
    </rPh>
    <phoneticPr fontId="1"/>
  </si>
  <si>
    <t>全国ＣＩ（平成27年=100）</t>
    <rPh sb="0" eb="2">
      <t>ゼンコク</t>
    </rPh>
    <rPh sb="5" eb="7">
      <t>ヘイセイ</t>
    </rPh>
    <rPh sb="9" eb="10">
      <t>ネン</t>
    </rPh>
    <phoneticPr fontId="1"/>
  </si>
  <si>
    <t>全国ＣＩ（令和2年=100）</t>
    <rPh sb="0" eb="2">
      <t>ゼンコク</t>
    </rPh>
    <rPh sb="5" eb="7">
      <t>レイワ</t>
    </rPh>
    <rPh sb="8" eb="9">
      <t>ネン</t>
    </rPh>
    <phoneticPr fontId="1"/>
  </si>
  <si>
    <t>年月</t>
    <rPh sb="0" eb="1">
      <t>ネン</t>
    </rPh>
    <rPh sb="1" eb="2">
      <t>ツキ</t>
    </rPh>
    <phoneticPr fontId="1"/>
  </si>
  <si>
    <t>先行指数</t>
    <rPh sb="0" eb="2">
      <t>センコウ</t>
    </rPh>
    <rPh sb="2" eb="4">
      <t>シスウ</t>
    </rPh>
    <phoneticPr fontId="1"/>
  </si>
  <si>
    <t>遅行指数</t>
    <rPh sb="0" eb="2">
      <t>チコウ</t>
    </rPh>
    <rPh sb="2" eb="4">
      <t>シスウ</t>
    </rPh>
    <phoneticPr fontId="1"/>
  </si>
  <si>
    <t>基調判断</t>
    <rPh sb="0" eb="2">
      <t>キチョウ</t>
    </rPh>
    <rPh sb="2" eb="4">
      <t>ハンダン</t>
    </rPh>
    <phoneticPr fontId="1"/>
  </si>
  <si>
    <t>平成２年</t>
  </si>
  <si>
    <t>１月</t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</si>
  <si>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</si>
  <si>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</si>
  <si>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</si>
  <si>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</si>
  <si>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</si>
  <si>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</si>
  <si>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</si>
  <si>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</si>
  <si>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10月</t>
  </si>
  <si>
    <t>11月</t>
  </si>
  <si>
    <t>12月</t>
  </si>
  <si>
    <t>平成３年</t>
  </si>
  <si>
    <t>景気の山</t>
    <rPh sb="0" eb="2">
      <t>ケイキ</t>
    </rPh>
    <rPh sb="3" eb="4">
      <t>ヤマ</t>
    </rPh>
    <phoneticPr fontId="1"/>
  </si>
  <si>
    <t>平成４年</t>
  </si>
  <si>
    <t>平成５年</t>
  </si>
  <si>
    <t xml:space="preserve"> </t>
  </si>
  <si>
    <t>景気の谷</t>
    <rPh sb="0" eb="2">
      <t>ケイキ</t>
    </rPh>
    <rPh sb="3" eb="4">
      <t>タニ</t>
    </rPh>
    <phoneticPr fontId="1"/>
  </si>
  <si>
    <t>平成６年</t>
  </si>
  <si>
    <t>平成７年</t>
  </si>
  <si>
    <t>平成８年</t>
  </si>
  <si>
    <t>平成９年</t>
  </si>
  <si>
    <t>平成10年</t>
  </si>
  <si>
    <t>平成11年</t>
  </si>
  <si>
    <t>平成12年</t>
    <phoneticPr fontId="11"/>
  </si>
  <si>
    <t>平成13年</t>
    <phoneticPr fontId="11"/>
  </si>
  <si>
    <t>平成14年</t>
    <phoneticPr fontId="11"/>
  </si>
  <si>
    <t>平成15年</t>
    <phoneticPr fontId="11"/>
  </si>
  <si>
    <t>平成16年</t>
    <phoneticPr fontId="11"/>
  </si>
  <si>
    <t>平成17年</t>
    <phoneticPr fontId="11"/>
  </si>
  <si>
    <t>平成18年</t>
    <phoneticPr fontId="11"/>
  </si>
  <si>
    <t>平成19年</t>
    <phoneticPr fontId="11"/>
  </si>
  <si>
    <t>平成20年</t>
    <phoneticPr fontId="11"/>
  </si>
  <si>
    <t>一部に弱含みの動き</t>
    <rPh sb="0" eb="2">
      <t>イチブ</t>
    </rPh>
    <rPh sb="3" eb="5">
      <t>ヨワブク</t>
    </rPh>
    <rPh sb="7" eb="8">
      <t>ウゴ</t>
    </rPh>
    <phoneticPr fontId="1"/>
  </si>
  <si>
    <t>局面変化</t>
    <rPh sb="0" eb="2">
      <t>キョクメン</t>
    </rPh>
    <rPh sb="2" eb="4">
      <t>ヘンカ</t>
    </rPh>
    <phoneticPr fontId="1"/>
  </si>
  <si>
    <t>一進一退</t>
    <rPh sb="0" eb="4">
      <t>イッシンイッタイ</t>
    </rPh>
    <phoneticPr fontId="1"/>
  </si>
  <si>
    <t>悪化</t>
    <rPh sb="0" eb="2">
      <t>アッカ</t>
    </rPh>
    <phoneticPr fontId="1"/>
  </si>
  <si>
    <t>弱含み</t>
    <rPh sb="0" eb="2">
      <t>ヨワブク</t>
    </rPh>
    <phoneticPr fontId="1"/>
  </si>
  <si>
    <t>平成21年</t>
    <phoneticPr fontId="11"/>
  </si>
  <si>
    <t>悪化（下げ止まりの動き）</t>
    <rPh sb="0" eb="2">
      <t>アッカ</t>
    </rPh>
    <rPh sb="3" eb="4">
      <t>サ</t>
    </rPh>
    <rPh sb="5" eb="6">
      <t>ド</t>
    </rPh>
    <rPh sb="9" eb="10">
      <t>ウゴ</t>
    </rPh>
    <phoneticPr fontId="1"/>
  </si>
  <si>
    <t>下げ止まり</t>
    <rPh sb="0" eb="1">
      <t>サ</t>
    </rPh>
    <rPh sb="2" eb="3">
      <t>ト</t>
    </rPh>
    <phoneticPr fontId="1"/>
  </si>
  <si>
    <t>下げ止まりの動き</t>
    <rPh sb="0" eb="1">
      <t>サ</t>
    </rPh>
    <rPh sb="2" eb="3">
      <t>ド</t>
    </rPh>
    <rPh sb="6" eb="7">
      <t>ウゴ</t>
    </rPh>
    <phoneticPr fontId="1"/>
  </si>
  <si>
    <t>下げ止まり</t>
    <rPh sb="0" eb="1">
      <t>サ</t>
    </rPh>
    <rPh sb="2" eb="3">
      <t>ド</t>
    </rPh>
    <phoneticPr fontId="1"/>
  </si>
  <si>
    <t>上方への局面変化</t>
    <rPh sb="0" eb="2">
      <t>ジョウホウ</t>
    </rPh>
    <rPh sb="4" eb="6">
      <t>キョクメン</t>
    </rPh>
    <rPh sb="6" eb="8">
      <t>ヘンカ</t>
    </rPh>
    <phoneticPr fontId="1"/>
  </si>
  <si>
    <t>改善</t>
    <rPh sb="0" eb="2">
      <t>カイゼン</t>
    </rPh>
    <phoneticPr fontId="1"/>
  </si>
  <si>
    <t>平成22年</t>
    <phoneticPr fontId="11"/>
  </si>
  <si>
    <t>足踏み</t>
    <rPh sb="0" eb="2">
      <t>アシブ</t>
    </rPh>
    <phoneticPr fontId="1"/>
  </si>
  <si>
    <t>足踏み</t>
    <rPh sb="0" eb="1">
      <t>アシ</t>
    </rPh>
    <rPh sb="1" eb="2">
      <t>ブ</t>
    </rPh>
    <phoneticPr fontId="1"/>
  </si>
  <si>
    <t>平成23年</t>
    <phoneticPr fontId="11"/>
  </si>
  <si>
    <t>足踏み</t>
    <rPh sb="0" eb="2">
      <t>アシブ</t>
    </rPh>
    <phoneticPr fontId="10"/>
  </si>
  <si>
    <t>改善</t>
    <rPh sb="0" eb="2">
      <t>カイゼン</t>
    </rPh>
    <phoneticPr fontId="10"/>
  </si>
  <si>
    <t>平成24年</t>
    <phoneticPr fontId="11"/>
  </si>
  <si>
    <t>下方への局面変化</t>
    <rPh sb="0" eb="2">
      <t>カホウ</t>
    </rPh>
    <rPh sb="4" eb="6">
      <t>キョクメン</t>
    </rPh>
    <rPh sb="6" eb="8">
      <t>ヘンカ</t>
    </rPh>
    <phoneticPr fontId="10"/>
  </si>
  <si>
    <t>下方への局面変化</t>
    <rPh sb="0" eb="2">
      <t>カホウ</t>
    </rPh>
    <rPh sb="4" eb="6">
      <t>キョクメン</t>
    </rPh>
    <rPh sb="6" eb="8">
      <t>ヘンカ</t>
    </rPh>
    <phoneticPr fontId="1"/>
  </si>
  <si>
    <t>悪化</t>
    <rPh sb="0" eb="2">
      <t>アッカ</t>
    </rPh>
    <phoneticPr fontId="10"/>
  </si>
  <si>
    <t>平成25年</t>
    <phoneticPr fontId="11"/>
  </si>
  <si>
    <t>下げ止まり</t>
    <rPh sb="0" eb="1">
      <t>サ</t>
    </rPh>
    <rPh sb="2" eb="3">
      <t>ド</t>
    </rPh>
    <phoneticPr fontId="10"/>
  </si>
  <si>
    <t>上方への局面変化</t>
    <rPh sb="0" eb="2">
      <t>ジョウホウ</t>
    </rPh>
    <rPh sb="4" eb="6">
      <t>キョクメン</t>
    </rPh>
    <rPh sb="6" eb="8">
      <t>ヘンカ</t>
    </rPh>
    <phoneticPr fontId="10"/>
  </si>
  <si>
    <t>平成26年</t>
    <phoneticPr fontId="11"/>
  </si>
  <si>
    <t>足踏み</t>
    <rPh sb="0" eb="1">
      <t>アシ</t>
    </rPh>
    <rPh sb="1" eb="2">
      <t>ブ</t>
    </rPh>
    <phoneticPr fontId="10"/>
  </si>
  <si>
    <t>平成27年</t>
    <phoneticPr fontId="11"/>
  </si>
  <si>
    <t>下方への局面変化</t>
  </si>
  <si>
    <t>平成28年</t>
    <phoneticPr fontId="11"/>
  </si>
  <si>
    <t>悪化</t>
    <rPh sb="0" eb="2">
      <t>アッカ</t>
    </rPh>
    <phoneticPr fontId="14"/>
  </si>
  <si>
    <t>平成29年</t>
    <phoneticPr fontId="11"/>
  </si>
  <si>
    <t>横ばい局面
(上方への局面変化)</t>
    <rPh sb="0" eb="1">
      <t>ヨコ</t>
    </rPh>
    <rPh sb="3" eb="5">
      <t>キョクメン</t>
    </rPh>
    <rPh sb="7" eb="8">
      <t>ウエ</t>
    </rPh>
    <rPh sb="11" eb="13">
      <t>キョクメン</t>
    </rPh>
    <rPh sb="13" eb="15">
      <t>ヘンカ</t>
    </rPh>
    <phoneticPr fontId="14"/>
  </si>
  <si>
    <t>横ばい局面
(下方への局面変化)</t>
    <rPh sb="0" eb="1">
      <t>ヨコ</t>
    </rPh>
    <rPh sb="3" eb="5">
      <t>キョクメン</t>
    </rPh>
    <rPh sb="7" eb="9">
      <t>カホウ</t>
    </rPh>
    <rPh sb="11" eb="13">
      <t>キョクメン</t>
    </rPh>
    <rPh sb="13" eb="15">
      <t>ヘンカ</t>
    </rPh>
    <phoneticPr fontId="14"/>
  </si>
  <si>
    <t>平成30年</t>
    <phoneticPr fontId="11"/>
  </si>
  <si>
    <t>足踏み</t>
    <rPh sb="0" eb="2">
      <t>アシブ</t>
    </rPh>
    <phoneticPr fontId="14"/>
  </si>
  <si>
    <t>景気の山</t>
    <rPh sb="0" eb="2">
      <t>ケイキ</t>
    </rPh>
    <rPh sb="3" eb="4">
      <t>ヤマ</t>
    </rPh>
    <phoneticPr fontId="15"/>
  </si>
  <si>
    <t>平成31年</t>
    <phoneticPr fontId="11"/>
  </si>
  <si>
    <t xml:space="preserve"> </t>
    <phoneticPr fontId="15"/>
  </si>
  <si>
    <t>令和元年</t>
    <rPh sb="0" eb="2">
      <t>レイワ</t>
    </rPh>
    <rPh sb="2" eb="4">
      <t>ガンネン</t>
    </rPh>
    <phoneticPr fontId="1"/>
  </si>
  <si>
    <t>令和2年</t>
    <rPh sb="0" eb="2">
      <t>レイワ</t>
    </rPh>
    <phoneticPr fontId="11"/>
  </si>
  <si>
    <t>景気の谷</t>
    <rPh sb="0" eb="2">
      <t>ケイキ</t>
    </rPh>
    <rPh sb="3" eb="4">
      <t>タニ</t>
    </rPh>
    <phoneticPr fontId="15"/>
  </si>
  <si>
    <t>令和3年</t>
    <rPh sb="0" eb="2">
      <t>レイワ</t>
    </rPh>
    <phoneticPr fontId="11"/>
  </si>
  <si>
    <t>上方への局面変化</t>
    <rPh sb="0" eb="1">
      <t>ウエ</t>
    </rPh>
    <rPh sb="4" eb="6">
      <t>キョクメン</t>
    </rPh>
    <rPh sb="6" eb="8">
      <t>ヘンカ</t>
    </rPh>
    <phoneticPr fontId="1"/>
  </si>
  <si>
    <t>横ばい局面(下方への局面変化)</t>
    <rPh sb="0" eb="1">
      <t>ヨコ</t>
    </rPh>
    <rPh sb="3" eb="5">
      <t>キョクメン</t>
    </rPh>
    <rPh sb="5" eb="6">
      <t>シタ</t>
    </rPh>
    <rPh sb="9" eb="11">
      <t>キョクメン</t>
    </rPh>
    <rPh sb="11" eb="13">
      <t>ヘンカ</t>
    </rPh>
    <phoneticPr fontId="14"/>
  </si>
  <si>
    <t>令和4年</t>
    <rPh sb="0" eb="2">
      <t>レイワ</t>
    </rPh>
    <phoneticPr fontId="11"/>
  </si>
  <si>
    <t>改善</t>
    <rPh sb="0" eb="2">
      <t>カイゼン</t>
    </rPh>
    <phoneticPr fontId="14"/>
  </si>
  <si>
    <t>改善</t>
    <rPh sb="0" eb="2">
      <t>カイゼン</t>
    </rPh>
    <phoneticPr fontId="15"/>
  </si>
  <si>
    <t>足踏み</t>
    <rPh sb="0" eb="2">
      <t>アシブ</t>
    </rPh>
    <phoneticPr fontId="15"/>
  </si>
  <si>
    <t>令和5年</t>
    <rPh sb="0" eb="2">
      <t>レイワ</t>
    </rPh>
    <phoneticPr fontId="11"/>
  </si>
  <si>
    <t>悪化</t>
    <rPh sb="0" eb="2">
      <t>アッカ</t>
    </rPh>
    <phoneticPr fontId="15"/>
  </si>
  <si>
    <t>令和6年</t>
    <rPh sb="0" eb="2">
      <t>レイワ</t>
    </rPh>
    <phoneticPr fontId="11"/>
  </si>
  <si>
    <t>横ばい局面(上方への局面変化)</t>
    <rPh sb="0" eb="1">
      <t>ヨコ</t>
    </rPh>
    <rPh sb="3" eb="5">
      <t>キョクメン</t>
    </rPh>
    <rPh sb="6" eb="7">
      <t>ウエ</t>
    </rPh>
    <rPh sb="10" eb="12">
      <t>キョクメン</t>
    </rPh>
    <rPh sb="12" eb="14">
      <t>ヘンカ</t>
    </rPh>
    <phoneticPr fontId="14"/>
  </si>
  <si>
    <t>下げ止まり</t>
    <rPh sb="0" eb="1">
      <t>サ</t>
    </rPh>
    <rPh sb="2" eb="3">
      <t>ド</t>
    </rPh>
    <phoneticPr fontId="15"/>
  </si>
  <si>
    <t>MAX</t>
    <phoneticPr fontId="1"/>
  </si>
  <si>
    <t>MIN</t>
    <phoneticPr fontId="1"/>
  </si>
  <si>
    <t>兵庫県景気動向指数先行系列(2024.8)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phoneticPr fontId="15"/>
  </si>
  <si>
    <t>　</t>
    <phoneticPr fontId="11"/>
  </si>
  <si>
    <t>原データ</t>
    <rPh sb="0" eb="1">
      <t>ゲン</t>
    </rPh>
    <phoneticPr fontId="15"/>
  </si>
  <si>
    <t>季節調整系列</t>
    <rPh sb="0" eb="2">
      <t>キセツ</t>
    </rPh>
    <rPh sb="2" eb="4">
      <t>チョウセイ</t>
    </rPh>
    <rPh sb="4" eb="6">
      <t>ケイレツ</t>
    </rPh>
    <phoneticPr fontId="15"/>
  </si>
  <si>
    <t>生産財</t>
  </si>
  <si>
    <t>鉱工業製品</t>
    <rPh sb="3" eb="5">
      <t>セイヒン</t>
    </rPh>
    <phoneticPr fontId="11"/>
  </si>
  <si>
    <t>着工新設</t>
    <rPh sb="0" eb="2">
      <t>チャッコウ</t>
    </rPh>
    <phoneticPr fontId="11"/>
  </si>
  <si>
    <t>新規求人数</t>
  </si>
  <si>
    <t>新車新規</t>
  </si>
  <si>
    <t>企業倒産</t>
  </si>
  <si>
    <t>日経商品指数</t>
    <rPh sb="0" eb="2">
      <t>ニッケイ</t>
    </rPh>
    <rPh sb="2" eb="4">
      <t>ショウヒン</t>
    </rPh>
    <rPh sb="4" eb="6">
      <t>シスウ</t>
    </rPh>
    <phoneticPr fontId="11"/>
  </si>
  <si>
    <t>年月</t>
    <rPh sb="0" eb="1">
      <t>ネン</t>
    </rPh>
    <rPh sb="1" eb="2">
      <t>ツキ</t>
    </rPh>
    <phoneticPr fontId="15"/>
  </si>
  <si>
    <t>生産指数（季調値）</t>
    <rPh sb="5" eb="6">
      <t>キ</t>
    </rPh>
    <rPh sb="6" eb="7">
      <t>チョウ</t>
    </rPh>
    <rPh sb="7" eb="8">
      <t>アタイ</t>
    </rPh>
    <phoneticPr fontId="11"/>
  </si>
  <si>
    <t>在庫率指数（季調値）</t>
    <rPh sb="6" eb="7">
      <t>キ</t>
    </rPh>
    <rPh sb="7" eb="8">
      <t>チョウ</t>
    </rPh>
    <rPh sb="8" eb="9">
      <t>チ</t>
    </rPh>
    <phoneticPr fontId="11"/>
  </si>
  <si>
    <t>住宅戸数</t>
    <rPh sb="0" eb="2">
      <t>ジュウタク</t>
    </rPh>
    <rPh sb="2" eb="4">
      <t>コスウ</t>
    </rPh>
    <phoneticPr fontId="11"/>
  </si>
  <si>
    <t>（常用）</t>
  </si>
  <si>
    <t>登録台数</t>
  </si>
  <si>
    <t>件数</t>
    <phoneticPr fontId="11"/>
  </si>
  <si>
    <t>（42種）</t>
    <rPh sb="3" eb="4">
      <t>シュ</t>
    </rPh>
    <phoneticPr fontId="11"/>
  </si>
  <si>
    <t>R2=100</t>
    <phoneticPr fontId="11"/>
  </si>
  <si>
    <t>季調(ｾﾝｻｽ)</t>
  </si>
  <si>
    <t>前年同月比</t>
  </si>
  <si>
    <t>L1　</t>
  </si>
  <si>
    <t>L2　</t>
  </si>
  <si>
    <t>L3</t>
    <phoneticPr fontId="11"/>
  </si>
  <si>
    <t>L4</t>
    <phoneticPr fontId="11"/>
  </si>
  <si>
    <t>L5</t>
    <phoneticPr fontId="11"/>
  </si>
  <si>
    <t>L6</t>
    <phoneticPr fontId="11"/>
  </si>
  <si>
    <t>L7</t>
    <phoneticPr fontId="11"/>
  </si>
  <si>
    <t>平成元年</t>
    <rPh sb="2" eb="3">
      <t>ガン</t>
    </rPh>
    <phoneticPr fontId="15"/>
  </si>
  <si>
    <t>令和元年</t>
    <rPh sb="0" eb="2">
      <t>レイワ</t>
    </rPh>
    <rPh sb="2" eb="4">
      <t>ガンネン</t>
    </rPh>
    <phoneticPr fontId="15"/>
  </si>
  <si>
    <t>兵庫県景気動向指数先行系列(年平均)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rPh sb="14" eb="15">
      <t>ネン</t>
    </rPh>
    <rPh sb="15" eb="17">
      <t>ヘイキン</t>
    </rPh>
    <phoneticPr fontId="15"/>
  </si>
  <si>
    <t>年計</t>
    <rPh sb="0" eb="1">
      <t>ネン</t>
    </rPh>
    <rPh sb="1" eb="2">
      <t>ケイ</t>
    </rPh>
    <phoneticPr fontId="15"/>
  </si>
  <si>
    <t>項目</t>
    <rPh sb="0" eb="2">
      <t>コウモク</t>
    </rPh>
    <phoneticPr fontId="15"/>
  </si>
  <si>
    <t>H22=100</t>
    <phoneticPr fontId="11"/>
  </si>
  <si>
    <t>1990年</t>
    <rPh sb="4" eb="5">
      <t>ネン</t>
    </rPh>
    <phoneticPr fontId="15"/>
  </si>
  <si>
    <t>1991年</t>
    <rPh sb="4" eb="5">
      <t>ネン</t>
    </rPh>
    <phoneticPr fontId="15"/>
  </si>
  <si>
    <t>山</t>
    <rPh sb="0" eb="1">
      <t>ヤマ</t>
    </rPh>
    <phoneticPr fontId="15"/>
  </si>
  <si>
    <t>1992年</t>
    <rPh sb="4" eb="5">
      <t>ネン</t>
    </rPh>
    <phoneticPr fontId="15"/>
  </si>
  <si>
    <t>1993年</t>
    <rPh sb="4" eb="5">
      <t>ネン</t>
    </rPh>
    <phoneticPr fontId="15"/>
  </si>
  <si>
    <t>谷</t>
    <rPh sb="0" eb="1">
      <t>タニ</t>
    </rPh>
    <phoneticPr fontId="15"/>
  </si>
  <si>
    <t>1994年</t>
    <rPh sb="4" eb="5">
      <t>ネン</t>
    </rPh>
    <phoneticPr fontId="15"/>
  </si>
  <si>
    <t>1995年</t>
    <rPh sb="4" eb="5">
      <t>ネン</t>
    </rPh>
    <phoneticPr fontId="15"/>
  </si>
  <si>
    <t>1996年</t>
    <rPh sb="4" eb="5">
      <t>ネン</t>
    </rPh>
    <phoneticPr fontId="15"/>
  </si>
  <si>
    <t>1997年</t>
    <rPh sb="4" eb="5">
      <t>ネン</t>
    </rPh>
    <phoneticPr fontId="15"/>
  </si>
  <si>
    <t>1998年</t>
    <rPh sb="4" eb="5">
      <t>ネン</t>
    </rPh>
    <phoneticPr fontId="15"/>
  </si>
  <si>
    <t>1999年</t>
    <rPh sb="4" eb="5">
      <t>ネン</t>
    </rPh>
    <phoneticPr fontId="15"/>
  </si>
  <si>
    <t>2000年</t>
    <rPh sb="4" eb="5">
      <t>ネン</t>
    </rPh>
    <phoneticPr fontId="15"/>
  </si>
  <si>
    <t>2001年</t>
    <rPh sb="4" eb="5">
      <t>ネン</t>
    </rPh>
    <phoneticPr fontId="15"/>
  </si>
  <si>
    <t>2002年</t>
    <rPh sb="4" eb="5">
      <t>ネン</t>
    </rPh>
    <phoneticPr fontId="15"/>
  </si>
  <si>
    <t>2003年</t>
    <rPh sb="4" eb="5">
      <t>ネン</t>
    </rPh>
    <phoneticPr fontId="15"/>
  </si>
  <si>
    <t>2004年</t>
    <rPh sb="4" eb="5">
      <t>ネン</t>
    </rPh>
    <phoneticPr fontId="15"/>
  </si>
  <si>
    <t>2005年</t>
    <rPh sb="4" eb="5">
      <t>ネン</t>
    </rPh>
    <phoneticPr fontId="15"/>
  </si>
  <si>
    <t>2006年</t>
    <rPh sb="4" eb="5">
      <t>ネン</t>
    </rPh>
    <phoneticPr fontId="15"/>
  </si>
  <si>
    <t>2007年</t>
    <rPh sb="4" eb="5">
      <t>ネン</t>
    </rPh>
    <phoneticPr fontId="15"/>
  </si>
  <si>
    <t>2008年</t>
    <rPh sb="4" eb="5">
      <t>ネン</t>
    </rPh>
    <phoneticPr fontId="15"/>
  </si>
  <si>
    <t>2009年</t>
    <rPh sb="4" eb="5">
      <t>ネン</t>
    </rPh>
    <phoneticPr fontId="15"/>
  </si>
  <si>
    <t>2010年</t>
    <rPh sb="4" eb="5">
      <t>ネン</t>
    </rPh>
    <phoneticPr fontId="15"/>
  </si>
  <si>
    <t>2011年</t>
    <rPh sb="4" eb="5">
      <t>ネン</t>
    </rPh>
    <phoneticPr fontId="15"/>
  </si>
  <si>
    <t>2012年</t>
    <rPh sb="4" eb="5">
      <t>ネン</t>
    </rPh>
    <phoneticPr fontId="15"/>
  </si>
  <si>
    <t>2013年</t>
    <rPh sb="4" eb="5">
      <t>ネン</t>
    </rPh>
    <phoneticPr fontId="15"/>
  </si>
  <si>
    <t>2014年</t>
    <rPh sb="4" eb="5">
      <t>ネン</t>
    </rPh>
    <phoneticPr fontId="15"/>
  </si>
  <si>
    <t>2015年</t>
    <rPh sb="4" eb="5">
      <t>ネン</t>
    </rPh>
    <phoneticPr fontId="15"/>
  </si>
  <si>
    <t>2016年</t>
    <rPh sb="4" eb="5">
      <t>ネン</t>
    </rPh>
    <phoneticPr fontId="15"/>
  </si>
  <si>
    <t>2017年</t>
    <rPh sb="4" eb="5">
      <t>ネン</t>
    </rPh>
    <phoneticPr fontId="15"/>
  </si>
  <si>
    <t>2018年</t>
    <rPh sb="4" eb="5">
      <t>ネン</t>
    </rPh>
    <phoneticPr fontId="15"/>
  </si>
  <si>
    <t>2019年</t>
    <rPh sb="4" eb="5">
      <t>ネン</t>
    </rPh>
    <phoneticPr fontId="15"/>
  </si>
  <si>
    <t>2020年</t>
    <rPh sb="4" eb="5">
      <t>ネン</t>
    </rPh>
    <phoneticPr fontId="15"/>
  </si>
  <si>
    <t>2021年</t>
    <rPh sb="4" eb="5">
      <t>ネン</t>
    </rPh>
    <phoneticPr fontId="15"/>
  </si>
  <si>
    <t>2022年</t>
    <rPh sb="4" eb="5">
      <t>ネン</t>
    </rPh>
    <phoneticPr fontId="15"/>
  </si>
  <si>
    <t>2023年</t>
    <rPh sb="4" eb="5">
      <t>ネン</t>
    </rPh>
    <phoneticPr fontId="15"/>
  </si>
  <si>
    <t>年度計</t>
    <rPh sb="0" eb="2">
      <t>ネンド</t>
    </rPh>
    <rPh sb="2" eb="3">
      <t>ケイ</t>
    </rPh>
    <phoneticPr fontId="15"/>
  </si>
  <si>
    <t>2015年度</t>
    <rPh sb="4" eb="5">
      <t>ネン</t>
    </rPh>
    <rPh sb="5" eb="6">
      <t>ド</t>
    </rPh>
    <phoneticPr fontId="15"/>
  </si>
  <si>
    <t>2016年度</t>
    <rPh sb="4" eb="5">
      <t>ネン</t>
    </rPh>
    <rPh sb="5" eb="6">
      <t>ド</t>
    </rPh>
    <phoneticPr fontId="15"/>
  </si>
  <si>
    <t>2017年度</t>
    <rPh sb="4" eb="5">
      <t>ネン</t>
    </rPh>
    <rPh sb="5" eb="6">
      <t>ド</t>
    </rPh>
    <phoneticPr fontId="15"/>
  </si>
  <si>
    <t>2018年度</t>
    <rPh sb="4" eb="5">
      <t>ネン</t>
    </rPh>
    <rPh sb="5" eb="6">
      <t>ド</t>
    </rPh>
    <phoneticPr fontId="15"/>
  </si>
  <si>
    <t>2019年度</t>
    <rPh sb="4" eb="6">
      <t>ネンド</t>
    </rPh>
    <phoneticPr fontId="15"/>
  </si>
  <si>
    <t>2020年度</t>
    <rPh sb="4" eb="6">
      <t>ネンド</t>
    </rPh>
    <phoneticPr fontId="15"/>
  </si>
  <si>
    <t>2021年度</t>
    <rPh sb="4" eb="6">
      <t>ネンド</t>
    </rPh>
    <phoneticPr fontId="15"/>
  </si>
  <si>
    <t>2022年度</t>
    <rPh sb="4" eb="6">
      <t>ネンド</t>
    </rPh>
    <phoneticPr fontId="15"/>
  </si>
  <si>
    <t>兵庫県景気動向指数一致系列(2024.8)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phoneticPr fontId="15"/>
  </si>
  <si>
    <t>2022年3月個別指標入替</t>
    <rPh sb="4" eb="5">
      <t>ネン</t>
    </rPh>
    <rPh sb="6" eb="7">
      <t>ガツ</t>
    </rPh>
    <rPh sb="7" eb="9">
      <t>コベツ</t>
    </rPh>
    <rPh sb="9" eb="11">
      <t>シヒョウ</t>
    </rPh>
    <rPh sb="11" eb="12">
      <t>イ</t>
    </rPh>
    <rPh sb="12" eb="13">
      <t>カ</t>
    </rPh>
    <phoneticPr fontId="15"/>
  </si>
  <si>
    <t>鉱工業</t>
  </si>
  <si>
    <t>大口電力</t>
  </si>
  <si>
    <t xml:space="preserve">着工建築物 </t>
    <rPh sb="0" eb="2">
      <t>チャッコウ</t>
    </rPh>
    <rPh sb="4" eb="5">
      <t>ブツ</t>
    </rPh>
    <phoneticPr fontId="19"/>
  </si>
  <si>
    <t>機械工業</t>
  </si>
  <si>
    <t>労働投入量</t>
    <rPh sb="0" eb="1">
      <t>ロウドウ</t>
    </rPh>
    <rPh sb="1" eb="3">
      <t>トウニュウ</t>
    </rPh>
    <rPh sb="3" eb="4">
      <t>リョウ</t>
    </rPh>
    <phoneticPr fontId="19"/>
  </si>
  <si>
    <t>有効求人</t>
  </si>
  <si>
    <t>百貨店・スーパー</t>
    <rPh sb="0" eb="2">
      <t>ヒャッカテン</t>
    </rPh>
    <phoneticPr fontId="19"/>
  </si>
  <si>
    <t>企業</t>
  </si>
  <si>
    <t>輸出通関</t>
    <rPh sb="1" eb="2">
      <t>デ</t>
    </rPh>
    <phoneticPr fontId="19"/>
  </si>
  <si>
    <t>所定外労働</t>
    <rPh sb="0" eb="3">
      <t>ショテイガイ</t>
    </rPh>
    <rPh sb="3" eb="5">
      <t>ロウドウ</t>
    </rPh>
    <phoneticPr fontId="15"/>
  </si>
  <si>
    <t>実質百貨店</t>
    <rPh sb="0" eb="2">
      <t>ジッシツ</t>
    </rPh>
    <phoneticPr fontId="15"/>
  </si>
  <si>
    <t>輸入通関</t>
  </si>
  <si>
    <t>生産指数</t>
  </si>
  <si>
    <t>消費量</t>
  </si>
  <si>
    <t>床面積</t>
    <rPh sb="0" eb="3">
      <t>ユカメンセキ</t>
    </rPh>
    <phoneticPr fontId="19"/>
  </si>
  <si>
    <t>指数</t>
    <rPh sb="0" eb="2">
      <t>シスウ</t>
    </rPh>
    <phoneticPr fontId="19"/>
  </si>
  <si>
    <t>倍率</t>
  </si>
  <si>
    <t>販売額</t>
  </si>
  <si>
    <t>収益率</t>
  </si>
  <si>
    <t>実績</t>
  </si>
  <si>
    <t>時間指数</t>
    <rPh sb="0" eb="2">
      <t>ジカン</t>
    </rPh>
    <rPh sb="2" eb="4">
      <t>シスウ</t>
    </rPh>
    <phoneticPr fontId="15"/>
  </si>
  <si>
    <t>R2=100</t>
    <phoneticPr fontId="15"/>
  </si>
  <si>
    <t>（全建築物）</t>
    <rPh sb="1" eb="2">
      <t>ゼン</t>
    </rPh>
    <rPh sb="2" eb="4">
      <t>ケンチク</t>
    </rPh>
    <rPh sb="4" eb="5">
      <t>ブツ</t>
    </rPh>
    <phoneticPr fontId="19"/>
  </si>
  <si>
    <t>(季調済)</t>
  </si>
  <si>
    <t>（全産業）</t>
    <rPh sb="1" eb="4">
      <t>ゼンサンギョウ</t>
    </rPh>
    <phoneticPr fontId="19"/>
  </si>
  <si>
    <t>（前年同月比）</t>
    <rPh sb="1" eb="3">
      <t>ゼンネン</t>
    </rPh>
    <rPh sb="3" eb="5">
      <t>ドウツキ</t>
    </rPh>
    <rPh sb="5" eb="6">
      <t>ヒ</t>
    </rPh>
    <phoneticPr fontId="19"/>
  </si>
  <si>
    <t>(製造業）</t>
  </si>
  <si>
    <t>（全産業）</t>
    <rPh sb="1" eb="4">
      <t>ゼンサンギョウ</t>
    </rPh>
    <phoneticPr fontId="15"/>
  </si>
  <si>
    <t>季調値</t>
  </si>
  <si>
    <t>(年1回確)</t>
  </si>
  <si>
    <t>H27=100</t>
    <phoneticPr fontId="15"/>
  </si>
  <si>
    <t>C1</t>
  </si>
  <si>
    <t>C2　　</t>
  </si>
  <si>
    <t>C3</t>
  </si>
  <si>
    <t>C4　　</t>
  </si>
  <si>
    <t>C5</t>
  </si>
  <si>
    <t>C6</t>
  </si>
  <si>
    <t>C7</t>
  </si>
  <si>
    <t>C8</t>
  </si>
  <si>
    <t>C9</t>
  </si>
  <si>
    <t>令和元年</t>
    <rPh sb="0" eb="2">
      <t>レイワ</t>
    </rPh>
    <rPh sb="2" eb="4">
      <t>ガンネン</t>
    </rPh>
    <phoneticPr fontId="11"/>
  </si>
  <si>
    <t>兵庫県景気動向指数一致系列(年平均)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rPh sb="14" eb="15">
      <t>ネン</t>
    </rPh>
    <rPh sb="15" eb="17">
      <t>ヘイキン</t>
    </rPh>
    <phoneticPr fontId="15"/>
  </si>
  <si>
    <t>H27=100</t>
  </si>
  <si>
    <t>H22=100</t>
  </si>
  <si>
    <t>2022年度</t>
    <rPh sb="4" eb="5">
      <t>ネン</t>
    </rPh>
    <rPh sb="5" eb="6">
      <t>ド</t>
    </rPh>
    <phoneticPr fontId="15"/>
  </si>
  <si>
    <t>兵庫県景気動向指数遅行系列(2024.8)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phoneticPr fontId="15"/>
  </si>
  <si>
    <t>倉庫保管</t>
  </si>
  <si>
    <t>資本財</t>
    <rPh sb="0" eb="3">
      <t>シホンザイ</t>
    </rPh>
    <phoneticPr fontId="15"/>
  </si>
  <si>
    <t>常用雇用</t>
  </si>
  <si>
    <t>雇用保険</t>
  </si>
  <si>
    <t>家計消費支出</t>
  </si>
  <si>
    <t>法人事業税・地</t>
    <rPh sb="6" eb="7">
      <t>チ</t>
    </rPh>
    <phoneticPr fontId="15"/>
  </si>
  <si>
    <t>県内金融機関</t>
  </si>
  <si>
    <t>消費者</t>
  </si>
  <si>
    <t>在庫指数</t>
  </si>
  <si>
    <t>残高</t>
  </si>
  <si>
    <t>出荷指数</t>
    <rPh sb="0" eb="2">
      <t>シュッカ</t>
    </rPh>
    <rPh sb="2" eb="4">
      <t>シスウ</t>
    </rPh>
    <phoneticPr fontId="15"/>
  </si>
  <si>
    <t>指数</t>
  </si>
  <si>
    <t>受給者</t>
  </si>
  <si>
    <t>（神戸市)</t>
  </si>
  <si>
    <t>方法人特別税調</t>
    <rPh sb="3" eb="5">
      <t>トクベツ</t>
    </rPh>
    <rPh sb="5" eb="6">
      <t>ゼイ</t>
    </rPh>
    <phoneticPr fontId="15"/>
  </si>
  <si>
    <t>貸出約定平均</t>
  </si>
  <si>
    <t>物価指数</t>
  </si>
  <si>
    <t>(全産業）</t>
    <rPh sb="1" eb="4">
      <t>ゼンサンギョウ</t>
    </rPh>
    <phoneticPr fontId="15"/>
  </si>
  <si>
    <t>実人員</t>
  </si>
  <si>
    <t>定額（現年）</t>
  </si>
  <si>
    <t>金利</t>
  </si>
  <si>
    <t>　</t>
  </si>
  <si>
    <t>季調値</t>
    <rPh sb="0" eb="1">
      <t>キ</t>
    </rPh>
    <rPh sb="1" eb="2">
      <t>チョウ</t>
    </rPh>
    <rPh sb="2" eb="3">
      <t>アタイ</t>
    </rPh>
    <phoneticPr fontId="15"/>
  </si>
  <si>
    <t>lg1</t>
  </si>
  <si>
    <t>lg2</t>
  </si>
  <si>
    <t>lg3</t>
  </si>
  <si>
    <t>lg4</t>
  </si>
  <si>
    <t>lg5</t>
  </si>
  <si>
    <t>lg6</t>
  </si>
  <si>
    <t>lg7</t>
  </si>
  <si>
    <t>lg8</t>
  </si>
  <si>
    <t>lg9</t>
  </si>
  <si>
    <t>令和2年</t>
    <rPh sb="0" eb="2">
      <t>レイワ</t>
    </rPh>
    <rPh sb="3" eb="4">
      <t>ネン</t>
    </rPh>
    <phoneticPr fontId="11"/>
  </si>
  <si>
    <t>令和3年</t>
    <rPh sb="0" eb="2">
      <t>レイワ</t>
    </rPh>
    <rPh sb="3" eb="4">
      <t>ネン</t>
    </rPh>
    <phoneticPr fontId="11"/>
  </si>
  <si>
    <t>令和4年</t>
    <rPh sb="0" eb="2">
      <t>レイワ</t>
    </rPh>
    <rPh sb="3" eb="4">
      <t>ネン</t>
    </rPh>
    <phoneticPr fontId="11"/>
  </si>
  <si>
    <t>兵庫県景気動向指数遅行系列(年平均)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rPh sb="14" eb="15">
      <t>ネン</t>
    </rPh>
    <rPh sb="15" eb="17">
      <t>ヘイキン</t>
    </rPh>
    <phoneticPr fontId="15"/>
  </si>
  <si>
    <t>先行系列個別指標長期時系列</t>
    <rPh sb="2" eb="4">
      <t>ケイレツ</t>
    </rPh>
    <rPh sb="4" eb="6">
      <t>コベツ</t>
    </rPh>
    <rPh sb="6" eb="8">
      <t>シヒョウ</t>
    </rPh>
    <rPh sb="8" eb="10">
      <t>チョウキ</t>
    </rPh>
    <rPh sb="10" eb="13">
      <t>ジケイレツ</t>
    </rPh>
    <phoneticPr fontId="11"/>
  </si>
  <si>
    <t>（参考）</t>
    <rPh sb="1" eb="3">
      <t>サンコウ</t>
    </rPh>
    <phoneticPr fontId="11"/>
  </si>
  <si>
    <t>L5新車新規</t>
    <phoneticPr fontId="11"/>
  </si>
  <si>
    <t>年</t>
    <rPh sb="0" eb="1">
      <t>ネン</t>
    </rPh>
    <phoneticPr fontId="1"/>
  </si>
  <si>
    <t>H27=100</t>
    <phoneticPr fontId="11"/>
  </si>
  <si>
    <t>（シャーシベース）</t>
    <phoneticPr fontId="11"/>
  </si>
  <si>
    <t>（S51.1～H15.11)</t>
    <phoneticPr fontId="11"/>
  </si>
  <si>
    <t>昭和51年</t>
  </si>
  <si>
    <t>1月</t>
    <phoneticPr fontId="1"/>
  </si>
  <si>
    <t>2月</t>
    <phoneticPr fontId="1"/>
  </si>
  <si>
    <t>3月</t>
    <phoneticPr fontId="1"/>
  </si>
  <si>
    <t>4月</t>
    <phoneticPr fontId="1"/>
  </si>
  <si>
    <t>5月</t>
    <phoneticPr fontId="1"/>
  </si>
  <si>
    <t>6月</t>
    <phoneticPr fontId="1"/>
  </si>
  <si>
    <t>7月</t>
    <phoneticPr fontId="1"/>
  </si>
  <si>
    <t>8月</t>
    <phoneticPr fontId="1"/>
  </si>
  <si>
    <t>9月</t>
    <phoneticPr fontId="1"/>
  </si>
  <si>
    <t>昭和52年</t>
  </si>
  <si>
    <t>昭和53年</t>
  </si>
  <si>
    <t>昭和54年</t>
  </si>
  <si>
    <t>昭和55年</t>
  </si>
  <si>
    <t>昭和56年</t>
  </si>
  <si>
    <t>昭和57年</t>
  </si>
  <si>
    <t>昭和58年</t>
  </si>
  <si>
    <t>昭和59年</t>
  </si>
  <si>
    <t>昭和60年</t>
  </si>
  <si>
    <t>昭和61年</t>
  </si>
  <si>
    <t>昭和62年</t>
  </si>
  <si>
    <t>昭和63年</t>
  </si>
  <si>
    <t>平成元年</t>
  </si>
  <si>
    <t>令和元年</t>
    <rPh sb="0" eb="2">
      <t>レイワ</t>
    </rPh>
    <rPh sb="2" eb="3">
      <t>ガン</t>
    </rPh>
    <rPh sb="3" eb="4">
      <t>ネン</t>
    </rPh>
    <phoneticPr fontId="11"/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</si>
  <si>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</si>
  <si>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</si>
  <si>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</si>
  <si>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</si>
  <si>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</si>
  <si>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</si>
  <si>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</si>
  <si>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</si>
  <si>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</si>
  <si>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一致系列個別指標長期時系列</t>
    <rPh sb="2" eb="4">
      <t>ケイレツ</t>
    </rPh>
    <rPh sb="4" eb="6">
      <t>コベツ</t>
    </rPh>
    <rPh sb="6" eb="8">
      <t>シヒョウ</t>
    </rPh>
    <rPh sb="8" eb="10">
      <t>チョウキ</t>
    </rPh>
    <rPh sb="10" eb="13">
      <t>ジケイレツ</t>
    </rPh>
    <phoneticPr fontId="11"/>
  </si>
  <si>
    <t>C2大口電力消費量の計算</t>
    <rPh sb="2" eb="4">
      <t>オオグチ</t>
    </rPh>
    <rPh sb="4" eb="6">
      <t>デンリョク</t>
    </rPh>
    <rPh sb="6" eb="9">
      <t>ショウヒリョウ</t>
    </rPh>
    <rPh sb="10" eb="12">
      <t>ケイサン</t>
    </rPh>
    <phoneticPr fontId="11"/>
  </si>
  <si>
    <t>C4機械工業の計算</t>
    <rPh sb="2" eb="4">
      <t>キカイ</t>
    </rPh>
    <rPh sb="4" eb="6">
      <t>コウギョウ</t>
    </rPh>
    <rPh sb="7" eb="9">
      <t>ケイサン</t>
    </rPh>
    <phoneticPr fontId="11"/>
  </si>
  <si>
    <t>C7実質百貨店販売額計算</t>
    <rPh sb="2" eb="4">
      <t>ジッシツ</t>
    </rPh>
    <rPh sb="10" eb="12">
      <t>ケイサン</t>
    </rPh>
    <phoneticPr fontId="11"/>
  </si>
  <si>
    <t>C8企業収益率計算</t>
    <phoneticPr fontId="1"/>
  </si>
  <si>
    <t xml:space="preserve">着工建築物 </t>
    <rPh sb="0" eb="2">
      <t>チャッコウ</t>
    </rPh>
    <rPh sb="4" eb="5">
      <t>ブツ</t>
    </rPh>
    <phoneticPr fontId="11"/>
  </si>
  <si>
    <t>28年4月以降分の計算</t>
    <rPh sb="2" eb="3">
      <t>ネン</t>
    </rPh>
    <rPh sb="4" eb="7">
      <t>ガツイコウ</t>
    </rPh>
    <rPh sb="7" eb="8">
      <t>ブン</t>
    </rPh>
    <rPh sb="9" eb="11">
      <t>ケイサン</t>
    </rPh>
    <phoneticPr fontId="11"/>
  </si>
  <si>
    <t>機械工業＝Σ（ウェイト*当該月値）/Σ（ウェイト）</t>
  </si>
  <si>
    <t>床面積</t>
    <rPh sb="0" eb="3">
      <t>ユカメンセキ</t>
    </rPh>
    <phoneticPr fontId="11"/>
  </si>
  <si>
    <t>接続計数</t>
    <rPh sb="0" eb="2">
      <t>セツゾク</t>
    </rPh>
    <rPh sb="2" eb="4">
      <t>ケイスウ</t>
    </rPh>
    <phoneticPr fontId="11"/>
  </si>
  <si>
    <t>※当該月の指数と前月の改定値を入力する</t>
    <rPh sb="1" eb="3">
      <t>トウガイ</t>
    </rPh>
    <rPh sb="3" eb="4">
      <t>ツキ</t>
    </rPh>
    <rPh sb="5" eb="7">
      <t>シスウ</t>
    </rPh>
    <rPh sb="8" eb="10">
      <t>ゼンゲツ</t>
    </rPh>
    <rPh sb="11" eb="14">
      <t>カイテイチ</t>
    </rPh>
    <rPh sb="15" eb="17">
      <t>ニュウリョク</t>
    </rPh>
    <phoneticPr fontId="11"/>
  </si>
  <si>
    <t>C4</t>
    <phoneticPr fontId="11"/>
  </si>
  <si>
    <t>百貨店</t>
  </si>
  <si>
    <t>C7</t>
    <phoneticPr fontId="11"/>
  </si>
  <si>
    <t>国内企業</t>
    <rPh sb="2" eb="4">
      <t>キギョウ</t>
    </rPh>
    <phoneticPr fontId="11"/>
  </si>
  <si>
    <t>名目賃金</t>
  </si>
  <si>
    <t>C8</t>
    <phoneticPr fontId="11"/>
  </si>
  <si>
    <t>（全建築物）</t>
    <rPh sb="1" eb="2">
      <t>ゼン</t>
    </rPh>
    <rPh sb="2" eb="4">
      <t>ケンチク</t>
    </rPh>
    <rPh sb="4" eb="5">
      <t>ブツ</t>
    </rPh>
    <phoneticPr fontId="11"/>
  </si>
  <si>
    <t>一般機械工業</t>
  </si>
  <si>
    <t>電気機械工業</t>
  </si>
  <si>
    <t>情報通信機械器具製造業</t>
  </si>
  <si>
    <t>電子部品・デバイス製造業</t>
  </si>
  <si>
    <t>輸送機械工業</t>
  </si>
  <si>
    <t>精密機械工業</t>
  </si>
  <si>
    <t>機械工業</t>
    <rPh sb="0" eb="2">
      <t>キカイ</t>
    </rPh>
    <rPh sb="2" eb="4">
      <t>コウギョウ</t>
    </rPh>
    <phoneticPr fontId="11"/>
  </si>
  <si>
    <t>実質百貨店</t>
  </si>
  <si>
    <t>指数</t>
    <phoneticPr fontId="11"/>
  </si>
  <si>
    <t>企業収益率</t>
    <rPh sb="2" eb="4">
      <t>シュウエキ</t>
    </rPh>
    <rPh sb="4" eb="5">
      <t>リツ</t>
    </rPh>
    <phoneticPr fontId="11"/>
  </si>
  <si>
    <t>季調値</t>
    <phoneticPr fontId="11"/>
  </si>
  <si>
    <t>特別高圧電力</t>
    <rPh sb="0" eb="2">
      <t>トクベツ</t>
    </rPh>
    <rPh sb="2" eb="4">
      <t>コウアツ</t>
    </rPh>
    <rPh sb="4" eb="6">
      <t>デンリョク</t>
    </rPh>
    <phoneticPr fontId="11"/>
  </si>
  <si>
    <t>予測値</t>
    <rPh sb="0" eb="3">
      <t>ヨソクチ</t>
    </rPh>
    <phoneticPr fontId="11"/>
  </si>
  <si>
    <t>大口電力消費量</t>
    <rPh sb="0" eb="2">
      <t>オオグチ</t>
    </rPh>
    <rPh sb="2" eb="4">
      <t>デンリョク</t>
    </rPh>
    <rPh sb="4" eb="7">
      <t>ショウヒリョウ</t>
    </rPh>
    <phoneticPr fontId="11"/>
  </si>
  <si>
    <t>…</t>
    <phoneticPr fontId="11"/>
  </si>
  <si>
    <t>（LG9）</t>
    <phoneticPr fontId="11"/>
  </si>
  <si>
    <t>（原指数）</t>
  </si>
  <si>
    <t>(工業製品)</t>
  </si>
  <si>
    <t>(製造業)</t>
  </si>
  <si>
    <t>(製造業）</t>
    <phoneticPr fontId="11"/>
  </si>
  <si>
    <t>H17基準リンク係数</t>
    <rPh sb="3" eb="5">
      <t>キジュン</t>
    </rPh>
    <rPh sb="8" eb="10">
      <t>ケイスウ</t>
    </rPh>
    <phoneticPr fontId="11"/>
  </si>
  <si>
    <t>C1</t>
    <phoneticPr fontId="11"/>
  </si>
  <si>
    <t>C2　　</t>
    <phoneticPr fontId="11"/>
  </si>
  <si>
    <t>C3</t>
    <phoneticPr fontId="11"/>
  </si>
  <si>
    <t>（原系列）</t>
    <rPh sb="1" eb="2">
      <t>ゲン</t>
    </rPh>
    <rPh sb="2" eb="4">
      <t>ケイレツ</t>
    </rPh>
    <phoneticPr fontId="11"/>
  </si>
  <si>
    <t>後方7か月移動平均</t>
    <rPh sb="0" eb="2">
      <t>コウホウ</t>
    </rPh>
    <rPh sb="4" eb="5">
      <t>ゲツ</t>
    </rPh>
    <rPh sb="5" eb="7">
      <t>イドウ</t>
    </rPh>
    <rPh sb="7" eb="9">
      <t>ヘイキン</t>
    </rPh>
    <phoneticPr fontId="11"/>
  </si>
  <si>
    <t>（接続数値）</t>
    <rPh sb="1" eb="3">
      <t>セツゾク</t>
    </rPh>
    <rPh sb="3" eb="5">
      <t>スウチ</t>
    </rPh>
    <phoneticPr fontId="11"/>
  </si>
  <si>
    <t>ウェイト↑</t>
    <phoneticPr fontId="11"/>
  </si>
  <si>
    <t>H27年基準</t>
    <rPh sb="3" eb="4">
      <t>ネン</t>
    </rPh>
    <rPh sb="4" eb="6">
      <t>キジュン</t>
    </rPh>
    <phoneticPr fontId="11"/>
  </si>
  <si>
    <t>H12年基準</t>
    <rPh sb="3" eb="4">
      <t>ネン</t>
    </rPh>
    <rPh sb="4" eb="6">
      <t>キジュン</t>
    </rPh>
    <phoneticPr fontId="11"/>
  </si>
  <si>
    <t>平成7年</t>
  </si>
  <si>
    <t>平成8年</t>
  </si>
  <si>
    <t>平成9年</t>
  </si>
  <si>
    <t>H12基準</t>
    <rPh sb="3" eb="5">
      <t>キジュン</t>
    </rPh>
    <phoneticPr fontId="11"/>
  </si>
  <si>
    <t>H17基準</t>
    <rPh sb="3" eb="5">
      <t>キジュン</t>
    </rPh>
    <phoneticPr fontId="11"/>
  </si>
  <si>
    <t>H17基準国内企業物価指数</t>
    <rPh sb="3" eb="5">
      <t>キジュン</t>
    </rPh>
    <rPh sb="5" eb="7">
      <t>コクナイ</t>
    </rPh>
    <rPh sb="7" eb="9">
      <t>キギョウ</t>
    </rPh>
    <rPh sb="9" eb="11">
      <t>ブッカ</t>
    </rPh>
    <rPh sb="11" eb="13">
      <t>シスウ</t>
    </rPh>
    <phoneticPr fontId="11"/>
  </si>
  <si>
    <t>H17暦年</t>
    <rPh sb="3" eb="5">
      <t>レキネン</t>
    </rPh>
    <phoneticPr fontId="11"/>
  </si>
  <si>
    <t>H12暦年</t>
    <rPh sb="3" eb="5">
      <t>レキネン</t>
    </rPh>
    <phoneticPr fontId="11"/>
  </si>
  <si>
    <t>遅行系列個別指標長期時系列</t>
    <rPh sb="4" eb="6">
      <t>コベツ</t>
    </rPh>
    <rPh sb="6" eb="8">
      <t>シヒョウ</t>
    </rPh>
    <rPh sb="8" eb="10">
      <t>チョウキ</t>
    </rPh>
    <rPh sb="10" eb="13">
      <t>ジケイレツ</t>
    </rPh>
    <phoneticPr fontId="1"/>
  </si>
  <si>
    <t>LG6家計消費支出の計算</t>
    <rPh sb="10" eb="12">
      <t>ケイサン</t>
    </rPh>
    <phoneticPr fontId="11"/>
  </si>
  <si>
    <t>LG9消費者物価指数の計算</t>
    <rPh sb="3" eb="6">
      <t>ショウヒシャ</t>
    </rPh>
    <rPh sb="6" eb="8">
      <t>ブッカ</t>
    </rPh>
    <rPh sb="8" eb="10">
      <t>シスウ</t>
    </rPh>
    <rPh sb="11" eb="13">
      <t>ケイサン</t>
    </rPh>
    <phoneticPr fontId="11"/>
  </si>
  <si>
    <t>資本財</t>
    <rPh sb="0" eb="3">
      <t>シホンザイ</t>
    </rPh>
    <phoneticPr fontId="11"/>
  </si>
  <si>
    <t>家計消費支出</t>
    <phoneticPr fontId="11"/>
  </si>
  <si>
    <t>法人事業税・地</t>
    <rPh sb="6" eb="7">
      <t>チ</t>
    </rPh>
    <phoneticPr fontId="11"/>
  </si>
  <si>
    <t>家計消費</t>
  </si>
  <si>
    <t>LG6</t>
    <phoneticPr fontId="11"/>
  </si>
  <si>
    <t>LG9</t>
    <phoneticPr fontId="11"/>
  </si>
  <si>
    <t>出荷指数</t>
    <rPh sb="0" eb="2">
      <t>シュッカ</t>
    </rPh>
    <rPh sb="2" eb="4">
      <t>シスウ</t>
    </rPh>
    <phoneticPr fontId="11"/>
  </si>
  <si>
    <t>（神戸市)</t>
    <phoneticPr fontId="11"/>
  </si>
  <si>
    <t>方法人特別税調</t>
    <rPh sb="3" eb="5">
      <t>トクベツ</t>
    </rPh>
    <rPh sb="5" eb="6">
      <t>ゼイ</t>
    </rPh>
    <phoneticPr fontId="11"/>
  </si>
  <si>
    <t>支出（円）</t>
  </si>
  <si>
    <t>家計消費支出</t>
    <rPh sb="0" eb="2">
      <t>カケイ</t>
    </rPh>
    <rPh sb="2" eb="4">
      <t>ショウヒ</t>
    </rPh>
    <rPh sb="4" eb="6">
      <t>シシュツ</t>
    </rPh>
    <phoneticPr fontId="11"/>
  </si>
  <si>
    <t>消費者物価指数</t>
    <rPh sb="0" eb="3">
      <t>ショウヒシャ</t>
    </rPh>
    <rPh sb="3" eb="5">
      <t>ブッカ</t>
    </rPh>
    <rPh sb="5" eb="7">
      <t>シスウ</t>
    </rPh>
    <phoneticPr fontId="11"/>
  </si>
  <si>
    <t>消費者物価指数</t>
    <rPh sb="3" eb="5">
      <t>ブッカ</t>
    </rPh>
    <rPh sb="5" eb="7">
      <t>シスウ</t>
    </rPh>
    <phoneticPr fontId="11"/>
  </si>
  <si>
    <t>法人事業税</t>
  </si>
  <si>
    <t>地方法人特別税</t>
    <rPh sb="0" eb="2">
      <t>チホウ</t>
    </rPh>
    <rPh sb="2" eb="4">
      <t>ホウジン</t>
    </rPh>
    <rPh sb="4" eb="7">
      <t>トクベツゼイ</t>
    </rPh>
    <phoneticPr fontId="11"/>
  </si>
  <si>
    <t>(全産業）</t>
    <rPh sb="1" eb="4">
      <t>ゼンサンギョウ</t>
    </rPh>
    <phoneticPr fontId="11"/>
  </si>
  <si>
    <t>定額（現年）</t>
    <phoneticPr fontId="11"/>
  </si>
  <si>
    <t>（前年同月比）</t>
    <rPh sb="1" eb="6">
      <t>ゼンネンドウゲツヒ</t>
    </rPh>
    <phoneticPr fontId="1"/>
  </si>
  <si>
    <t>対前年同月比</t>
    <rPh sb="0" eb="1">
      <t>タイ</t>
    </rPh>
    <rPh sb="1" eb="3">
      <t>ゼンネン</t>
    </rPh>
    <rPh sb="3" eb="5">
      <t>ドウゲツ</t>
    </rPh>
    <rPh sb="5" eb="6">
      <t>ヒ</t>
    </rPh>
    <phoneticPr fontId="11"/>
  </si>
  <si>
    <t>(C7とﾘﾝｸ)</t>
    <phoneticPr fontId="11"/>
  </si>
  <si>
    <t>農林漁業含む</t>
    <rPh sb="0" eb="2">
      <t>ノウリン</t>
    </rPh>
    <rPh sb="2" eb="4">
      <t>ギョギョウ</t>
    </rPh>
    <rPh sb="4" eb="5">
      <t>フク</t>
    </rPh>
    <phoneticPr fontId="11"/>
  </si>
  <si>
    <t>神戸市</t>
    <rPh sb="0" eb="3">
      <t>コウベシ</t>
    </rPh>
    <phoneticPr fontId="11"/>
  </si>
  <si>
    <t>調定額</t>
  </si>
  <si>
    <t>調定額</t>
    <rPh sb="0" eb="1">
      <t>チョウ</t>
    </rPh>
    <rPh sb="1" eb="3">
      <t>テイガク</t>
    </rPh>
    <phoneticPr fontId="11"/>
  </si>
  <si>
    <t>季調値</t>
    <rPh sb="0" eb="1">
      <t>キ</t>
    </rPh>
    <rPh sb="1" eb="2">
      <t>チョウ</t>
    </rPh>
    <rPh sb="2" eb="3">
      <t>アタイ</t>
    </rPh>
    <phoneticPr fontId="11"/>
  </si>
  <si>
    <t>（％）</t>
  </si>
  <si>
    <t>（現年）</t>
  </si>
  <si>
    <t>昭和49年</t>
    <phoneticPr fontId="11"/>
  </si>
  <si>
    <t>昭和50年</t>
  </si>
  <si>
    <t>兵 庫 県</t>
    <rPh sb="0" eb="5">
      <t>ヒョウゴケン</t>
    </rPh>
    <phoneticPr fontId="1"/>
  </si>
  <si>
    <t>全    国</t>
    <rPh sb="0" eb="6">
      <t>ゼンコク</t>
    </rPh>
    <phoneticPr fontId="1"/>
  </si>
  <si>
    <t>近畿地域</t>
    <rPh sb="0" eb="2">
      <t>キンキ</t>
    </rPh>
    <rPh sb="2" eb="4">
      <t>チイキ</t>
    </rPh>
    <phoneticPr fontId="1"/>
  </si>
  <si>
    <t>大阪府</t>
    <rPh sb="0" eb="3">
      <t>オオサカフ</t>
    </rPh>
    <phoneticPr fontId="1"/>
  </si>
  <si>
    <t>奈良県</t>
    <rPh sb="0" eb="3">
      <t>ナラケン</t>
    </rPh>
    <phoneticPr fontId="1"/>
  </si>
  <si>
    <t>和歌山県</t>
    <rPh sb="0" eb="4">
      <t>ワカヤマケン</t>
    </rPh>
    <phoneticPr fontId="1"/>
  </si>
  <si>
    <t>福井県</t>
    <rPh sb="0" eb="3">
      <t>フクイケン</t>
    </rPh>
    <phoneticPr fontId="1"/>
  </si>
  <si>
    <t>経 済 事 象</t>
    <rPh sb="0" eb="1">
      <t>ヘ</t>
    </rPh>
    <rPh sb="2" eb="3">
      <t>スミ</t>
    </rPh>
    <rPh sb="4" eb="5">
      <t>コト</t>
    </rPh>
    <rPh sb="6" eb="7">
      <t>ゾウ</t>
    </rPh>
    <phoneticPr fontId="1"/>
  </si>
  <si>
    <t>景気循環</t>
    <rPh sb="0" eb="2">
      <t>ケイキ</t>
    </rPh>
    <rPh sb="2" eb="4">
      <t>ジュンカン</t>
    </rPh>
    <phoneticPr fontId="1"/>
  </si>
  <si>
    <t>期間</t>
    <rPh sb="0" eb="2">
      <t>キカン</t>
    </rPh>
    <phoneticPr fontId="1"/>
  </si>
  <si>
    <t>拡張</t>
    <rPh sb="0" eb="2">
      <t>カクチョウ</t>
    </rPh>
    <phoneticPr fontId="1"/>
  </si>
  <si>
    <t>後退</t>
    <rPh sb="0" eb="2">
      <t>コウタイ</t>
    </rPh>
    <phoneticPr fontId="1"/>
  </si>
  <si>
    <t>全循環</t>
    <rPh sb="0" eb="1">
      <t>ゼン</t>
    </rPh>
    <rPh sb="1" eb="3">
      <t>ジュンカン</t>
    </rPh>
    <phoneticPr fontId="1"/>
  </si>
  <si>
    <t>第６循環</t>
    <rPh sb="0" eb="1">
      <t>ダイ</t>
    </rPh>
    <rPh sb="2" eb="4">
      <t>ジュンカン</t>
    </rPh>
    <phoneticPr fontId="1"/>
  </si>
  <si>
    <t>1965年12月</t>
    <rPh sb="4" eb="5">
      <t>ネン</t>
    </rPh>
    <rPh sb="7" eb="8">
      <t>ガツ</t>
    </rPh>
    <phoneticPr fontId="1"/>
  </si>
  <si>
    <t>1970年 9月</t>
    <rPh sb="4" eb="5">
      <t>ネン</t>
    </rPh>
    <rPh sb="7" eb="8">
      <t>ガツ</t>
    </rPh>
    <phoneticPr fontId="1"/>
  </si>
  <si>
    <t>1972年 1月</t>
    <rPh sb="4" eb="5">
      <t>ネン</t>
    </rPh>
    <rPh sb="7" eb="8">
      <t>ガツ</t>
    </rPh>
    <phoneticPr fontId="1"/>
  </si>
  <si>
    <t>1965年10月</t>
    <rPh sb="4" eb="5">
      <t>ネン</t>
    </rPh>
    <rPh sb="7" eb="8">
      <t>ガツ</t>
    </rPh>
    <phoneticPr fontId="1"/>
  </si>
  <si>
    <t>1970年7月</t>
    <rPh sb="4" eb="5">
      <t>ネン</t>
    </rPh>
    <rPh sb="6" eb="7">
      <t>ガツ</t>
    </rPh>
    <phoneticPr fontId="1"/>
  </si>
  <si>
    <t>1971年12月</t>
    <rPh sb="4" eb="5">
      <t>ネン</t>
    </rPh>
    <rPh sb="7" eb="8">
      <t>ガツ</t>
    </rPh>
    <phoneticPr fontId="1"/>
  </si>
  <si>
    <t>1965年11月</t>
    <rPh sb="4" eb="5">
      <t>ネン</t>
    </rPh>
    <rPh sb="7" eb="8">
      <t>ガツ</t>
    </rPh>
    <phoneticPr fontId="1"/>
  </si>
  <si>
    <t>1970年8月</t>
    <rPh sb="4" eb="5">
      <t>ネン</t>
    </rPh>
    <rPh sb="6" eb="7">
      <t>ガツ</t>
    </rPh>
    <phoneticPr fontId="1"/>
  </si>
  <si>
    <t>いざなぎ景気</t>
    <rPh sb="4" eb="6">
      <t>ケイキ</t>
    </rPh>
    <phoneticPr fontId="1"/>
  </si>
  <si>
    <t>ニクソンショック</t>
    <phoneticPr fontId="1"/>
  </si>
  <si>
    <t>第７循環</t>
    <rPh sb="0" eb="1">
      <t>ダイ</t>
    </rPh>
    <rPh sb="2" eb="4">
      <t>ジュンカン</t>
    </rPh>
    <phoneticPr fontId="1"/>
  </si>
  <si>
    <t>1973年11月</t>
    <rPh sb="4" eb="5">
      <t>ネン</t>
    </rPh>
    <rPh sb="7" eb="8">
      <t>ガツ</t>
    </rPh>
    <phoneticPr fontId="1"/>
  </si>
  <si>
    <t>1975年 7月</t>
    <rPh sb="4" eb="5">
      <t>ネン</t>
    </rPh>
    <rPh sb="7" eb="8">
      <t>ガツ</t>
    </rPh>
    <phoneticPr fontId="1"/>
  </si>
  <si>
    <t>1975年 3月</t>
    <rPh sb="4" eb="5">
      <t>ネン</t>
    </rPh>
    <rPh sb="7" eb="8">
      <t>ガツ</t>
    </rPh>
    <phoneticPr fontId="1"/>
  </si>
  <si>
    <t>1975年4月</t>
    <rPh sb="4" eb="5">
      <t>ネン</t>
    </rPh>
    <rPh sb="6" eb="7">
      <t>ガツ</t>
    </rPh>
    <phoneticPr fontId="1"/>
  </si>
  <si>
    <t>日本列島改造景気</t>
    <rPh sb="0" eb="2">
      <t>ニホン</t>
    </rPh>
    <rPh sb="2" eb="4">
      <t>レットウ</t>
    </rPh>
    <rPh sb="4" eb="6">
      <t>カイゾウ</t>
    </rPh>
    <rPh sb="6" eb="8">
      <t>ケイキ</t>
    </rPh>
    <phoneticPr fontId="1"/>
  </si>
  <si>
    <t>第1次石油危機</t>
    <rPh sb="0" eb="1">
      <t>ダイ</t>
    </rPh>
    <rPh sb="2" eb="3">
      <t>ツギ</t>
    </rPh>
    <rPh sb="3" eb="5">
      <t>セキユ</t>
    </rPh>
    <rPh sb="5" eb="7">
      <t>キキ</t>
    </rPh>
    <phoneticPr fontId="1"/>
  </si>
  <si>
    <t>第８循環</t>
    <rPh sb="0" eb="1">
      <t>ダイ</t>
    </rPh>
    <rPh sb="2" eb="4">
      <t>ジュンカン</t>
    </rPh>
    <phoneticPr fontId="1"/>
  </si>
  <si>
    <t>1976年12月</t>
    <rPh sb="4" eb="5">
      <t>ネン</t>
    </rPh>
    <rPh sb="7" eb="8">
      <t>ガツ</t>
    </rPh>
    <phoneticPr fontId="1"/>
  </si>
  <si>
    <t>1978年 2月</t>
    <rPh sb="4" eb="5">
      <t>ネン</t>
    </rPh>
    <rPh sb="7" eb="8">
      <t>ガツ</t>
    </rPh>
    <phoneticPr fontId="1"/>
  </si>
  <si>
    <t>1977年 1月</t>
    <rPh sb="4" eb="5">
      <t>ネン</t>
    </rPh>
    <rPh sb="7" eb="8">
      <t>ガツ</t>
    </rPh>
    <phoneticPr fontId="1"/>
  </si>
  <si>
    <t>1977年10月</t>
    <rPh sb="4" eb="5">
      <t>ネン</t>
    </rPh>
    <rPh sb="7" eb="8">
      <t>ガツ</t>
    </rPh>
    <phoneticPr fontId="1"/>
  </si>
  <si>
    <t>1976年9月</t>
    <rPh sb="4" eb="5">
      <t>ネン</t>
    </rPh>
    <rPh sb="6" eb="7">
      <t>ガツ</t>
    </rPh>
    <phoneticPr fontId="1"/>
  </si>
  <si>
    <t>1975年1月</t>
    <rPh sb="4" eb="5">
      <t>ネン</t>
    </rPh>
    <rPh sb="6" eb="7">
      <t>ガツ</t>
    </rPh>
    <phoneticPr fontId="1"/>
  </si>
  <si>
    <t>1976年1月</t>
    <rPh sb="4" eb="5">
      <t>ネン</t>
    </rPh>
    <rPh sb="6" eb="7">
      <t>ガツ</t>
    </rPh>
    <phoneticPr fontId="1"/>
  </si>
  <si>
    <t>22ヶ月</t>
    <rPh sb="3" eb="4">
      <t>ゲツ</t>
    </rPh>
    <phoneticPr fontId="1"/>
  </si>
  <si>
    <t>11ヶ月</t>
    <rPh sb="3" eb="4">
      <t>ゲツ</t>
    </rPh>
    <phoneticPr fontId="1"/>
  </si>
  <si>
    <t>安定成長景気（省エネ景気）</t>
    <rPh sb="0" eb="2">
      <t>アンテイ</t>
    </rPh>
    <rPh sb="2" eb="4">
      <t>セイチョウ</t>
    </rPh>
    <rPh sb="4" eb="6">
      <t>ケイキ</t>
    </rPh>
    <rPh sb="7" eb="8">
      <t>ショウ</t>
    </rPh>
    <rPh sb="10" eb="12">
      <t>ケイキ</t>
    </rPh>
    <phoneticPr fontId="1"/>
  </si>
  <si>
    <t>円高不況</t>
    <rPh sb="0" eb="2">
      <t>エンダカ</t>
    </rPh>
    <rPh sb="2" eb="4">
      <t>フキョウ</t>
    </rPh>
    <phoneticPr fontId="1"/>
  </si>
  <si>
    <t>第９循環</t>
    <rPh sb="0" eb="1">
      <t>ダイ</t>
    </rPh>
    <rPh sb="2" eb="4">
      <t>ジュンカン</t>
    </rPh>
    <phoneticPr fontId="1"/>
  </si>
  <si>
    <t>1980年 5月</t>
    <rPh sb="4" eb="5">
      <t>ネン</t>
    </rPh>
    <rPh sb="7" eb="8">
      <t>ガツ</t>
    </rPh>
    <phoneticPr fontId="1"/>
  </si>
  <si>
    <t>1983年 5月</t>
    <rPh sb="4" eb="5">
      <t>ネン</t>
    </rPh>
    <rPh sb="7" eb="8">
      <t>ガツ</t>
    </rPh>
    <phoneticPr fontId="1"/>
  </si>
  <si>
    <t>1980年 2月</t>
    <rPh sb="4" eb="5">
      <t>ネン</t>
    </rPh>
    <rPh sb="7" eb="8">
      <t>ガツ</t>
    </rPh>
    <phoneticPr fontId="1"/>
  </si>
  <si>
    <t>1983年 2月</t>
    <rPh sb="4" eb="5">
      <t>ネン</t>
    </rPh>
    <rPh sb="7" eb="8">
      <t>ガツ</t>
    </rPh>
    <phoneticPr fontId="1"/>
  </si>
  <si>
    <t>1983年6月</t>
    <rPh sb="4" eb="5">
      <t>ネン</t>
    </rPh>
    <rPh sb="6" eb="7">
      <t>ガツ</t>
    </rPh>
    <phoneticPr fontId="1"/>
  </si>
  <si>
    <t>1980年2月</t>
    <rPh sb="4" eb="5">
      <t>ネン</t>
    </rPh>
    <rPh sb="6" eb="7">
      <t>ガツ</t>
    </rPh>
    <phoneticPr fontId="1"/>
  </si>
  <si>
    <t>1982年10月</t>
    <rPh sb="4" eb="5">
      <t>ネン</t>
    </rPh>
    <rPh sb="7" eb="8">
      <t>ガツ</t>
    </rPh>
    <phoneticPr fontId="1"/>
  </si>
  <si>
    <t>28ヶ月</t>
    <rPh sb="3" eb="4">
      <t>ゲツ</t>
    </rPh>
    <phoneticPr fontId="1"/>
  </si>
  <si>
    <t>32ヶ月</t>
    <rPh sb="3" eb="4">
      <t>ゲツ</t>
    </rPh>
    <phoneticPr fontId="1"/>
  </si>
  <si>
    <t>公共投資景気</t>
    <rPh sb="0" eb="2">
      <t>コウキョウ</t>
    </rPh>
    <rPh sb="2" eb="4">
      <t>トウシ</t>
    </rPh>
    <rPh sb="4" eb="6">
      <t>ケイキ</t>
    </rPh>
    <phoneticPr fontId="1"/>
  </si>
  <si>
    <t>第2次石油危機</t>
    <rPh sb="0" eb="1">
      <t>ダイ</t>
    </rPh>
    <rPh sb="2" eb="3">
      <t>ツギ</t>
    </rPh>
    <rPh sb="3" eb="5">
      <t>セキユ</t>
    </rPh>
    <rPh sb="5" eb="7">
      <t>キキ</t>
    </rPh>
    <phoneticPr fontId="1"/>
  </si>
  <si>
    <t>第10循環</t>
    <rPh sb="0" eb="1">
      <t>ダイ</t>
    </rPh>
    <rPh sb="3" eb="5">
      <t>ジュンカン</t>
    </rPh>
    <phoneticPr fontId="1"/>
  </si>
  <si>
    <t>1985年 4月</t>
    <rPh sb="4" eb="5">
      <t>ネン</t>
    </rPh>
    <rPh sb="7" eb="8">
      <t>ガツ</t>
    </rPh>
    <phoneticPr fontId="1"/>
  </si>
  <si>
    <t>1986年11月</t>
    <rPh sb="4" eb="5">
      <t>ネン</t>
    </rPh>
    <rPh sb="7" eb="8">
      <t>ガツ</t>
    </rPh>
    <phoneticPr fontId="1"/>
  </si>
  <si>
    <t>1985年 6月</t>
    <rPh sb="4" eb="5">
      <t>ネン</t>
    </rPh>
    <rPh sb="7" eb="8">
      <t>ガツ</t>
    </rPh>
    <phoneticPr fontId="1"/>
  </si>
  <si>
    <t>1984年2月</t>
    <rPh sb="4" eb="5">
      <t>ネン</t>
    </rPh>
    <rPh sb="6" eb="7">
      <t>ガツ</t>
    </rPh>
    <phoneticPr fontId="1"/>
  </si>
  <si>
    <t>1987年2月</t>
    <rPh sb="4" eb="5">
      <t>ネン</t>
    </rPh>
    <rPh sb="6" eb="7">
      <t>ガツ</t>
    </rPh>
    <phoneticPr fontId="1"/>
  </si>
  <si>
    <t>1985年1月</t>
    <rPh sb="4" eb="5">
      <t>ネン</t>
    </rPh>
    <rPh sb="6" eb="7">
      <t>ガツ</t>
    </rPh>
    <phoneticPr fontId="1"/>
  </si>
  <si>
    <t>1987年1月</t>
    <rPh sb="4" eb="5">
      <t>ネン</t>
    </rPh>
    <rPh sb="6" eb="7">
      <t>ガツ</t>
    </rPh>
    <phoneticPr fontId="1"/>
  </si>
  <si>
    <t>27ヶ月</t>
    <rPh sb="3" eb="4">
      <t>ゲツ</t>
    </rPh>
    <phoneticPr fontId="1"/>
  </si>
  <si>
    <t>24ヶ月</t>
    <rPh sb="3" eb="4">
      <t>ゲツ</t>
    </rPh>
    <phoneticPr fontId="1"/>
  </si>
  <si>
    <t>ハイテク景気</t>
    <rPh sb="4" eb="6">
      <t>ケイキ</t>
    </rPh>
    <phoneticPr fontId="1"/>
  </si>
  <si>
    <t>第11循環</t>
    <rPh sb="0" eb="1">
      <t>ダイ</t>
    </rPh>
    <rPh sb="3" eb="5">
      <t>ジュンカン</t>
    </rPh>
    <phoneticPr fontId="1"/>
  </si>
  <si>
    <t>1991年3月</t>
    <rPh sb="4" eb="5">
      <t>ネン</t>
    </rPh>
    <rPh sb="6" eb="7">
      <t>ガツ</t>
    </rPh>
    <phoneticPr fontId="1"/>
  </si>
  <si>
    <t>1993年10月</t>
    <rPh sb="4" eb="5">
      <t>ネン</t>
    </rPh>
    <rPh sb="7" eb="8">
      <t>ガツ</t>
    </rPh>
    <phoneticPr fontId="1"/>
  </si>
  <si>
    <t>1991年2月</t>
    <rPh sb="4" eb="5">
      <t>ネン</t>
    </rPh>
    <rPh sb="6" eb="7">
      <t>ガツ</t>
    </rPh>
    <phoneticPr fontId="1"/>
  </si>
  <si>
    <t>1990年10月</t>
    <rPh sb="4" eb="5">
      <t>ネン</t>
    </rPh>
    <rPh sb="7" eb="8">
      <t>ガツ</t>
    </rPh>
    <phoneticPr fontId="1"/>
  </si>
  <si>
    <t>1994年1月</t>
    <rPh sb="4" eb="5">
      <t>ネン</t>
    </rPh>
    <rPh sb="6" eb="7">
      <t>ガツ</t>
    </rPh>
    <phoneticPr fontId="1"/>
  </si>
  <si>
    <t>1991年5月</t>
    <rPh sb="4" eb="5">
      <t>ネン</t>
    </rPh>
    <rPh sb="6" eb="7">
      <t>ガツ</t>
    </rPh>
    <phoneticPr fontId="1"/>
  </si>
  <si>
    <t>1994年3月</t>
    <rPh sb="4" eb="5">
      <t>ネン</t>
    </rPh>
    <rPh sb="6" eb="7">
      <t>ガツ</t>
    </rPh>
    <phoneticPr fontId="1"/>
  </si>
  <si>
    <t>52ヶ月</t>
    <rPh sb="3" eb="4">
      <t>ゲツ</t>
    </rPh>
    <phoneticPr fontId="1"/>
  </si>
  <si>
    <t>34ヶ月</t>
    <rPh sb="3" eb="4">
      <t>ゲツ</t>
    </rPh>
    <phoneticPr fontId="1"/>
  </si>
  <si>
    <t>平成景気(バブル景気）</t>
    <rPh sb="0" eb="2">
      <t>ヘイセイ</t>
    </rPh>
    <rPh sb="2" eb="4">
      <t>ケイキ</t>
    </rPh>
    <rPh sb="8" eb="10">
      <t>ケイキ</t>
    </rPh>
    <phoneticPr fontId="1"/>
  </si>
  <si>
    <r>
      <t>バブル崩壊</t>
    </r>
    <r>
      <rPr>
        <sz val="10"/>
        <rFont val="ＭＳ Ｐゴシック"/>
        <family val="3"/>
        <charset val="128"/>
      </rPr>
      <t>(第1次平成不況）</t>
    </r>
    <rPh sb="3" eb="5">
      <t>ホウカイ</t>
    </rPh>
    <rPh sb="6" eb="7">
      <t>ダイ</t>
    </rPh>
    <rPh sb="8" eb="9">
      <t>ツギ</t>
    </rPh>
    <rPh sb="9" eb="11">
      <t>ヘイセイ</t>
    </rPh>
    <rPh sb="11" eb="13">
      <t>フキョウ</t>
    </rPh>
    <phoneticPr fontId="1"/>
  </si>
  <si>
    <t>第12循環</t>
    <rPh sb="0" eb="1">
      <t>ダイ</t>
    </rPh>
    <rPh sb="3" eb="5">
      <t>ジュンカン</t>
    </rPh>
    <phoneticPr fontId="1"/>
  </si>
  <si>
    <t>1997年 4月</t>
    <rPh sb="4" eb="5">
      <t>ネン</t>
    </rPh>
    <rPh sb="7" eb="8">
      <t>ガツ</t>
    </rPh>
    <phoneticPr fontId="1"/>
  </si>
  <si>
    <t>1999年 5月</t>
    <rPh sb="4" eb="5">
      <t>ネン</t>
    </rPh>
    <rPh sb="7" eb="8">
      <t>ガツ</t>
    </rPh>
    <phoneticPr fontId="1"/>
  </si>
  <si>
    <t>1997年 5月</t>
    <rPh sb="4" eb="5">
      <t>ネン</t>
    </rPh>
    <rPh sb="7" eb="8">
      <t>ガツ</t>
    </rPh>
    <phoneticPr fontId="1"/>
  </si>
  <si>
    <t>1999年 1月</t>
    <rPh sb="4" eb="5">
      <t>ネン</t>
    </rPh>
    <rPh sb="7" eb="8">
      <t>ガツ</t>
    </rPh>
    <phoneticPr fontId="1"/>
  </si>
  <si>
    <t>1993年12月</t>
    <rPh sb="4" eb="5">
      <t>ネン</t>
    </rPh>
    <rPh sb="7" eb="8">
      <t>ガツ</t>
    </rPh>
    <phoneticPr fontId="1"/>
  </si>
  <si>
    <t>2007年5月</t>
    <rPh sb="4" eb="5">
      <t>ネン</t>
    </rPh>
    <rPh sb="6" eb="7">
      <t>ガツ</t>
    </rPh>
    <phoneticPr fontId="1"/>
  </si>
  <si>
    <t>1999年2月</t>
    <rPh sb="4" eb="5">
      <t>ネン</t>
    </rPh>
    <rPh sb="6" eb="7">
      <t>ガツ</t>
    </rPh>
    <phoneticPr fontId="1"/>
  </si>
  <si>
    <t>41ヶ月</t>
    <rPh sb="3" eb="4">
      <t>ゲツ</t>
    </rPh>
    <phoneticPr fontId="1"/>
  </si>
  <si>
    <t>21ヶ月</t>
    <rPh sb="3" eb="4">
      <t>ゲツ</t>
    </rPh>
    <phoneticPr fontId="1"/>
  </si>
  <si>
    <t>62ヶ月</t>
    <rPh sb="3" eb="4">
      <t>ゲツ</t>
    </rPh>
    <phoneticPr fontId="1"/>
  </si>
  <si>
    <t>1994年2月</t>
    <rPh sb="4" eb="5">
      <t>ネン</t>
    </rPh>
    <rPh sb="6" eb="7">
      <t>ガツ</t>
    </rPh>
    <phoneticPr fontId="1"/>
  </si>
  <si>
    <t>1997年3月</t>
    <rPh sb="4" eb="5">
      <t>ネン</t>
    </rPh>
    <rPh sb="6" eb="7">
      <t>ガツ</t>
    </rPh>
    <phoneticPr fontId="1"/>
  </si>
  <si>
    <t>1999年4月</t>
    <rPh sb="4" eb="5">
      <t>ネン</t>
    </rPh>
    <rPh sb="6" eb="7">
      <t>ガツ</t>
    </rPh>
    <phoneticPr fontId="1"/>
  </si>
  <si>
    <t>37ヶ月</t>
    <rPh sb="3" eb="4">
      <t>ゲツ</t>
    </rPh>
    <phoneticPr fontId="1"/>
  </si>
  <si>
    <t>25ヶ月</t>
    <rPh sb="3" eb="4">
      <t>ゲツ</t>
    </rPh>
    <phoneticPr fontId="1"/>
  </si>
  <si>
    <t>1996年7月</t>
    <rPh sb="4" eb="5">
      <t>ネン</t>
    </rPh>
    <rPh sb="6" eb="7">
      <t>ガツ</t>
    </rPh>
    <phoneticPr fontId="1"/>
  </si>
  <si>
    <t>1999年6月</t>
    <rPh sb="4" eb="5">
      <t>ネン</t>
    </rPh>
    <rPh sb="6" eb="7">
      <t>ガツ</t>
    </rPh>
    <phoneticPr fontId="1"/>
  </si>
  <si>
    <t>1997年6月</t>
    <rPh sb="4" eb="5">
      <t>ネン</t>
    </rPh>
    <rPh sb="6" eb="7">
      <t>ガツ</t>
    </rPh>
    <phoneticPr fontId="1"/>
  </si>
  <si>
    <t>1998年11月</t>
    <rPh sb="4" eb="5">
      <t>ネン</t>
    </rPh>
    <rPh sb="7" eb="8">
      <t>ガツ</t>
    </rPh>
    <phoneticPr fontId="1"/>
  </si>
  <si>
    <t>39ヶ月</t>
    <rPh sb="3" eb="4">
      <t>ゲツ</t>
    </rPh>
    <phoneticPr fontId="1"/>
  </si>
  <si>
    <t>17ヶ月</t>
    <rPh sb="3" eb="4">
      <t>ゲツ</t>
    </rPh>
    <phoneticPr fontId="1"/>
  </si>
  <si>
    <t>さざなみ景気（カンフル景気）</t>
    <rPh sb="4" eb="6">
      <t>ケイキ</t>
    </rPh>
    <rPh sb="11" eb="13">
      <t>ケイキ</t>
    </rPh>
    <phoneticPr fontId="1"/>
  </si>
  <si>
    <r>
      <t>金融不安</t>
    </r>
    <r>
      <rPr>
        <sz val="10"/>
        <rFont val="ＭＳ Ｐゴシック"/>
        <family val="3"/>
        <charset val="128"/>
      </rPr>
      <t>(第2次平成不況）</t>
    </r>
    <rPh sb="0" eb="2">
      <t>キンユウ</t>
    </rPh>
    <rPh sb="2" eb="4">
      <t>フアン</t>
    </rPh>
    <rPh sb="5" eb="6">
      <t>ダイ</t>
    </rPh>
    <rPh sb="7" eb="8">
      <t>ツギ</t>
    </rPh>
    <rPh sb="8" eb="10">
      <t>ヘイセイ</t>
    </rPh>
    <rPh sb="10" eb="12">
      <t>フキョウ</t>
    </rPh>
    <phoneticPr fontId="1"/>
  </si>
  <si>
    <t>第13循環</t>
    <rPh sb="0" eb="1">
      <t>ダイ</t>
    </rPh>
    <rPh sb="3" eb="5">
      <t>ジュンカン</t>
    </rPh>
    <phoneticPr fontId="1"/>
  </si>
  <si>
    <t>2000年 7月</t>
    <rPh sb="4" eb="5">
      <t>ネン</t>
    </rPh>
    <rPh sb="7" eb="8">
      <t>ガツ</t>
    </rPh>
    <phoneticPr fontId="1"/>
  </si>
  <si>
    <t>2001年12月</t>
    <rPh sb="4" eb="5">
      <t>ネン</t>
    </rPh>
    <rPh sb="7" eb="8">
      <t>ガツ</t>
    </rPh>
    <phoneticPr fontId="1"/>
  </si>
  <si>
    <t>2000年11月</t>
    <rPh sb="4" eb="5">
      <t>ネン</t>
    </rPh>
    <rPh sb="7" eb="8">
      <t>ガツ</t>
    </rPh>
    <phoneticPr fontId="1"/>
  </si>
  <si>
    <t>2002年 1月</t>
    <rPh sb="4" eb="5">
      <t>ネン</t>
    </rPh>
    <rPh sb="7" eb="8">
      <t>ガツ</t>
    </rPh>
    <phoneticPr fontId="1"/>
  </si>
  <si>
    <t>2000年8月</t>
    <rPh sb="4" eb="5">
      <t>ネン</t>
    </rPh>
    <rPh sb="6" eb="7">
      <t>ガツ</t>
    </rPh>
    <phoneticPr fontId="1"/>
  </si>
  <si>
    <t>18ヶ月</t>
    <rPh sb="3" eb="4">
      <t>ゲツ</t>
    </rPh>
    <phoneticPr fontId="1"/>
  </si>
  <si>
    <t>16ヶ月</t>
    <rPh sb="3" eb="4">
      <t>ゲツ</t>
    </rPh>
    <phoneticPr fontId="1"/>
  </si>
  <si>
    <t>2000年10月</t>
    <rPh sb="4" eb="5">
      <t>ネン</t>
    </rPh>
    <rPh sb="7" eb="8">
      <t>ガツ</t>
    </rPh>
    <phoneticPr fontId="1"/>
  </si>
  <si>
    <t>2002年4月</t>
    <rPh sb="4" eb="5">
      <t>ネン</t>
    </rPh>
    <rPh sb="6" eb="7">
      <t>ガツ</t>
    </rPh>
    <phoneticPr fontId="1"/>
  </si>
  <si>
    <t>36ヶ月</t>
    <rPh sb="3" eb="4">
      <t>ゲツ</t>
    </rPh>
    <phoneticPr fontId="1"/>
  </si>
  <si>
    <t>2000年4月</t>
    <rPh sb="4" eb="5">
      <t>ネン</t>
    </rPh>
    <rPh sb="6" eb="7">
      <t>ガツ</t>
    </rPh>
    <phoneticPr fontId="1"/>
  </si>
  <si>
    <t>2001年11月</t>
    <rPh sb="4" eb="5">
      <t>ネン</t>
    </rPh>
    <rPh sb="7" eb="8">
      <t>ガツ</t>
    </rPh>
    <phoneticPr fontId="1"/>
  </si>
  <si>
    <t>2000年6月</t>
    <rPh sb="4" eb="5">
      <t>ネン</t>
    </rPh>
    <rPh sb="6" eb="7">
      <t>ガツ</t>
    </rPh>
    <phoneticPr fontId="1"/>
  </si>
  <si>
    <t>2002年1月</t>
    <rPh sb="4" eb="5">
      <t>ネン</t>
    </rPh>
    <rPh sb="6" eb="7">
      <t>ガツ</t>
    </rPh>
    <phoneticPr fontId="1"/>
  </si>
  <si>
    <t>19ヶ月</t>
    <rPh sb="3" eb="4">
      <t>ゲツ</t>
    </rPh>
    <phoneticPr fontId="1"/>
  </si>
  <si>
    <t>ITバブル景気</t>
    <rPh sb="5" eb="7">
      <t>ケイキ</t>
    </rPh>
    <phoneticPr fontId="1"/>
  </si>
  <si>
    <r>
      <t>ITﾊﾞﾌﾞﾙ崩壊</t>
    </r>
    <r>
      <rPr>
        <sz val="10"/>
        <rFont val="ＭＳ Ｐゴシック"/>
        <family val="3"/>
        <charset val="128"/>
      </rPr>
      <t>(第3次平成不況)</t>
    </r>
    <rPh sb="7" eb="9">
      <t>ホウカイ</t>
    </rPh>
    <rPh sb="10" eb="11">
      <t>ダイ</t>
    </rPh>
    <rPh sb="12" eb="13">
      <t>ツギ</t>
    </rPh>
    <rPh sb="13" eb="15">
      <t>ヘイセイ</t>
    </rPh>
    <rPh sb="15" eb="17">
      <t>フキョウ</t>
    </rPh>
    <phoneticPr fontId="1"/>
  </si>
  <si>
    <t>第14循環</t>
    <rPh sb="0" eb="1">
      <t>ダイ</t>
    </rPh>
    <rPh sb="3" eb="5">
      <t>ジュンカン</t>
    </rPh>
    <phoneticPr fontId="1"/>
  </si>
  <si>
    <t>2007年 7月</t>
    <rPh sb="4" eb="5">
      <t>ネン</t>
    </rPh>
    <rPh sb="7" eb="8">
      <t>ガツ</t>
    </rPh>
    <phoneticPr fontId="1"/>
  </si>
  <si>
    <t>2009年 3月</t>
    <rPh sb="4" eb="5">
      <t>ネン</t>
    </rPh>
    <rPh sb="7" eb="8">
      <t>ガツ</t>
    </rPh>
    <phoneticPr fontId="1"/>
  </si>
  <si>
    <t>67ヶ月</t>
    <rPh sb="3" eb="4">
      <t>ゲツ</t>
    </rPh>
    <phoneticPr fontId="1"/>
  </si>
  <si>
    <t>20ヶ月</t>
    <rPh sb="3" eb="4">
      <t>ゲツ</t>
    </rPh>
    <phoneticPr fontId="1"/>
  </si>
  <si>
    <t>87ヶ月</t>
    <rPh sb="3" eb="4">
      <t>ゲツ</t>
    </rPh>
    <phoneticPr fontId="1"/>
  </si>
  <si>
    <t>2008年 2月</t>
    <rPh sb="4" eb="5">
      <t>ネン</t>
    </rPh>
    <rPh sb="7" eb="8">
      <t>ガツ</t>
    </rPh>
    <phoneticPr fontId="1"/>
  </si>
  <si>
    <t>73ヶ月</t>
    <rPh sb="3" eb="4">
      <t>ゲツ</t>
    </rPh>
    <phoneticPr fontId="1"/>
  </si>
  <si>
    <t>13ヶ月</t>
    <rPh sb="3" eb="4">
      <t>ゲツ</t>
    </rPh>
    <phoneticPr fontId="1"/>
  </si>
  <si>
    <t>86ヶ月</t>
    <rPh sb="3" eb="4">
      <t>ゲツ</t>
    </rPh>
    <phoneticPr fontId="1"/>
  </si>
  <si>
    <t>2008年2月</t>
    <rPh sb="4" eb="5">
      <t>ネン</t>
    </rPh>
    <rPh sb="6" eb="7">
      <t>ガツ</t>
    </rPh>
    <phoneticPr fontId="1"/>
  </si>
  <si>
    <t>2009年3月</t>
    <rPh sb="4" eb="5">
      <t>ネン</t>
    </rPh>
    <rPh sb="6" eb="7">
      <t>ガツ</t>
    </rPh>
    <phoneticPr fontId="1"/>
  </si>
  <si>
    <t>74ヶ月</t>
    <rPh sb="3" eb="4">
      <t>ゲツ</t>
    </rPh>
    <phoneticPr fontId="1"/>
  </si>
  <si>
    <t>2007年12月</t>
    <rPh sb="4" eb="5">
      <t>ネン</t>
    </rPh>
    <rPh sb="7" eb="8">
      <t>ガツ</t>
    </rPh>
    <phoneticPr fontId="1"/>
  </si>
  <si>
    <t>68ヶ月</t>
    <rPh sb="3" eb="4">
      <t>ゲツ</t>
    </rPh>
    <phoneticPr fontId="1"/>
  </si>
  <si>
    <t>15ヶ月</t>
    <rPh sb="3" eb="4">
      <t>ゲツ</t>
    </rPh>
    <phoneticPr fontId="1"/>
  </si>
  <si>
    <t>83ヶ月</t>
    <rPh sb="3" eb="4">
      <t>ゲツ</t>
    </rPh>
    <phoneticPr fontId="1"/>
  </si>
  <si>
    <t>2006年11月</t>
    <rPh sb="4" eb="5">
      <t>ネン</t>
    </rPh>
    <rPh sb="7" eb="8">
      <t>ガツ</t>
    </rPh>
    <phoneticPr fontId="1"/>
  </si>
  <si>
    <t>2009年7月</t>
    <rPh sb="4" eb="5">
      <t>ネン</t>
    </rPh>
    <rPh sb="6" eb="7">
      <t>ガツ</t>
    </rPh>
    <phoneticPr fontId="1"/>
  </si>
  <si>
    <t>2006年10月</t>
    <rPh sb="4" eb="5">
      <t>ネン</t>
    </rPh>
    <rPh sb="7" eb="8">
      <t>ガツ</t>
    </rPh>
    <phoneticPr fontId="1"/>
  </si>
  <si>
    <t>2009年4月</t>
    <rPh sb="4" eb="5">
      <t>ネン</t>
    </rPh>
    <rPh sb="6" eb="7">
      <t>ガツ</t>
    </rPh>
    <phoneticPr fontId="1"/>
  </si>
  <si>
    <t>57ヶ月</t>
    <rPh sb="3" eb="4">
      <t>ゲツ</t>
    </rPh>
    <phoneticPr fontId="1"/>
  </si>
  <si>
    <t>30ヶ月</t>
    <rPh sb="3" eb="4">
      <t>ゲツ</t>
    </rPh>
    <phoneticPr fontId="1"/>
  </si>
  <si>
    <t>いざなみ景気</t>
    <rPh sb="4" eb="6">
      <t>ケイキ</t>
    </rPh>
    <phoneticPr fontId="1"/>
  </si>
  <si>
    <t>金融危機（リーマンショック）</t>
    <rPh sb="0" eb="2">
      <t>キンユウ</t>
    </rPh>
    <rPh sb="2" eb="4">
      <t>キキ</t>
    </rPh>
    <phoneticPr fontId="1"/>
  </si>
  <si>
    <t>第15循環</t>
    <rPh sb="0" eb="1">
      <t>ダイ</t>
    </rPh>
    <rPh sb="3" eb="5">
      <t>ジュンカン</t>
    </rPh>
    <phoneticPr fontId="1"/>
  </si>
  <si>
    <t>2009年 3月</t>
    <phoneticPr fontId="1"/>
  </si>
  <si>
    <t>2011年2月</t>
    <rPh sb="4" eb="5">
      <t>ネン</t>
    </rPh>
    <rPh sb="6" eb="7">
      <t>ツキ</t>
    </rPh>
    <phoneticPr fontId="1"/>
  </si>
  <si>
    <t>2013年2月</t>
    <rPh sb="4" eb="5">
      <t>ネン</t>
    </rPh>
    <rPh sb="6" eb="7">
      <t>ガツ</t>
    </rPh>
    <phoneticPr fontId="1"/>
  </si>
  <si>
    <t>23ヶ月</t>
    <phoneticPr fontId="1"/>
  </si>
  <si>
    <t>47ヶ月</t>
    <rPh sb="3" eb="4">
      <t>ゲツ</t>
    </rPh>
    <phoneticPr fontId="1"/>
  </si>
  <si>
    <t>2012年11月</t>
    <rPh sb="4" eb="5">
      <t>ネン</t>
    </rPh>
    <rPh sb="7" eb="8">
      <t>ガツ</t>
    </rPh>
    <phoneticPr fontId="1"/>
  </si>
  <si>
    <t>44ヶ月</t>
    <phoneticPr fontId="1"/>
  </si>
  <si>
    <t>(2012年2月）</t>
    <rPh sb="5" eb="6">
      <t>ネン</t>
    </rPh>
    <rPh sb="7" eb="8">
      <t>ガツ</t>
    </rPh>
    <phoneticPr fontId="1"/>
  </si>
  <si>
    <t>(2012年9月）</t>
    <rPh sb="5" eb="6">
      <t>ネン</t>
    </rPh>
    <rPh sb="7" eb="8">
      <t>ガツ</t>
    </rPh>
    <phoneticPr fontId="1"/>
  </si>
  <si>
    <t>35ヶ月</t>
    <rPh sb="3" eb="4">
      <t>ゲツ</t>
    </rPh>
    <phoneticPr fontId="1"/>
  </si>
  <si>
    <t>7ヶ月</t>
    <rPh sb="2" eb="3">
      <t>ゲツ</t>
    </rPh>
    <phoneticPr fontId="1"/>
  </si>
  <si>
    <t>42ヶ月</t>
    <rPh sb="3" eb="4">
      <t>ゲツ</t>
    </rPh>
    <phoneticPr fontId="1"/>
  </si>
  <si>
    <t>(2012年3月）</t>
    <rPh sb="5" eb="6">
      <t>ネン</t>
    </rPh>
    <rPh sb="7" eb="8">
      <t>ガツ</t>
    </rPh>
    <phoneticPr fontId="1"/>
  </si>
  <si>
    <t>(2012年7月）</t>
    <rPh sb="5" eb="6">
      <t>ネン</t>
    </rPh>
    <rPh sb="7" eb="8">
      <t>ガツ</t>
    </rPh>
    <phoneticPr fontId="1"/>
  </si>
  <si>
    <t>4ヶ月</t>
    <rPh sb="2" eb="3">
      <t>ゲツ</t>
    </rPh>
    <phoneticPr fontId="1"/>
  </si>
  <si>
    <t>40ヶ月</t>
    <rPh sb="3" eb="4">
      <t>ゲツ</t>
    </rPh>
    <phoneticPr fontId="1"/>
  </si>
  <si>
    <t>(2011年11月）</t>
    <rPh sb="5" eb="6">
      <t>ネン</t>
    </rPh>
    <rPh sb="8" eb="9">
      <t>ガツ</t>
    </rPh>
    <phoneticPr fontId="1"/>
  </si>
  <si>
    <t>31ヶ月</t>
    <rPh sb="3" eb="4">
      <t>ゲツ</t>
    </rPh>
    <phoneticPr fontId="1"/>
  </si>
  <si>
    <t>10ヶ月</t>
    <rPh sb="3" eb="4">
      <t>ゲツ</t>
    </rPh>
    <phoneticPr fontId="1"/>
  </si>
  <si>
    <t>エコ景気</t>
    <rPh sb="2" eb="4">
      <t>ケイキ</t>
    </rPh>
    <phoneticPr fontId="1"/>
  </si>
  <si>
    <t>第16循環</t>
    <rPh sb="0" eb="1">
      <t>ダイ</t>
    </rPh>
    <rPh sb="3" eb="5">
      <t>ジュンカン</t>
    </rPh>
    <phoneticPr fontId="32"/>
  </si>
  <si>
    <t>2013年2月</t>
    <rPh sb="4" eb="5">
      <t>ネン</t>
    </rPh>
    <rPh sb="6" eb="7">
      <t>ガツ</t>
    </rPh>
    <phoneticPr fontId="15"/>
  </si>
  <si>
    <t>2018年11月</t>
    <rPh sb="4" eb="5">
      <t>ネン</t>
    </rPh>
    <rPh sb="7" eb="8">
      <t>ガツ</t>
    </rPh>
    <phoneticPr fontId="15"/>
  </si>
  <si>
    <t>2020年5月</t>
    <rPh sb="4" eb="5">
      <t>ネン</t>
    </rPh>
    <rPh sb="6" eb="7">
      <t>ガツ</t>
    </rPh>
    <phoneticPr fontId="15"/>
  </si>
  <si>
    <t>69ヶ月</t>
    <rPh sb="3" eb="4">
      <t>ゲツ</t>
    </rPh>
    <phoneticPr fontId="15"/>
  </si>
  <si>
    <t>19ヶ月</t>
    <phoneticPr fontId="15"/>
  </si>
  <si>
    <t>90ヶ月</t>
    <phoneticPr fontId="15"/>
  </si>
  <si>
    <t>2012年11月</t>
    <rPh sb="4" eb="5">
      <t>ネン</t>
    </rPh>
    <rPh sb="7" eb="8">
      <t>ガツ</t>
    </rPh>
    <phoneticPr fontId="15"/>
  </si>
  <si>
    <t>2018年10月</t>
    <rPh sb="4" eb="5">
      <t>ネン</t>
    </rPh>
    <rPh sb="7" eb="8">
      <t>ガツ</t>
    </rPh>
    <phoneticPr fontId="15"/>
  </si>
  <si>
    <t>71ヶ月</t>
    <rPh sb="3" eb="4">
      <t>ゲツ</t>
    </rPh>
    <phoneticPr fontId="15"/>
  </si>
  <si>
    <t>アベノミクス景気</t>
    <rPh sb="6" eb="8">
      <t>ケイキ</t>
    </rPh>
    <phoneticPr fontId="1"/>
  </si>
  <si>
    <t>新型コロナショック</t>
    <rPh sb="0" eb="2">
      <t>シンガタ</t>
    </rPh>
    <phoneticPr fontId="1"/>
  </si>
  <si>
    <t>　注：（　）は暫定日付</t>
    <phoneticPr fontId="1"/>
  </si>
  <si>
    <t>景気拡張期間比較（県内総生産）</t>
    <rPh sb="0" eb="2">
      <t>ケイキ</t>
    </rPh>
    <rPh sb="2" eb="4">
      <t>カクチョウ</t>
    </rPh>
    <rPh sb="4" eb="6">
      <t>キカン</t>
    </rPh>
    <rPh sb="6" eb="8">
      <t>ヒカク</t>
    </rPh>
    <rPh sb="9" eb="11">
      <t>ケンナイ</t>
    </rPh>
    <rPh sb="11" eb="14">
      <t>ソウセイサン</t>
    </rPh>
    <phoneticPr fontId="1"/>
  </si>
  <si>
    <t>（単位：億円、％）</t>
    <rPh sb="1" eb="3">
      <t>タンイ</t>
    </rPh>
    <rPh sb="4" eb="6">
      <t>オクエン</t>
    </rPh>
    <phoneticPr fontId="1"/>
  </si>
  <si>
    <t>項目</t>
    <rPh sb="0" eb="2">
      <t>コウモク</t>
    </rPh>
    <phoneticPr fontId="1"/>
  </si>
  <si>
    <t>年度</t>
    <rPh sb="0" eb="2">
      <t>ネンド</t>
    </rPh>
    <phoneticPr fontId="1"/>
  </si>
  <si>
    <t>名目県内総生産</t>
    <rPh sb="0" eb="2">
      <t>メイモク</t>
    </rPh>
    <rPh sb="2" eb="4">
      <t>ケンナイ</t>
    </rPh>
    <rPh sb="4" eb="7">
      <t>ソウセイサン</t>
    </rPh>
    <phoneticPr fontId="1"/>
  </si>
  <si>
    <t>実質県内総生産</t>
    <rPh sb="0" eb="2">
      <t>ジッシツ</t>
    </rPh>
    <rPh sb="2" eb="4">
      <t>ケンナイ</t>
    </rPh>
    <rPh sb="4" eb="7">
      <t>ソウセイサン</t>
    </rPh>
    <phoneticPr fontId="1"/>
  </si>
  <si>
    <t>兵庫CI</t>
    <rPh sb="0" eb="2">
      <t>ヒョウゴ</t>
    </rPh>
    <phoneticPr fontId="1"/>
  </si>
  <si>
    <t>実数</t>
    <rPh sb="0" eb="2">
      <t>ジッスウ</t>
    </rPh>
    <phoneticPr fontId="1"/>
  </si>
  <si>
    <t>年度平均増減率</t>
    <rPh sb="0" eb="2">
      <t>ネンド</t>
    </rPh>
    <rPh sb="2" eb="4">
      <t>ヘイキン</t>
    </rPh>
    <rPh sb="4" eb="6">
      <t>ゾウゲン</t>
    </rPh>
    <rPh sb="6" eb="7">
      <t>リツ</t>
    </rPh>
    <phoneticPr fontId="1"/>
  </si>
  <si>
    <t>景気拡張</t>
    <rPh sb="0" eb="2">
      <t>ケイキ</t>
    </rPh>
    <rPh sb="2" eb="4">
      <t>カクチョウ</t>
    </rPh>
    <phoneticPr fontId="1"/>
  </si>
  <si>
    <t>拡張期間</t>
    <rPh sb="0" eb="2">
      <t>カクチョウ</t>
    </rPh>
    <rPh sb="2" eb="4">
      <t>キカン</t>
    </rPh>
    <phoneticPr fontId="1"/>
  </si>
  <si>
    <t>5年</t>
    <rPh sb="1" eb="2">
      <t>ネン</t>
    </rPh>
    <phoneticPr fontId="15"/>
  </si>
  <si>
    <t>第16循環</t>
    <rPh sb="0" eb="1">
      <t>ダイ</t>
    </rPh>
    <rPh sb="3" eb="5">
      <t>ジュンカン</t>
    </rPh>
    <phoneticPr fontId="15"/>
  </si>
  <si>
    <t>2013年度</t>
    <rPh sb="4" eb="6">
      <t>ネンド</t>
    </rPh>
    <phoneticPr fontId="15"/>
  </si>
  <si>
    <t>（アベノミクス景気）</t>
    <rPh sb="7" eb="9">
      <t>ケイキ</t>
    </rPh>
    <phoneticPr fontId="15"/>
  </si>
  <si>
    <t>2018年度</t>
    <rPh sb="4" eb="6">
      <t>ネンド</t>
    </rPh>
    <phoneticPr fontId="15"/>
  </si>
  <si>
    <t>（資料）兵庫県統計課「兵庫県民経済計算」、「四半期別GDP速報」、「兵庫県景気動向指数」</t>
    <rPh sb="1" eb="3">
      <t>シリョウ</t>
    </rPh>
    <rPh sb="4" eb="7">
      <t>ヒョウゴケン</t>
    </rPh>
    <rPh sb="7" eb="9">
      <t>トウケイ</t>
    </rPh>
    <rPh sb="9" eb="10">
      <t>カ</t>
    </rPh>
    <rPh sb="11" eb="13">
      <t>ヒョウゴ</t>
    </rPh>
    <rPh sb="13" eb="15">
      <t>ケンミン</t>
    </rPh>
    <rPh sb="15" eb="17">
      <t>ケイザイ</t>
    </rPh>
    <rPh sb="17" eb="19">
      <t>ケイサン</t>
    </rPh>
    <rPh sb="22" eb="25">
      <t>シハンキ</t>
    </rPh>
    <rPh sb="25" eb="26">
      <t>ベツ</t>
    </rPh>
    <rPh sb="29" eb="31">
      <t>ソクホウ</t>
    </rPh>
    <rPh sb="34" eb="37">
      <t>ヒョウゴケン</t>
    </rPh>
    <rPh sb="37" eb="39">
      <t>ケイキ</t>
    </rPh>
    <rPh sb="39" eb="41">
      <t>ドウコウ</t>
    </rPh>
    <rPh sb="41" eb="43">
      <t>シスウ</t>
    </rPh>
    <phoneticPr fontId="1"/>
  </si>
  <si>
    <t>景気拡張期間比較（その他経済指標）</t>
    <rPh sb="0" eb="2">
      <t>ケイキ</t>
    </rPh>
    <rPh sb="2" eb="4">
      <t>カクチョウ</t>
    </rPh>
    <rPh sb="4" eb="6">
      <t>キカン</t>
    </rPh>
    <rPh sb="6" eb="8">
      <t>ヒカク</t>
    </rPh>
    <rPh sb="11" eb="12">
      <t>タ</t>
    </rPh>
    <rPh sb="12" eb="14">
      <t>ケイザイ</t>
    </rPh>
    <rPh sb="14" eb="16">
      <t>シヒョウ</t>
    </rPh>
    <phoneticPr fontId="1"/>
  </si>
  <si>
    <t>実質民間最終消費支出</t>
    <rPh sb="0" eb="2">
      <t>ジッシツ</t>
    </rPh>
    <rPh sb="2" eb="4">
      <t>ミンカン</t>
    </rPh>
    <rPh sb="4" eb="6">
      <t>サイシュウ</t>
    </rPh>
    <rPh sb="6" eb="8">
      <t>ショウヒ</t>
    </rPh>
    <rPh sb="8" eb="10">
      <t>シシュツ</t>
    </rPh>
    <phoneticPr fontId="1"/>
  </si>
  <si>
    <t>実質民間企業設備</t>
    <rPh sb="0" eb="2">
      <t>ジッシツ</t>
    </rPh>
    <rPh sb="2" eb="4">
      <t>ミンカン</t>
    </rPh>
    <rPh sb="4" eb="6">
      <t>キギョウ</t>
    </rPh>
    <rPh sb="6" eb="8">
      <t>セツビ</t>
    </rPh>
    <phoneticPr fontId="1"/>
  </si>
  <si>
    <t>雇用者報酬(名目）</t>
    <rPh sb="0" eb="3">
      <t>コヨウシャ</t>
    </rPh>
    <rPh sb="3" eb="5">
      <t>ホウシュウ</t>
    </rPh>
    <rPh sb="6" eb="8">
      <t>メイモク</t>
    </rPh>
    <phoneticPr fontId="1"/>
  </si>
  <si>
    <t>完全失業率（年平均）</t>
    <rPh sb="0" eb="2">
      <t>カンゼン</t>
    </rPh>
    <rPh sb="2" eb="5">
      <t>シツギョウリツ</t>
    </rPh>
    <rPh sb="6" eb="7">
      <t>ネン</t>
    </rPh>
    <rPh sb="7" eb="9">
      <t>ヘイキン</t>
    </rPh>
    <phoneticPr fontId="15"/>
  </si>
  <si>
    <r>
      <t>消費者物価指数</t>
    </r>
    <r>
      <rPr>
        <sz val="8"/>
        <color theme="1"/>
        <rFont val="ＭＳ Ｐゴシック"/>
        <family val="3"/>
        <charset val="128"/>
        <scheme val="minor"/>
      </rPr>
      <t>（20年=100）</t>
    </r>
    <rPh sb="0" eb="3">
      <t>ショウヒシャ</t>
    </rPh>
    <rPh sb="3" eb="5">
      <t>ブッカ</t>
    </rPh>
    <rPh sb="5" eb="7">
      <t>シスウ</t>
    </rPh>
    <rPh sb="10" eb="11">
      <t>ネン</t>
    </rPh>
    <phoneticPr fontId="15"/>
  </si>
  <si>
    <t>景気後退期間比較（県内総生産）</t>
    <rPh sb="0" eb="2">
      <t>ケイキ</t>
    </rPh>
    <rPh sb="2" eb="4">
      <t>コウタイ</t>
    </rPh>
    <rPh sb="4" eb="6">
      <t>キカン</t>
    </rPh>
    <rPh sb="6" eb="8">
      <t>ヒカク</t>
    </rPh>
    <rPh sb="9" eb="11">
      <t>ケンナイ</t>
    </rPh>
    <rPh sb="11" eb="14">
      <t>ソウセイサン</t>
    </rPh>
    <phoneticPr fontId="1"/>
  </si>
  <si>
    <t>後退期間</t>
    <rPh sb="0" eb="2">
      <t>コウタイ</t>
    </rPh>
    <rPh sb="2" eb="4">
      <t>キカン</t>
    </rPh>
    <phoneticPr fontId="1"/>
  </si>
  <si>
    <t>2008年度</t>
    <rPh sb="4" eb="6">
      <t>ネンド</t>
    </rPh>
    <phoneticPr fontId="1"/>
  </si>
  <si>
    <t>2年</t>
    <rPh sb="1" eb="2">
      <t>ネン</t>
    </rPh>
    <phoneticPr fontId="15"/>
  </si>
  <si>
    <t>（新型コロナショック）</t>
    <rPh sb="1" eb="3">
      <t>シンガタ</t>
    </rPh>
    <phoneticPr fontId="15"/>
  </si>
  <si>
    <t>景気後退期間比較（その他経済指標）</t>
    <rPh sb="0" eb="2">
      <t>ケイキ</t>
    </rPh>
    <rPh sb="2" eb="4">
      <t>コウタイ</t>
    </rPh>
    <rPh sb="4" eb="6">
      <t>キカン</t>
    </rPh>
    <rPh sb="6" eb="8">
      <t>ヒカク</t>
    </rPh>
    <rPh sb="11" eb="12">
      <t>タ</t>
    </rPh>
    <rPh sb="12" eb="14">
      <t>ケイザイ</t>
    </rPh>
    <rPh sb="14" eb="16">
      <t>シヒョウ</t>
    </rPh>
    <phoneticPr fontId="1"/>
  </si>
  <si>
    <t>兵庫CLI推計結果(2020年=100)</t>
    <rPh sb="0" eb="2">
      <t>ヒョウゴ</t>
    </rPh>
    <rPh sb="5" eb="7">
      <t>スイケイ</t>
    </rPh>
    <rPh sb="7" eb="9">
      <t>ケッカ</t>
    </rPh>
    <rPh sb="14" eb="15">
      <t>ネン</t>
    </rPh>
    <phoneticPr fontId="15"/>
  </si>
  <si>
    <t>　</t>
    <phoneticPr fontId="15"/>
  </si>
  <si>
    <t>※2013年1月からトレンド推計</t>
    <rPh sb="5" eb="6">
      <t>ネン</t>
    </rPh>
    <rPh sb="7" eb="8">
      <t>ガツ</t>
    </rPh>
    <rPh sb="14" eb="16">
      <t>スイケイ</t>
    </rPh>
    <phoneticPr fontId="15"/>
  </si>
  <si>
    <t>全国CLI（OECD推計）</t>
    <rPh sb="0" eb="2">
      <t>ゼンコク</t>
    </rPh>
    <rPh sb="10" eb="12">
      <t>スイケイ</t>
    </rPh>
    <phoneticPr fontId="15"/>
  </si>
  <si>
    <t>※翌月10日頃OECD公表</t>
    <rPh sb="1" eb="3">
      <t>ヨクゲツ</t>
    </rPh>
    <rPh sb="5" eb="6">
      <t>ニチ</t>
    </rPh>
    <rPh sb="6" eb="7">
      <t>コロ</t>
    </rPh>
    <rPh sb="11" eb="13">
      <t>コウヒョウ</t>
    </rPh>
    <phoneticPr fontId="15"/>
  </si>
  <si>
    <t>足下の基調確認</t>
    <rPh sb="0" eb="2">
      <t>アシモト</t>
    </rPh>
    <rPh sb="3" eb="5">
      <t>キチョウ</t>
    </rPh>
    <rPh sb="5" eb="7">
      <t>カクニン</t>
    </rPh>
    <phoneticPr fontId="15"/>
  </si>
  <si>
    <t>基調判断確認</t>
    <rPh sb="0" eb="2">
      <t>キチョウ</t>
    </rPh>
    <rPh sb="2" eb="4">
      <t>ハンダン</t>
    </rPh>
    <rPh sb="4" eb="6">
      <t>カクニン</t>
    </rPh>
    <phoneticPr fontId="15"/>
  </si>
  <si>
    <t>兵庫ＣＬＩ</t>
    <rPh sb="0" eb="2">
      <t>ヒョウゴ</t>
    </rPh>
    <phoneticPr fontId="15"/>
  </si>
  <si>
    <t>３か月後方移動平均</t>
    <rPh sb="2" eb="3">
      <t>ゲツ</t>
    </rPh>
    <rPh sb="3" eb="5">
      <t>コウホウ</t>
    </rPh>
    <rPh sb="5" eb="7">
      <t>イドウ</t>
    </rPh>
    <rPh sb="7" eb="9">
      <t>ヘイキン</t>
    </rPh>
    <phoneticPr fontId="15"/>
  </si>
  <si>
    <t>７か月後方移動平均</t>
    <rPh sb="2" eb="3">
      <t>ツキ</t>
    </rPh>
    <rPh sb="3" eb="5">
      <t>コウホウ</t>
    </rPh>
    <rPh sb="5" eb="7">
      <t>イドウ</t>
    </rPh>
    <rPh sb="7" eb="9">
      <t>ヘイキン</t>
    </rPh>
    <phoneticPr fontId="15"/>
  </si>
  <si>
    <t>基調判断</t>
    <rPh sb="0" eb="2">
      <t>キチョウ</t>
    </rPh>
    <rPh sb="2" eb="4">
      <t>ハンダン</t>
    </rPh>
    <phoneticPr fontId="15"/>
  </si>
  <si>
    <t>(tentative1234567)</t>
    <phoneticPr fontId="15"/>
  </si>
  <si>
    <t>先行</t>
    <rPh sb="0" eb="2">
      <t>センコウ</t>
    </rPh>
    <phoneticPr fontId="15"/>
  </si>
  <si>
    <t>OECD推計</t>
    <rPh sb="4" eb="6">
      <t>スイケイ</t>
    </rPh>
    <phoneticPr fontId="15"/>
  </si>
  <si>
    <t>景気の山谷状況</t>
    <rPh sb="0" eb="2">
      <t>ケイキ</t>
    </rPh>
    <rPh sb="3" eb="5">
      <t>ヤマタニ</t>
    </rPh>
    <rPh sb="5" eb="7">
      <t>ジョウキョウ</t>
    </rPh>
    <phoneticPr fontId="15"/>
  </si>
  <si>
    <t>指数</t>
    <rPh sb="0" eb="2">
      <t>シスウ</t>
    </rPh>
    <phoneticPr fontId="15"/>
  </si>
  <si>
    <t>前月差</t>
    <rPh sb="0" eb="2">
      <t>ゼンゲツ</t>
    </rPh>
    <rPh sb="2" eb="3">
      <t>サ</t>
    </rPh>
    <phoneticPr fontId="15"/>
  </si>
  <si>
    <t>前年同月比</t>
    <rPh sb="0" eb="2">
      <t>ゼンネン</t>
    </rPh>
    <rPh sb="2" eb="4">
      <t>ドウゲツ</t>
    </rPh>
    <rPh sb="4" eb="5">
      <t>ヒ</t>
    </rPh>
    <phoneticPr fontId="15"/>
  </si>
  <si>
    <t>ﾄﾚﾝﾄﾞ</t>
    <phoneticPr fontId="15"/>
  </si>
  <si>
    <t>日本CLI</t>
    <rPh sb="0" eb="2">
      <t>ニホン</t>
    </rPh>
    <phoneticPr fontId="15"/>
  </si>
  <si>
    <t>前年同月比</t>
    <rPh sb="0" eb="2">
      <t>ゼンネン</t>
    </rPh>
    <rPh sb="2" eb="5">
      <t>ドウゲツヒ</t>
    </rPh>
    <phoneticPr fontId="15"/>
  </si>
  <si>
    <t>悪化※</t>
    <rPh sb="0" eb="2">
      <t>アッカ</t>
    </rPh>
    <phoneticPr fontId="15"/>
  </si>
  <si>
    <t>改善</t>
  </si>
  <si>
    <t>改善※</t>
    <rPh sb="0" eb="2">
      <t>カイゼン</t>
    </rPh>
    <phoneticPr fontId="15"/>
  </si>
  <si>
    <t>悪化</t>
  </si>
  <si>
    <t>1～2</t>
    <phoneticPr fontId="15"/>
  </si>
  <si>
    <t>2～3</t>
    <phoneticPr fontId="15"/>
  </si>
  <si>
    <t>3～4</t>
    <phoneticPr fontId="15"/>
  </si>
  <si>
    <t>---</t>
  </si>
  <si>
    <t>4～5</t>
    <phoneticPr fontId="15"/>
  </si>
  <si>
    <t>5～6</t>
    <phoneticPr fontId="15"/>
  </si>
  <si>
    <t>6～7</t>
    <phoneticPr fontId="15"/>
  </si>
  <si>
    <t>7～8</t>
    <phoneticPr fontId="15"/>
  </si>
  <si>
    <t>8～9</t>
    <phoneticPr fontId="15"/>
  </si>
  <si>
    <t>9～10</t>
    <phoneticPr fontId="15"/>
  </si>
  <si>
    <t>10～11</t>
    <phoneticPr fontId="15"/>
  </si>
  <si>
    <t>11～12</t>
    <phoneticPr fontId="15"/>
  </si>
  <si>
    <t>12～1</t>
    <phoneticPr fontId="15"/>
  </si>
  <si>
    <t>4～5</t>
  </si>
  <si>
    <t>5～6</t>
  </si>
  <si>
    <t>6～7</t>
  </si>
  <si>
    <t>7～8</t>
  </si>
  <si>
    <t>8～9</t>
  </si>
  <si>
    <t>3～4</t>
  </si>
  <si>
    <t>9～10</t>
  </si>
  <si>
    <t>10～11</t>
  </si>
  <si>
    <t>11～12</t>
  </si>
  <si>
    <t>12～1</t>
  </si>
  <si>
    <t>1～2</t>
  </si>
  <si>
    <t>2～3</t>
  </si>
  <si>
    <t>(出所）URL　https://www.oecd.org/en/data/indicators/composite-leading-indicator-cli.html</t>
    <rPh sb="1" eb="3">
      <t>シュッショ</t>
    </rPh>
    <phoneticPr fontId="15"/>
  </si>
  <si>
    <t xml:space="preserve">参考統計表　　兵庫CLI推計結果(2015年=100) </t>
    <rPh sb="7" eb="9">
      <t>ヒョウゴ</t>
    </rPh>
    <rPh sb="12" eb="14">
      <t>スイケイ</t>
    </rPh>
    <rPh sb="14" eb="16">
      <t>ケッカ</t>
    </rPh>
    <rPh sb="21" eb="22">
      <t>ネン</t>
    </rPh>
    <phoneticPr fontId="15"/>
  </si>
  <si>
    <t>改善※</t>
    <phoneticPr fontId="15"/>
  </si>
  <si>
    <t>(出所）URL　http://stats.oecd.org/Index.aspx?DataSetCode=MEI_CLI</t>
    <rPh sb="1" eb="3">
      <t>シュッショ</t>
    </rPh>
    <phoneticPr fontId="15"/>
  </si>
  <si>
    <t>2020基準</t>
    <rPh sb="4" eb="6">
      <t>キジュン</t>
    </rPh>
    <phoneticPr fontId="1"/>
  </si>
  <si>
    <t>2015年基準</t>
    <rPh sb="4" eb="5">
      <t>ネン</t>
    </rPh>
    <rPh sb="5" eb="7">
      <t>キジュン</t>
    </rPh>
    <phoneticPr fontId="1"/>
  </si>
  <si>
    <t>経済指標比較</t>
    <rPh sb="0" eb="2">
      <t>ケイザイ</t>
    </rPh>
    <rPh sb="2" eb="4">
      <t>シヒョウ</t>
    </rPh>
    <rPh sb="4" eb="6">
      <t>ヒカク</t>
    </rPh>
    <phoneticPr fontId="1"/>
  </si>
  <si>
    <t>基調判断基準</t>
    <rPh sb="0" eb="2">
      <t>キチョウ</t>
    </rPh>
    <rPh sb="2" eb="4">
      <t>ハンダン</t>
    </rPh>
    <rPh sb="4" eb="6">
      <t>キジュン</t>
    </rPh>
    <phoneticPr fontId="1"/>
  </si>
  <si>
    <t xml:space="preserve"> </t>
    <phoneticPr fontId="46"/>
  </si>
  <si>
    <t>標準偏差</t>
    <rPh sb="0" eb="2">
      <t>ヒョウジュン</t>
    </rPh>
    <rPh sb="2" eb="4">
      <t>ヘンサ</t>
    </rPh>
    <phoneticPr fontId="46"/>
  </si>
  <si>
    <t>３か月後方</t>
    <rPh sb="2" eb="3">
      <t>ゲツ</t>
    </rPh>
    <rPh sb="3" eb="5">
      <t>コウホウ</t>
    </rPh>
    <phoneticPr fontId="38"/>
  </si>
  <si>
    <t>３か月後方移動</t>
    <rPh sb="2" eb="3">
      <t>ゲツ</t>
    </rPh>
    <rPh sb="3" eb="5">
      <t>コウホウ</t>
    </rPh>
    <rPh sb="5" eb="7">
      <t>イドウ</t>
    </rPh>
    <phoneticPr fontId="38"/>
  </si>
  <si>
    <t>５か月後方</t>
    <rPh sb="2" eb="3">
      <t>ゲツ</t>
    </rPh>
    <rPh sb="3" eb="5">
      <t>コウホウ</t>
    </rPh>
    <phoneticPr fontId="38"/>
  </si>
  <si>
    <t>５か月後方移動</t>
    <rPh sb="2" eb="3">
      <t>ゲツ</t>
    </rPh>
    <rPh sb="3" eb="5">
      <t>コウホウ</t>
    </rPh>
    <rPh sb="5" eb="7">
      <t>イドウ</t>
    </rPh>
    <phoneticPr fontId="38"/>
  </si>
  <si>
    <t>ＣＩ</t>
    <phoneticPr fontId="46"/>
  </si>
  <si>
    <t>前月差</t>
    <rPh sb="0" eb="2">
      <t>ゼンゲツ</t>
    </rPh>
    <rPh sb="2" eb="3">
      <t>サ</t>
    </rPh>
    <phoneticPr fontId="46"/>
  </si>
  <si>
    <t>符号</t>
    <rPh sb="0" eb="2">
      <t>フゴウ</t>
    </rPh>
    <phoneticPr fontId="46"/>
  </si>
  <si>
    <t>移動平均</t>
    <rPh sb="0" eb="2">
      <t>イドウ</t>
    </rPh>
    <rPh sb="2" eb="4">
      <t>ヘイキン</t>
    </rPh>
    <phoneticPr fontId="38"/>
  </si>
  <si>
    <t>平均前月差</t>
    <rPh sb="0" eb="2">
      <t>ヘイキン</t>
    </rPh>
    <rPh sb="2" eb="4">
      <t>ゼンゲツ</t>
    </rPh>
    <rPh sb="4" eb="5">
      <t>サ</t>
    </rPh>
    <phoneticPr fontId="38"/>
  </si>
  <si>
    <t>前月差２か月計</t>
    <rPh sb="0" eb="2">
      <t>ゼンゲツ</t>
    </rPh>
    <rPh sb="2" eb="3">
      <t>サ</t>
    </rPh>
    <rPh sb="5" eb="6">
      <t>ゲツ</t>
    </rPh>
    <rPh sb="6" eb="7">
      <t>ケイ</t>
    </rPh>
    <phoneticPr fontId="38"/>
  </si>
  <si>
    <t>前月差３か月計</t>
    <rPh sb="0" eb="2">
      <t>ゼンゲツ</t>
    </rPh>
    <rPh sb="2" eb="3">
      <t>サ</t>
    </rPh>
    <rPh sb="5" eb="6">
      <t>ゲツ</t>
    </rPh>
    <rPh sb="6" eb="7">
      <t>ケイ</t>
    </rPh>
    <phoneticPr fontId="38"/>
  </si>
  <si>
    <t>H30.2月判断基準改定後の基調判断（H29.12月報作成時のCI等で設定したもの｡公表基調判断とは異なる）↓</t>
    <rPh sb="5" eb="6">
      <t>ガツ</t>
    </rPh>
    <rPh sb="6" eb="8">
      <t>ハンダン</t>
    </rPh>
    <rPh sb="8" eb="10">
      <t>キジュン</t>
    </rPh>
    <rPh sb="10" eb="12">
      <t>カイテイ</t>
    </rPh>
    <rPh sb="12" eb="13">
      <t>ゴ</t>
    </rPh>
    <rPh sb="14" eb="16">
      <t>キチョウ</t>
    </rPh>
    <rPh sb="16" eb="18">
      <t>ハンダン</t>
    </rPh>
    <rPh sb="25" eb="27">
      <t>ゲッポウ</t>
    </rPh>
    <rPh sb="27" eb="30">
      <t>サクセイジ</t>
    </rPh>
    <rPh sb="33" eb="34">
      <t>トウ</t>
    </rPh>
    <rPh sb="35" eb="37">
      <t>セッテイ</t>
    </rPh>
    <rPh sb="42" eb="44">
      <t>コウヒョウ</t>
    </rPh>
    <rPh sb="44" eb="46">
      <t>キチョウ</t>
    </rPh>
    <rPh sb="46" eb="48">
      <t>ハンダン</t>
    </rPh>
    <rPh sb="50" eb="51">
      <t>コト</t>
    </rPh>
    <phoneticPr fontId="46"/>
  </si>
  <si>
    <t>左記判断に至った理由</t>
    <rPh sb="0" eb="2">
      <t>サキ</t>
    </rPh>
    <rPh sb="2" eb="4">
      <t>ハンダン</t>
    </rPh>
    <rPh sb="5" eb="6">
      <t>イタ</t>
    </rPh>
    <rPh sb="8" eb="10">
      <t>リユウ</t>
    </rPh>
    <phoneticPr fontId="46"/>
  </si>
  <si>
    <t>H21</t>
    <phoneticPr fontId="46"/>
  </si>
  <si>
    <t>悪化</t>
    <rPh sb="0" eb="2">
      <t>アッカ</t>
    </rPh>
    <phoneticPr fontId="46"/>
  </si>
  <si>
    <t>３か月以上連続して、３か月後方移動平均が下降</t>
    <rPh sb="2" eb="3">
      <t>ツキ</t>
    </rPh>
    <rPh sb="3" eb="5">
      <t>イジョウ</t>
    </rPh>
    <rPh sb="5" eb="7">
      <t>レンゾク</t>
    </rPh>
    <rPh sb="12" eb="13">
      <t>ツキ</t>
    </rPh>
    <rPh sb="13" eb="15">
      <t>コウホウ</t>
    </rPh>
    <rPh sb="15" eb="17">
      <t>イドウ</t>
    </rPh>
    <rPh sb="17" eb="19">
      <t>ヘイキン</t>
    </rPh>
    <rPh sb="20" eb="22">
      <t>カコウ</t>
    </rPh>
    <phoneticPr fontId="46"/>
  </si>
  <si>
    <t>　　　　　〃</t>
    <phoneticPr fontId="46"/>
  </si>
  <si>
    <t>（悪化）</t>
    <rPh sb="1" eb="3">
      <t>アッカ</t>
    </rPh>
    <phoneticPr fontId="46"/>
  </si>
  <si>
    <t>「基調判断の基準」のいずれにも該当せず</t>
    <rPh sb="1" eb="3">
      <t>キチョウ</t>
    </rPh>
    <rPh sb="3" eb="5">
      <t>ハンダン</t>
    </rPh>
    <rPh sb="6" eb="8">
      <t>キジュン</t>
    </rPh>
    <rPh sb="15" eb="17">
      <t>ガイトウ</t>
    </rPh>
    <phoneticPr fontId="46"/>
  </si>
  <si>
    <t>下げ止まり</t>
    <rPh sb="0" eb="1">
      <t>サ</t>
    </rPh>
    <rPh sb="2" eb="3">
      <t>ド</t>
    </rPh>
    <phoneticPr fontId="46"/>
  </si>
  <si>
    <t>３か月後方移動平均前月差の累計が、その一標準偏差を超過</t>
    <rPh sb="2" eb="3">
      <t>ツキ</t>
    </rPh>
    <rPh sb="3" eb="5">
      <t>コウホウ</t>
    </rPh>
    <rPh sb="5" eb="7">
      <t>イドウ</t>
    </rPh>
    <rPh sb="7" eb="9">
      <t>ヘイキン</t>
    </rPh>
    <rPh sb="9" eb="11">
      <t>ゼンゲツ</t>
    </rPh>
    <rPh sb="11" eb="12">
      <t>サ</t>
    </rPh>
    <rPh sb="13" eb="15">
      <t>ルイケイ</t>
    </rPh>
    <rPh sb="19" eb="20">
      <t>イチ</t>
    </rPh>
    <rPh sb="20" eb="22">
      <t>ヒョウジュン</t>
    </rPh>
    <rPh sb="22" eb="24">
      <t>ヘンサ</t>
    </rPh>
    <rPh sb="25" eb="27">
      <t>チョウカ</t>
    </rPh>
    <phoneticPr fontId="46"/>
  </si>
  <si>
    <t>上方への局面変化</t>
    <rPh sb="0" eb="2">
      <t>ジョウホウ</t>
    </rPh>
    <rPh sb="4" eb="6">
      <t>キョクメン</t>
    </rPh>
    <rPh sb="6" eb="8">
      <t>ヘンカ</t>
    </rPh>
    <phoneticPr fontId="46"/>
  </si>
  <si>
    <t>７か月後方移動平均前月差の累計が、その一標準偏差を超過</t>
    <rPh sb="2" eb="3">
      <t>ゲツ</t>
    </rPh>
    <rPh sb="3" eb="5">
      <t>コウホウ</t>
    </rPh>
    <rPh sb="5" eb="7">
      <t>イドウ</t>
    </rPh>
    <rPh sb="7" eb="9">
      <t>ヘイキン</t>
    </rPh>
    <rPh sb="9" eb="11">
      <t>ゼンゲツ</t>
    </rPh>
    <rPh sb="11" eb="12">
      <t>サ</t>
    </rPh>
    <rPh sb="13" eb="15">
      <t>ルイケイ</t>
    </rPh>
    <rPh sb="19" eb="20">
      <t>イチ</t>
    </rPh>
    <rPh sb="20" eb="22">
      <t>ヒョウジュン</t>
    </rPh>
    <rPh sb="22" eb="24">
      <t>ヘンサ</t>
    </rPh>
    <rPh sb="25" eb="27">
      <t>チョウカ</t>
    </rPh>
    <phoneticPr fontId="46"/>
  </si>
  <si>
    <t>改善</t>
    <rPh sb="0" eb="2">
      <t>カイゼン</t>
    </rPh>
    <phoneticPr fontId="46"/>
  </si>
  <si>
    <t>３か月以上連続して、３か月後方移動平均が上昇</t>
    <rPh sb="2" eb="3">
      <t>ゲツ</t>
    </rPh>
    <rPh sb="3" eb="5">
      <t>イジョウ</t>
    </rPh>
    <rPh sb="5" eb="7">
      <t>レンゾク</t>
    </rPh>
    <rPh sb="20" eb="22">
      <t>ジョウショウ</t>
    </rPh>
    <phoneticPr fontId="46"/>
  </si>
  <si>
    <t>H22</t>
    <phoneticPr fontId="46"/>
  </si>
  <si>
    <t>（改善）</t>
    <rPh sb="1" eb="3">
      <t>カイゼン</t>
    </rPh>
    <phoneticPr fontId="46"/>
  </si>
  <si>
    <t>H23</t>
    <phoneticPr fontId="46"/>
  </si>
  <si>
    <t>H24</t>
    <phoneticPr fontId="46"/>
  </si>
  <si>
    <t>足踏み</t>
    <rPh sb="0" eb="2">
      <t>アシブ</t>
    </rPh>
    <phoneticPr fontId="46"/>
  </si>
  <si>
    <t>下方への局面変化</t>
    <rPh sb="0" eb="2">
      <t>カホウ</t>
    </rPh>
    <rPh sb="4" eb="6">
      <t>キョクメン</t>
    </rPh>
    <rPh sb="6" eb="8">
      <t>ヘンカ</t>
    </rPh>
    <phoneticPr fontId="46"/>
  </si>
  <si>
    <t>H25</t>
    <phoneticPr fontId="46"/>
  </si>
  <si>
    <t>H30.2月判断基準改定後の基調判断（H29.12月報作成時のCI等で設定したもの｡公表基調判断とは異なる）↓</t>
    <rPh sb="5" eb="6">
      <t>ガツ</t>
    </rPh>
    <rPh sb="6" eb="8">
      <t>ハンダン</t>
    </rPh>
    <rPh sb="8" eb="10">
      <t>キジュン</t>
    </rPh>
    <rPh sb="10" eb="12">
      <t>カイテイ</t>
    </rPh>
    <rPh sb="12" eb="13">
      <t>ゴ</t>
    </rPh>
    <rPh sb="14" eb="16">
      <t>キチョウ</t>
    </rPh>
    <rPh sb="16" eb="18">
      <t>ハンダン</t>
    </rPh>
    <phoneticPr fontId="46"/>
  </si>
  <si>
    <t>基準の基調判断</t>
    <rPh sb="0" eb="2">
      <t>キジュン</t>
    </rPh>
    <rPh sb="3" eb="5">
      <t>キチョウ</t>
    </rPh>
    <rPh sb="5" eb="7">
      <t>ハンダン</t>
    </rPh>
    <phoneticPr fontId="46"/>
  </si>
  <si>
    <t>H26</t>
    <phoneticPr fontId="46"/>
  </si>
  <si>
    <t>足踏み</t>
    <rPh sb="0" eb="1">
      <t>アシ</t>
    </rPh>
    <rPh sb="1" eb="2">
      <t>ブ</t>
    </rPh>
    <phoneticPr fontId="46"/>
  </si>
  <si>
    <t>横ばい局面(下方への局面変化)</t>
    <rPh sb="0" eb="1">
      <t>ヨコ</t>
    </rPh>
    <rPh sb="3" eb="5">
      <t>キョクメン</t>
    </rPh>
    <rPh sb="6" eb="8">
      <t>カホウ</t>
    </rPh>
    <rPh sb="10" eb="12">
      <t>キョクメン</t>
    </rPh>
    <rPh sb="12" eb="14">
      <t>ヘンカ</t>
    </rPh>
    <phoneticPr fontId="46"/>
  </si>
  <si>
    <t>（足踏み）</t>
    <rPh sb="1" eb="2">
      <t>アシ</t>
    </rPh>
    <rPh sb="2" eb="3">
      <t>ブ</t>
    </rPh>
    <phoneticPr fontId="46"/>
  </si>
  <si>
    <t>（横ばい局面(下方への局面変化)）</t>
    <rPh sb="1" eb="2">
      <t>ヨコ</t>
    </rPh>
    <rPh sb="4" eb="6">
      <t>キョクメン</t>
    </rPh>
    <rPh sb="7" eb="9">
      <t>カホウ</t>
    </rPh>
    <rPh sb="11" eb="13">
      <t>キョクメン</t>
    </rPh>
    <rPh sb="13" eb="15">
      <t>ヘンカ</t>
    </rPh>
    <phoneticPr fontId="46"/>
  </si>
  <si>
    <t>３か月以上連続して、３か月後方移動平均が上昇</t>
  </si>
  <si>
    <t>H27</t>
    <phoneticPr fontId="46"/>
  </si>
  <si>
    <t>３か月以上連続して、３か月後方移動平均が上昇、当月の前月差の符号がプラス</t>
    <rPh sb="23" eb="25">
      <t>トウゲツ</t>
    </rPh>
    <rPh sb="26" eb="28">
      <t>ゼンゲツ</t>
    </rPh>
    <rPh sb="28" eb="29">
      <t>サ</t>
    </rPh>
    <rPh sb="30" eb="32">
      <t>フゴウ</t>
    </rPh>
    <phoneticPr fontId="46"/>
  </si>
  <si>
    <t>３か月後方移動平均前月差の符号がマイナスに変化し、前月差が一標準偏差を超過、当月の前月差の符号がマイナス</t>
    <rPh sb="2" eb="3">
      <t>ツキ</t>
    </rPh>
    <rPh sb="3" eb="5">
      <t>コウホウ</t>
    </rPh>
    <rPh sb="5" eb="7">
      <t>イドウ</t>
    </rPh>
    <rPh sb="7" eb="9">
      <t>ヘイキン</t>
    </rPh>
    <rPh sb="9" eb="11">
      <t>ゼンゲツ</t>
    </rPh>
    <rPh sb="11" eb="12">
      <t>サ</t>
    </rPh>
    <rPh sb="13" eb="15">
      <t>フゴウ</t>
    </rPh>
    <rPh sb="21" eb="23">
      <t>ヘンカ</t>
    </rPh>
    <rPh sb="25" eb="27">
      <t>ゼンゲツ</t>
    </rPh>
    <rPh sb="27" eb="28">
      <t>サ</t>
    </rPh>
    <rPh sb="29" eb="30">
      <t>イチ</t>
    </rPh>
    <rPh sb="30" eb="32">
      <t>ヒョウジュン</t>
    </rPh>
    <rPh sb="32" eb="34">
      <t>ヘンサ</t>
    </rPh>
    <rPh sb="35" eb="37">
      <t>チョウカ</t>
    </rPh>
    <rPh sb="38" eb="40">
      <t>トウゲツ</t>
    </rPh>
    <rPh sb="41" eb="43">
      <t>ゼンゲツ</t>
    </rPh>
    <rPh sb="43" eb="44">
      <t>サ</t>
    </rPh>
    <rPh sb="45" eb="47">
      <t>フゴウ</t>
    </rPh>
    <phoneticPr fontId="46"/>
  </si>
  <si>
    <t>横ばい局面(下方への局面変化)</t>
    <rPh sb="0" eb="1">
      <t>ヨコ</t>
    </rPh>
    <rPh sb="3" eb="5">
      <t>キョクメン</t>
    </rPh>
    <rPh sb="6" eb="8">
      <t>カホウ</t>
    </rPh>
    <rPh sb="10" eb="12">
      <t>キョクメン</t>
    </rPh>
    <rPh sb="12" eb="14">
      <t>ヘンカ</t>
    </rPh>
    <phoneticPr fontId="1"/>
  </si>
  <si>
    <t>３か月以上連続して、３か月後方移動平均が下降、当月の前月差の符号がマイナス</t>
    <rPh sb="20" eb="22">
      <t>カコウ</t>
    </rPh>
    <phoneticPr fontId="1"/>
  </si>
  <si>
    <t>(横ばい局面(下方への局面変化))</t>
    <rPh sb="1" eb="2">
      <t>ヨコ</t>
    </rPh>
    <rPh sb="4" eb="6">
      <t>キョクメン</t>
    </rPh>
    <rPh sb="7" eb="9">
      <t>カホウ</t>
    </rPh>
    <rPh sb="11" eb="13">
      <t>キョクメン</t>
    </rPh>
    <rPh sb="13" eb="15">
      <t>ヘンカ</t>
    </rPh>
    <phoneticPr fontId="1"/>
  </si>
  <si>
    <t>H28</t>
    <phoneticPr fontId="46"/>
  </si>
  <si>
    <t>(悪化)</t>
    <rPh sb="1" eb="3">
      <t>アッカ</t>
    </rPh>
    <phoneticPr fontId="1"/>
  </si>
  <si>
    <t>H29</t>
    <phoneticPr fontId="46"/>
  </si>
  <si>
    <t>横ばい局面(上方への局面変化)</t>
    <rPh sb="0" eb="1">
      <t>ヨコ</t>
    </rPh>
    <rPh sb="3" eb="5">
      <t>キョクメン</t>
    </rPh>
    <rPh sb="6" eb="8">
      <t>カミガタ</t>
    </rPh>
    <rPh sb="10" eb="12">
      <t>キョクメン</t>
    </rPh>
    <rPh sb="12" eb="14">
      <t>ヘンカ</t>
    </rPh>
    <phoneticPr fontId="46"/>
  </si>
  <si>
    <t>横ばい局面(上方への局面変化)</t>
    <rPh sb="0" eb="1">
      <t>ヨコ</t>
    </rPh>
    <rPh sb="3" eb="5">
      <t>キョクメン</t>
    </rPh>
    <rPh sb="6" eb="8">
      <t>カミガタ</t>
    </rPh>
    <rPh sb="10" eb="12">
      <t>キョクメン</t>
    </rPh>
    <rPh sb="12" eb="14">
      <t>ヘンカ</t>
    </rPh>
    <phoneticPr fontId="1"/>
  </si>
  <si>
    <t>(横ばい局面(上方への局面変化))</t>
    <rPh sb="1" eb="2">
      <t>ヨコ</t>
    </rPh>
    <rPh sb="4" eb="6">
      <t>キョクメン</t>
    </rPh>
    <rPh sb="7" eb="9">
      <t>カミガタ</t>
    </rPh>
    <rPh sb="11" eb="13">
      <t>キョクメン</t>
    </rPh>
    <rPh sb="13" eb="15">
      <t>ヘンカ</t>
    </rPh>
    <phoneticPr fontId="1"/>
  </si>
  <si>
    <t>（横ばい局面(上方への局面変化)）</t>
    <rPh sb="1" eb="2">
      <t>ヨコ</t>
    </rPh>
    <rPh sb="4" eb="6">
      <t>キョクメン</t>
    </rPh>
    <rPh sb="7" eb="9">
      <t>カミガタ</t>
    </rPh>
    <rPh sb="11" eb="13">
      <t>キョクメン</t>
    </rPh>
    <rPh sb="13" eb="15">
      <t>ヘンカ</t>
    </rPh>
    <phoneticPr fontId="46"/>
  </si>
  <si>
    <t>(横ばい局面(下方への局面変化))</t>
    <rPh sb="1" eb="2">
      <t>ヨコ</t>
    </rPh>
    <rPh sb="4" eb="6">
      <t>キョクメン</t>
    </rPh>
    <rPh sb="7" eb="8">
      <t>シタ</t>
    </rPh>
    <rPh sb="8" eb="9">
      <t>ホウ</t>
    </rPh>
    <rPh sb="11" eb="13">
      <t>キョクメン</t>
    </rPh>
    <rPh sb="13" eb="15">
      <t>ヘンカ</t>
    </rPh>
    <phoneticPr fontId="1"/>
  </si>
  <si>
    <t>(横ばい局面(下方への局面変化))</t>
    <rPh sb="1" eb="2">
      <t>ヨコ</t>
    </rPh>
    <rPh sb="4" eb="6">
      <t>キョクメン</t>
    </rPh>
    <rPh sb="7" eb="8">
      <t>シタ</t>
    </rPh>
    <rPh sb="11" eb="13">
      <t>キョクメン</t>
    </rPh>
    <rPh sb="13" eb="15">
      <t>ヘンカ</t>
    </rPh>
    <phoneticPr fontId="1"/>
  </si>
  <si>
    <t>(横ばい局面(下方への局面変化))</t>
    <rPh sb="1" eb="2">
      <t>ヨコ</t>
    </rPh>
    <rPh sb="4" eb="6">
      <t>キョクメン</t>
    </rPh>
    <rPh sb="7" eb="9">
      <t>カホウ</t>
    </rPh>
    <rPh sb="11" eb="13">
      <t>キョクメン</t>
    </rPh>
    <rPh sb="13" eb="15">
      <t>ヘンカ</t>
    </rPh>
    <phoneticPr fontId="46"/>
  </si>
  <si>
    <t>←月報作成時点のＣＩ値等を用いて改定後の基準で判断</t>
    <rPh sb="1" eb="3">
      <t>ゲッポウ</t>
    </rPh>
    <rPh sb="3" eb="5">
      <t>サクセイ</t>
    </rPh>
    <rPh sb="5" eb="7">
      <t>ジテン</t>
    </rPh>
    <rPh sb="10" eb="11">
      <t>チ</t>
    </rPh>
    <rPh sb="11" eb="12">
      <t>トウ</t>
    </rPh>
    <rPh sb="13" eb="14">
      <t>モチ</t>
    </rPh>
    <rPh sb="16" eb="19">
      <t>カイテイゴ</t>
    </rPh>
    <rPh sb="20" eb="22">
      <t>キジュン</t>
    </rPh>
    <rPh sb="23" eb="25">
      <t>ハンダン</t>
    </rPh>
    <phoneticPr fontId="46"/>
  </si>
  <si>
    <t>H30</t>
    <phoneticPr fontId="46"/>
  </si>
  <si>
    <t>H30</t>
  </si>
  <si>
    <t>３か月以上連続して、３か月後方移動平均が下降、当月の前月差の符号がマイナス
５か月後方移動平均の符号がマイナスに変化し、マイナス幅が１標準偏差を超過、当月の前月差の符号がマイナス</t>
    <rPh sb="40" eb="41">
      <t>ゲツ</t>
    </rPh>
    <rPh sb="41" eb="43">
      <t>コウホウ</t>
    </rPh>
    <rPh sb="43" eb="45">
      <t>イドウ</t>
    </rPh>
    <rPh sb="45" eb="47">
      <t>ヘイキン</t>
    </rPh>
    <rPh sb="48" eb="50">
      <t>フゴウ</t>
    </rPh>
    <rPh sb="56" eb="58">
      <t>ヘンカ</t>
    </rPh>
    <rPh sb="64" eb="65">
      <t>ハバ</t>
    </rPh>
    <rPh sb="67" eb="69">
      <t>ヒョウジュン</t>
    </rPh>
    <rPh sb="69" eb="71">
      <t>ヘンサ</t>
    </rPh>
    <rPh sb="72" eb="74">
      <t>チョウカ</t>
    </rPh>
    <rPh sb="75" eb="76">
      <t>トウ</t>
    </rPh>
    <rPh sb="76" eb="77">
      <t>ツキ</t>
    </rPh>
    <rPh sb="78" eb="80">
      <t>ゼンゲツ</t>
    </rPh>
    <rPh sb="80" eb="81">
      <t>サ</t>
    </rPh>
    <rPh sb="82" eb="84">
      <t>フゴウ</t>
    </rPh>
    <phoneticPr fontId="46"/>
  </si>
  <si>
    <t>５か月後方移動平均の符号がプラスに変化し、プラス幅が１標準偏差を超過、当月の前月差の符号がプラス（注２）
３か月後方移動平均の符号がプラスに変化し、プラス幅が１標準偏差を超過、当月の前月差の符号がプラス（注１）
別紙、基調判断による</t>
    <rPh sb="106" eb="108">
      <t>ベッシ</t>
    </rPh>
    <rPh sb="109" eb="111">
      <t>キチョウ</t>
    </rPh>
    <rPh sb="111" eb="113">
      <t>ハンダン</t>
    </rPh>
    <phoneticPr fontId="46"/>
  </si>
  <si>
    <t>H31</t>
    <phoneticPr fontId="46"/>
  </si>
  <si>
    <t>・３か月後方移動平均前月差の符号がマイナスに変化し、前月差が一標準偏差を超過、当月の前月差の符号がマイナス（足踏み）
・５か月後方移動平均の符号がマイナスに変化し、マイナス幅が１標準偏差を超過、当月の前月差の符号がマイナス（下方への局面変化）</t>
    <rPh sb="54" eb="56">
      <t>アシブ</t>
    </rPh>
    <rPh sb="112" eb="114">
      <t>カホウ</t>
    </rPh>
    <rPh sb="116" eb="118">
      <t>キョクメン</t>
    </rPh>
    <rPh sb="118" eb="120">
      <t>ヘンカ</t>
    </rPh>
    <phoneticPr fontId="46"/>
  </si>
  <si>
    <t>(横ばい局面(下方への局面変化))</t>
    <phoneticPr fontId="46"/>
  </si>
  <si>
    <t>悪化</t>
    <phoneticPr fontId="46"/>
  </si>
  <si>
    <t>３か月以上連続して、３か月後方移動平均が下降、当月の前月差の符号がマイナス</t>
    <phoneticPr fontId="46"/>
  </si>
  <si>
    <t>当月の前月差の符号がプラス、３か月移動平均の符号がプラスに変化しプラス幅（１か月、２か月または３か月の累積）が一標準偏差分以上</t>
    <rPh sb="0" eb="2">
      <t>トウゲツ</t>
    </rPh>
    <rPh sb="3" eb="5">
      <t>ゼンゲツ</t>
    </rPh>
    <rPh sb="5" eb="6">
      <t>サ</t>
    </rPh>
    <rPh sb="7" eb="9">
      <t>フゴウ</t>
    </rPh>
    <rPh sb="16" eb="17">
      <t>ゲツ</t>
    </rPh>
    <rPh sb="17" eb="19">
      <t>イドウ</t>
    </rPh>
    <rPh sb="19" eb="21">
      <t>ヘイキン</t>
    </rPh>
    <rPh sb="22" eb="24">
      <t>フゴウ</t>
    </rPh>
    <rPh sb="29" eb="31">
      <t>ヘンカ</t>
    </rPh>
    <rPh sb="35" eb="36">
      <t>ハバ</t>
    </rPh>
    <rPh sb="39" eb="40">
      <t>ゲツ</t>
    </rPh>
    <rPh sb="43" eb="44">
      <t>ゲツ</t>
    </rPh>
    <rPh sb="49" eb="50">
      <t>ゲツ</t>
    </rPh>
    <rPh sb="51" eb="53">
      <t>ルイセキ</t>
    </rPh>
    <rPh sb="55" eb="56">
      <t>イチ</t>
    </rPh>
    <rPh sb="56" eb="58">
      <t>ヒョウジュン</t>
    </rPh>
    <rPh sb="58" eb="60">
      <t>ヘンサ</t>
    </rPh>
    <rPh sb="60" eb="61">
      <t>ブン</t>
    </rPh>
    <rPh sb="61" eb="63">
      <t>イジョウ</t>
    </rPh>
    <phoneticPr fontId="46"/>
  </si>
  <si>
    <t>「下げ止まり」となった後に「足踏み」の基準を満たしたため、横ばい局面（上方への局面変化）を基調判断とする。</t>
    <rPh sb="1" eb="2">
      <t>サ</t>
    </rPh>
    <rPh sb="3" eb="4">
      <t>ド</t>
    </rPh>
    <rPh sb="11" eb="12">
      <t>アト</t>
    </rPh>
    <rPh sb="14" eb="16">
      <t>アシブ</t>
    </rPh>
    <rPh sb="19" eb="21">
      <t>キジュン</t>
    </rPh>
    <rPh sb="22" eb="23">
      <t>ミ</t>
    </rPh>
    <rPh sb="29" eb="30">
      <t>ヨコ</t>
    </rPh>
    <rPh sb="32" eb="34">
      <t>キョクメン</t>
    </rPh>
    <rPh sb="35" eb="37">
      <t>ジョウホウ</t>
    </rPh>
    <rPh sb="39" eb="41">
      <t>キョクメン</t>
    </rPh>
    <rPh sb="41" eb="43">
      <t>ヘンカ</t>
    </rPh>
    <rPh sb="45" eb="47">
      <t>キチョウ</t>
    </rPh>
    <rPh sb="47" eb="49">
      <t>ハンダン</t>
    </rPh>
    <phoneticPr fontId="46"/>
  </si>
  <si>
    <t>R2</t>
    <phoneticPr fontId="46"/>
  </si>
  <si>
    <t>〃</t>
    <phoneticPr fontId="46"/>
  </si>
  <si>
    <t>「下げ止まり」となった後に「改善」の基準を満たしたため、横ばい局面（上方への局面変化）を基調判断とする。</t>
    <rPh sb="1" eb="2">
      <t>サ</t>
    </rPh>
    <rPh sb="3" eb="4">
      <t>ド</t>
    </rPh>
    <rPh sb="11" eb="12">
      <t>アト</t>
    </rPh>
    <rPh sb="14" eb="16">
      <t>カイゼン</t>
    </rPh>
    <rPh sb="18" eb="20">
      <t>キジュン</t>
    </rPh>
    <rPh sb="21" eb="22">
      <t>ミ</t>
    </rPh>
    <rPh sb="28" eb="29">
      <t>ヨコ</t>
    </rPh>
    <rPh sb="31" eb="33">
      <t>キョクメン</t>
    </rPh>
    <rPh sb="34" eb="36">
      <t>ジョウホウ</t>
    </rPh>
    <rPh sb="38" eb="40">
      <t>キョクメン</t>
    </rPh>
    <rPh sb="40" eb="42">
      <t>ヘンカ</t>
    </rPh>
    <rPh sb="44" eb="46">
      <t>キチョウ</t>
    </rPh>
    <rPh sb="46" eb="48">
      <t>ハンダン</t>
    </rPh>
    <phoneticPr fontId="46"/>
  </si>
  <si>
    <t>３か月以上連続して、３か月後方移動平均が上昇、当月の前月差の符号がプラス</t>
    <rPh sb="20" eb="22">
      <t>ジョウショウ</t>
    </rPh>
    <phoneticPr fontId="1"/>
  </si>
  <si>
    <t>R3</t>
    <phoneticPr fontId="46"/>
  </si>
  <si>
    <t>「改善」となった後に「悪化」の基準を満たしたため、横ばい局面（下方への局面変化）を基調判断とする。</t>
    <rPh sb="1" eb="3">
      <t>カイゼン</t>
    </rPh>
    <rPh sb="8" eb="9">
      <t>アト</t>
    </rPh>
    <rPh sb="11" eb="13">
      <t>アッカ</t>
    </rPh>
    <rPh sb="15" eb="17">
      <t>キジュン</t>
    </rPh>
    <rPh sb="18" eb="19">
      <t>ミ</t>
    </rPh>
    <rPh sb="25" eb="26">
      <t>ヨコ</t>
    </rPh>
    <rPh sb="28" eb="30">
      <t>キョクメン</t>
    </rPh>
    <rPh sb="31" eb="33">
      <t>カホウ</t>
    </rPh>
    <rPh sb="35" eb="37">
      <t>キョクメン</t>
    </rPh>
    <rPh sb="37" eb="39">
      <t>ヘンカ</t>
    </rPh>
    <rPh sb="41" eb="43">
      <t>キチョウ</t>
    </rPh>
    <rPh sb="43" eb="45">
      <t>ハンダン</t>
    </rPh>
    <phoneticPr fontId="46"/>
  </si>
  <si>
    <t>R4</t>
    <phoneticPr fontId="46"/>
  </si>
  <si>
    <t>３か月以上連続して、４か月後方移動平均が上昇、当月の前月差の符号がプラス</t>
    <rPh sb="20" eb="22">
      <t>ジョウショウ</t>
    </rPh>
    <phoneticPr fontId="1"/>
  </si>
  <si>
    <t>R5</t>
    <phoneticPr fontId="46"/>
  </si>
  <si>
    <t>（改善）</t>
    <rPh sb="1" eb="3">
      <t>カイゼン</t>
    </rPh>
    <phoneticPr fontId="47"/>
  </si>
  <si>
    <t>「改善」となった後に「悪化」の基準を満たしたため、横ばい局面（下方への局面変化）を基調判断とする。</t>
    <rPh sb="1" eb="3">
      <t>カイゼン</t>
    </rPh>
    <rPh sb="8" eb="9">
      <t>アト</t>
    </rPh>
    <rPh sb="11" eb="13">
      <t>アッカ</t>
    </rPh>
    <rPh sb="15" eb="17">
      <t>キジュン</t>
    </rPh>
    <rPh sb="18" eb="19">
      <t>ミ</t>
    </rPh>
    <rPh sb="25" eb="26">
      <t>ヨコ</t>
    </rPh>
    <rPh sb="28" eb="30">
      <t>キョクメン</t>
    </rPh>
    <rPh sb="31" eb="33">
      <t>カホウ</t>
    </rPh>
    <rPh sb="35" eb="37">
      <t>キョクメン</t>
    </rPh>
    <rPh sb="37" eb="39">
      <t>ヘンカ</t>
    </rPh>
    <rPh sb="41" eb="43">
      <t>キチョウ</t>
    </rPh>
    <rPh sb="43" eb="45">
      <t>ハンダン</t>
    </rPh>
    <phoneticPr fontId="47"/>
  </si>
  <si>
    <t>足踏み</t>
    <rPh sb="0" eb="2">
      <t>アシブ</t>
    </rPh>
    <phoneticPr fontId="47"/>
  </si>
  <si>
    <t>３か月後方移動平均(前月差)の符号がマイナスに変化し、マイナス幅(１か月、２か月または３か月の累積)が1標準偏差以上で、当月の前月差の符号がマイナス</t>
    <rPh sb="3" eb="5">
      <t>コウホウ</t>
    </rPh>
    <rPh sb="5" eb="7">
      <t>イドウ</t>
    </rPh>
    <rPh sb="7" eb="9">
      <t>ヘイキン</t>
    </rPh>
    <rPh sb="10" eb="12">
      <t>ゼンゲツ</t>
    </rPh>
    <rPh sb="12" eb="13">
      <t>サ</t>
    </rPh>
    <rPh sb="15" eb="17">
      <t>フゴウ</t>
    </rPh>
    <rPh sb="23" eb="25">
      <t>ヘンカ</t>
    </rPh>
    <rPh sb="31" eb="32">
      <t>ハバ</t>
    </rPh>
    <rPh sb="35" eb="36">
      <t>ツキ</t>
    </rPh>
    <rPh sb="39" eb="40">
      <t>ツキ</t>
    </rPh>
    <rPh sb="45" eb="46">
      <t>ツキ</t>
    </rPh>
    <rPh sb="47" eb="49">
      <t>ルイセキ</t>
    </rPh>
    <rPh sb="52" eb="54">
      <t>ヒョウジュン</t>
    </rPh>
    <rPh sb="54" eb="56">
      <t>ヘンサ</t>
    </rPh>
    <rPh sb="56" eb="58">
      <t>イジョウ</t>
    </rPh>
    <rPh sb="60" eb="62">
      <t>トウゲツ</t>
    </rPh>
    <phoneticPr fontId="48"/>
  </si>
  <si>
    <t>「足踏み」となった後に、「悪化」の基準を満たしたため、横ばい局面（下方への局面変化）を基調判断とする。</t>
    <rPh sb="17" eb="19">
      <t>キジュン</t>
    </rPh>
    <phoneticPr fontId="47"/>
  </si>
  <si>
    <t>（前月差マイナスではなく）前月並とみなす。
「基調判断の基準」のいずれにも該当しない。</t>
    <rPh sb="1" eb="2">
      <t>マエ</t>
    </rPh>
    <rPh sb="2" eb="4">
      <t>ゲッサ</t>
    </rPh>
    <rPh sb="13" eb="15">
      <t>ゼンゲツ</t>
    </rPh>
    <rPh sb="15" eb="16">
      <t>ナ</t>
    </rPh>
    <rPh sb="23" eb="27">
      <t>キチョウハンダン</t>
    </rPh>
    <rPh sb="28" eb="30">
      <t>キジュン</t>
    </rPh>
    <rPh sb="37" eb="39">
      <t>ガイトウ</t>
    </rPh>
    <phoneticPr fontId="47"/>
  </si>
  <si>
    <t>悪化</t>
    <rPh sb="0" eb="2">
      <t>アッカ</t>
    </rPh>
    <phoneticPr fontId="47"/>
  </si>
  <si>
    <t>３か月以上連続して、３か月後方移動平均が下降、当月の前月差の符号がマイナス</t>
    <rPh sb="20" eb="22">
      <t>カコウ</t>
    </rPh>
    <phoneticPr fontId="48"/>
  </si>
  <si>
    <t>（悪化）</t>
    <rPh sb="1" eb="3">
      <t>アッカ</t>
    </rPh>
    <phoneticPr fontId="47"/>
  </si>
  <si>
    <t>（下げ止まり）</t>
    <rPh sb="1" eb="2">
      <t>サ</t>
    </rPh>
    <rPh sb="3" eb="4">
      <t>ド</t>
    </rPh>
    <phoneticPr fontId="47"/>
  </si>
  <si>
    <t>３か月後方移動平均がプラスで推移し、累積プラス幅が１標準偏差以上となっている（下げ止まりの基準に準ずる状態）</t>
    <rPh sb="2" eb="3">
      <t>ツキ</t>
    </rPh>
    <rPh sb="3" eb="5">
      <t>コウホウ</t>
    </rPh>
    <rPh sb="5" eb="7">
      <t>イドウ</t>
    </rPh>
    <rPh sb="7" eb="9">
      <t>ヘイキン</t>
    </rPh>
    <rPh sb="14" eb="16">
      <t>スイイ</t>
    </rPh>
    <rPh sb="18" eb="20">
      <t>ルイセキ</t>
    </rPh>
    <rPh sb="23" eb="24">
      <t>ハバ</t>
    </rPh>
    <rPh sb="26" eb="28">
      <t>ヒョウジュン</t>
    </rPh>
    <rPh sb="28" eb="30">
      <t>ヘンサ</t>
    </rPh>
    <rPh sb="30" eb="32">
      <t>イジョウ</t>
    </rPh>
    <rPh sb="39" eb="40">
      <t>サ</t>
    </rPh>
    <rPh sb="41" eb="42">
      <t>ド</t>
    </rPh>
    <rPh sb="45" eb="47">
      <t>キジュン</t>
    </rPh>
    <rPh sb="48" eb="49">
      <t>ジュン</t>
    </rPh>
    <rPh sb="51" eb="53">
      <t>ジョウタイ</t>
    </rPh>
    <phoneticPr fontId="47"/>
  </si>
  <si>
    <t>R6</t>
    <phoneticPr fontId="46"/>
  </si>
  <si>
    <t>横ばい局面(上方への局面変化)</t>
    <rPh sb="0" eb="1">
      <t>ヨコ</t>
    </rPh>
    <rPh sb="3" eb="5">
      <t>キョクメン</t>
    </rPh>
    <rPh sb="6" eb="8">
      <t>ジョウホウ</t>
    </rPh>
    <rPh sb="10" eb="12">
      <t>キョクメン</t>
    </rPh>
    <rPh sb="12" eb="14">
      <t>ヘンカ</t>
    </rPh>
    <phoneticPr fontId="46"/>
  </si>
  <si>
    <t>「下げ止まり」となった後に、「改善」の基準を満たしたため、横ばい局面（上方への局面変化）を基調判断とする。</t>
    <rPh sb="35" eb="36">
      <t>ウエ</t>
    </rPh>
    <phoneticPr fontId="46"/>
  </si>
  <si>
    <t>兵庫CLI2020</t>
    <rPh sb="0" eb="2">
      <t>ヒョウゴ</t>
    </rPh>
    <phoneticPr fontId="1"/>
  </si>
  <si>
    <t>兵庫CLI2015</t>
    <rPh sb="0" eb="2">
      <t>ヒョウゴ</t>
    </rPh>
    <phoneticPr fontId="1"/>
  </si>
  <si>
    <t>３か月以上連続して、３か月後方移動平均が下降、当月の前月差の符号がマイナス。
５か月後方移動平均の符号がマイナスに変化し、３か月累計が一標準偏差を超過、当月の前月差の符号がマイナス</t>
    <rPh sb="41" eb="42">
      <t>ゲツ</t>
    </rPh>
    <rPh sb="42" eb="44">
      <t>コウホウ</t>
    </rPh>
    <rPh sb="44" eb="46">
      <t>イドウ</t>
    </rPh>
    <rPh sb="46" eb="48">
      <t>ヘイキン</t>
    </rPh>
    <rPh sb="49" eb="51">
      <t>フゴウ</t>
    </rPh>
    <rPh sb="57" eb="59">
      <t>ヘンカ</t>
    </rPh>
    <rPh sb="63" eb="64">
      <t>ゲツ</t>
    </rPh>
    <rPh sb="64" eb="66">
      <t>ルイケイ</t>
    </rPh>
    <rPh sb="67" eb="68">
      <t>イチ</t>
    </rPh>
    <rPh sb="68" eb="70">
      <t>ヒョウジュン</t>
    </rPh>
    <rPh sb="70" eb="72">
      <t>ヘンサ</t>
    </rPh>
    <rPh sb="73" eb="75">
      <t>チョウカ</t>
    </rPh>
    <rPh sb="76" eb="77">
      <t>トウ</t>
    </rPh>
    <rPh sb="77" eb="78">
      <t>ツキ</t>
    </rPh>
    <rPh sb="79" eb="81">
      <t>ゼンゲツ</t>
    </rPh>
    <rPh sb="81" eb="82">
      <t>サ</t>
    </rPh>
    <rPh sb="83" eb="85">
      <t>フゴウ</t>
    </rPh>
    <phoneticPr fontId="46"/>
  </si>
  <si>
    <t>各種経済指標比較</t>
    <rPh sb="0" eb="2">
      <t>カクシュ</t>
    </rPh>
    <rPh sb="2" eb="4">
      <t>ケイザイ</t>
    </rPh>
    <rPh sb="4" eb="6">
      <t>シヒョウ</t>
    </rPh>
    <rPh sb="6" eb="8">
      <t>ヒカク</t>
    </rPh>
    <phoneticPr fontId="1"/>
  </si>
  <si>
    <t>2001年</t>
    <rPh sb="4" eb="5">
      <t>ネン</t>
    </rPh>
    <phoneticPr fontId="1"/>
  </si>
  <si>
    <t>産業研究所| 関西学院大学</t>
  </si>
  <si>
    <t>グラフ作成データ</t>
    <rPh sb="3" eb="5">
      <t>サクセイ</t>
    </rPh>
    <phoneticPr fontId="1"/>
  </si>
  <si>
    <t>2006年</t>
    <rPh sb="4" eb="5">
      <t>ネン</t>
    </rPh>
    <phoneticPr fontId="1"/>
  </si>
  <si>
    <t xml:space="preserve">  </t>
    <phoneticPr fontId="46"/>
  </si>
  <si>
    <t>12,13,14,15,16データ</t>
    <phoneticPr fontId="1"/>
  </si>
  <si>
    <t>月別、移動平均(先行・一致・遅行指数）</t>
    <rPh sb="0" eb="2">
      <t>ツキベツ</t>
    </rPh>
    <rPh sb="3" eb="5">
      <t>イドウ</t>
    </rPh>
    <rPh sb="5" eb="7">
      <t>ヘイキン</t>
    </rPh>
    <rPh sb="8" eb="10">
      <t>センコウ</t>
    </rPh>
    <rPh sb="11" eb="13">
      <t>イッチ</t>
    </rPh>
    <rPh sb="14" eb="16">
      <t>チコウ</t>
    </rPh>
    <rPh sb="16" eb="18">
      <t>シスウ</t>
    </rPh>
    <phoneticPr fontId="1"/>
  </si>
  <si>
    <t>全国ＣＩ(R2基準）</t>
    <rPh sb="0" eb="2">
      <t>ゼンコク</t>
    </rPh>
    <rPh sb="7" eb="9">
      <t>キジュン</t>
    </rPh>
    <phoneticPr fontId="1"/>
  </si>
  <si>
    <t>グラフ要素：シャドウ</t>
    <rPh sb="3" eb="5">
      <t>ヨウソ</t>
    </rPh>
    <phoneticPr fontId="1"/>
  </si>
  <si>
    <t>グラフの要素シャドウ</t>
    <rPh sb="4" eb="6">
      <t>ヨウソ</t>
    </rPh>
    <phoneticPr fontId="1"/>
  </si>
  <si>
    <t>ＣＩによる基調判断（一致指数）データ</t>
    <rPh sb="5" eb="7">
      <t>キチョウ</t>
    </rPh>
    <rPh sb="7" eb="9">
      <t>ハンダン</t>
    </rPh>
    <rPh sb="10" eb="12">
      <t>イッチ</t>
    </rPh>
    <rPh sb="12" eb="14">
      <t>シスウ</t>
    </rPh>
    <phoneticPr fontId="46"/>
  </si>
  <si>
    <t>兵庫県景気動向指数(2020年基準)</t>
    <rPh sb="0" eb="3">
      <t>ヒョウゴケン</t>
    </rPh>
    <rPh sb="3" eb="5">
      <t>ケイキ</t>
    </rPh>
    <rPh sb="5" eb="7">
      <t>ドウコウ</t>
    </rPh>
    <rPh sb="7" eb="9">
      <t>シスウ</t>
    </rPh>
    <rPh sb="14" eb="15">
      <t>ネン</t>
    </rPh>
    <rPh sb="15" eb="17">
      <t>キジュン</t>
    </rPh>
    <phoneticPr fontId="1"/>
  </si>
  <si>
    <t>全国景気動向指数(2020年基準)</t>
    <rPh sb="0" eb="2">
      <t>ゼンコク</t>
    </rPh>
    <rPh sb="2" eb="4">
      <t>ケイキ</t>
    </rPh>
    <rPh sb="4" eb="6">
      <t>ドウコウ</t>
    </rPh>
    <rPh sb="6" eb="8">
      <t>シスウ</t>
    </rPh>
    <rPh sb="13" eb="14">
      <t>ネン</t>
    </rPh>
    <rPh sb="14" eb="16">
      <t>キジュン</t>
    </rPh>
    <phoneticPr fontId="1"/>
  </si>
  <si>
    <t>2009年</t>
    <rPh sb="4" eb="5">
      <t>ネン</t>
    </rPh>
    <phoneticPr fontId="1"/>
  </si>
  <si>
    <t>月次（季節調整済データ）</t>
    <rPh sb="0" eb="2">
      <t>ゲツジ</t>
    </rPh>
    <rPh sb="3" eb="5">
      <t>キセツ</t>
    </rPh>
    <rPh sb="5" eb="7">
      <t>チョウセイ</t>
    </rPh>
    <rPh sb="7" eb="8">
      <t>ス</t>
    </rPh>
    <phoneticPr fontId="1"/>
  </si>
  <si>
    <t>※（　）は前月踏襲</t>
    <rPh sb="5" eb="7">
      <t>ゼンゲツ</t>
    </rPh>
    <rPh sb="7" eb="9">
      <t>トウシュウ</t>
    </rPh>
    <phoneticPr fontId="1"/>
  </si>
  <si>
    <t>　基調判断</t>
    <rPh sb="1" eb="3">
      <t>キチョウ</t>
    </rPh>
    <rPh sb="3" eb="5">
      <t>ハンダン</t>
    </rPh>
    <phoneticPr fontId="46"/>
  </si>
  <si>
    <t>2020年</t>
    <rPh sb="4" eb="5">
      <t>ネン</t>
    </rPh>
    <phoneticPr fontId="1"/>
  </si>
  <si>
    <t>県民経済計算等</t>
    <rPh sb="0" eb="2">
      <t>ケンミン</t>
    </rPh>
    <rPh sb="2" eb="4">
      <t>ケイザイ</t>
    </rPh>
    <rPh sb="4" eb="6">
      <t>ケイサン</t>
    </rPh>
    <rPh sb="6" eb="7">
      <t>トウ</t>
    </rPh>
    <phoneticPr fontId="1"/>
  </si>
  <si>
    <t>18ヶ月</t>
    <phoneticPr fontId="15"/>
  </si>
  <si>
    <t>87ヶ月</t>
    <phoneticPr fontId="15"/>
  </si>
  <si>
    <t>2012年 4月</t>
    <rPh sb="4" eb="5">
      <t>ネン</t>
    </rPh>
    <rPh sb="7" eb="8">
      <t>ツキ</t>
    </rPh>
    <phoneticPr fontId="1"/>
  </si>
  <si>
    <t>37ヶ月</t>
    <phoneticPr fontId="1"/>
  </si>
  <si>
    <t>7ヶ月</t>
    <phoneticPr fontId="1"/>
  </si>
  <si>
    <t>18ヶ月</t>
    <rPh sb="3" eb="4">
      <t>ゲツ</t>
    </rPh>
    <phoneticPr fontId="15"/>
  </si>
  <si>
    <t>23ヵ月</t>
    <rPh sb="3" eb="4">
      <t>ゲツ</t>
    </rPh>
    <phoneticPr fontId="1"/>
  </si>
  <si>
    <t>2010年度</t>
  </si>
  <si>
    <t>2010年度</t>
    <rPh sb="4" eb="6">
      <t>ネンド</t>
    </rPh>
    <phoneticPr fontId="1"/>
  </si>
  <si>
    <t>景気後退</t>
    <rPh sb="0" eb="2">
      <t>ケイキ</t>
    </rPh>
    <rPh sb="2" eb="4">
      <t>コウタイ</t>
    </rPh>
    <phoneticPr fontId="1"/>
  </si>
  <si>
    <t>24ヵ月</t>
    <rPh sb="3" eb="4">
      <t>ゲツ</t>
    </rPh>
    <phoneticPr fontId="1"/>
  </si>
  <si>
    <t>1年</t>
    <rPh sb="1" eb="2">
      <t>ネン</t>
    </rPh>
    <phoneticPr fontId="15"/>
  </si>
  <si>
    <t>2012年度</t>
  </si>
  <si>
    <t>2012年度</t>
    <rPh sb="4" eb="6">
      <t>ネンド</t>
    </rPh>
    <phoneticPr fontId="1"/>
  </si>
  <si>
    <t>（資料）兵庫県統計課「兵庫県民経済計算」、「四半期別GDP速報」、「兵庫県景気動向指数」、第15循環の雇用者報酬は平成23年連鎖価格</t>
    <rPh sb="1" eb="3">
      <t>シリョウ</t>
    </rPh>
    <rPh sb="4" eb="7">
      <t>ヒョウゴケン</t>
    </rPh>
    <rPh sb="7" eb="9">
      <t>トウケイ</t>
    </rPh>
    <rPh sb="9" eb="10">
      <t>カ</t>
    </rPh>
    <rPh sb="11" eb="13">
      <t>ヒョウゴ</t>
    </rPh>
    <rPh sb="13" eb="15">
      <t>ケンミン</t>
    </rPh>
    <rPh sb="15" eb="17">
      <t>ケイザイ</t>
    </rPh>
    <rPh sb="17" eb="19">
      <t>ケイサン</t>
    </rPh>
    <rPh sb="22" eb="25">
      <t>シハンキ</t>
    </rPh>
    <rPh sb="25" eb="26">
      <t>ベツ</t>
    </rPh>
    <rPh sb="29" eb="31">
      <t>ソクホウ</t>
    </rPh>
    <rPh sb="34" eb="37">
      <t>ヒョウゴケン</t>
    </rPh>
    <rPh sb="37" eb="39">
      <t>ケイキ</t>
    </rPh>
    <rPh sb="39" eb="41">
      <t>ドウコウ</t>
    </rPh>
    <rPh sb="41" eb="43">
      <t>シスウ</t>
    </rPh>
    <rPh sb="45" eb="46">
      <t>ダイ</t>
    </rPh>
    <rPh sb="48" eb="50">
      <t>ジュンカン</t>
    </rPh>
    <rPh sb="51" eb="56">
      <t>コヨウシャホウシュウ</t>
    </rPh>
    <phoneticPr fontId="1"/>
  </si>
  <si>
    <t>（資料）兵庫県統計課「兵庫県民経済計算」、「四半期別GDP速報」、「兵庫県景気動向指数」、第15循環の雇用者報酬は平成23年連鎖価格</t>
    <rPh sb="1" eb="3">
      <t>シリョウ</t>
    </rPh>
    <rPh sb="4" eb="7">
      <t>ヒョウゴケン</t>
    </rPh>
    <rPh sb="7" eb="9">
      <t>トウケイ</t>
    </rPh>
    <rPh sb="9" eb="10">
      <t>カ</t>
    </rPh>
    <rPh sb="11" eb="13">
      <t>ヒョウゴ</t>
    </rPh>
    <rPh sb="13" eb="15">
      <t>ケンミン</t>
    </rPh>
    <rPh sb="15" eb="17">
      <t>ケイザイ</t>
    </rPh>
    <rPh sb="17" eb="19">
      <t>ケイサン</t>
    </rPh>
    <rPh sb="22" eb="25">
      <t>シハンキ</t>
    </rPh>
    <rPh sb="25" eb="26">
      <t>ベツ</t>
    </rPh>
    <rPh sb="29" eb="31">
      <t>ソクホウ</t>
    </rPh>
    <rPh sb="34" eb="37">
      <t>ヒョウゴケン</t>
    </rPh>
    <rPh sb="37" eb="39">
      <t>ケイキ</t>
    </rPh>
    <rPh sb="39" eb="41">
      <t>ドウコウ</t>
    </rPh>
    <rPh sb="41" eb="43">
      <t>シスウ</t>
    </rPh>
    <phoneticPr fontId="1"/>
  </si>
  <si>
    <t>（エコ景気）</t>
    <rPh sb="3" eb="5">
      <t>ケイキ</t>
    </rPh>
    <phoneticPr fontId="1"/>
  </si>
  <si>
    <t>（円高不況）</t>
    <rPh sb="1" eb="5">
      <t>エンダカフキョウ</t>
    </rPh>
    <phoneticPr fontId="1"/>
  </si>
  <si>
    <t>2022年3月個別指標入替（C5,C7,C9）</t>
    <rPh sb="4" eb="5">
      <t>ネン</t>
    </rPh>
    <rPh sb="6" eb="7">
      <t>ガツ</t>
    </rPh>
    <rPh sb="7" eb="9">
      <t>コベツ</t>
    </rPh>
    <rPh sb="9" eb="11">
      <t>シヒョウ</t>
    </rPh>
    <rPh sb="11" eb="12">
      <t>イ</t>
    </rPh>
    <rPh sb="12" eb="13">
      <t>カ</t>
    </rPh>
    <phoneticPr fontId="1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</si>
</sst>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176" formatCode="0.0"/>
    <numFmt numFmtId="177" formatCode="0.0_);[Red]\(0.0\)"/>
    <numFmt numFmtId="178" formatCode="0.0_ "/>
    <numFmt numFmtId="179" formatCode="#,##0.0_ "/>
    <numFmt numFmtId="180" formatCode="#,##0.00_ "/>
    <numFmt numFmtId="181" formatCode="0_ "/>
    <numFmt numFmtId="182" formatCode="#,##0.0;[Red]\-#,##0.0"/>
    <numFmt numFmtId="183" formatCode="#,##0.000;[Red]\-#,##0.000"/>
    <numFmt numFmtId="184" formatCode="#,##0.00;&quot;▲ &quot;#,##0.00"/>
    <numFmt numFmtId="185" formatCode="0;&quot;▲ &quot;0"/>
    <numFmt numFmtId="186" formatCode="0_);[Red]\(0\)"/>
    <numFmt numFmtId="187" formatCode="#,##0.0"/>
    <numFmt numFmtId="188" formatCode="#,##0.0;&quot;▲ &quot;#,##0.0"/>
    <numFmt numFmtId="189" formatCode="0.0;&quot;▲ &quot;0.0"/>
    <numFmt numFmtId="190" formatCode="#,##0.000000_ "/>
    <numFmt numFmtId="191" formatCode="0.000"/>
    <numFmt numFmtId="192" formatCode="#,##0.0_ ;[Red]\-#,##0.0\ "/>
    <numFmt numFmtId="193" formatCode="#,##0_);[Red]\(#,##0\)"/>
    <numFmt numFmtId="194" formatCode="#,##0_ "/>
    <numFmt numFmtId="195" formatCode="0.0_ ;[Red]\-0.0\ "/>
    <numFmt numFmtId="196" formatCode="#,##0.000;&quot;¥&quot;\!\-#,##0.000"/>
    <numFmt numFmtId="197" formatCode="#,##0;&quot;¥&quot;\!\-#,##0"/>
    <numFmt numFmtId="198" formatCode="0.000_ "/>
    <numFmt numFmtId="199" formatCode="0.000_);[Red]\(0.000\)"/>
    <numFmt numFmtId="200" formatCode="#,##0.0;&quot;¥&quot;\!\-#,##0.0"/>
    <numFmt numFmtId="201" formatCode="##&quot;ヶ&quot;&quot;月&quot;"/>
    <numFmt numFmtId="202" formatCode="yyyy\-mm"/>
    <numFmt numFmtId="203" formatCode="0.00_ "/>
    <numFmt numFmtId="204" formatCode="#,##0.00000;[Red]\-#,##0.00000"/>
    <numFmt numFmtId="205" formatCode="0.00_);[Red]\(0.00\)"/>
  </numFmts>
  <fonts count="54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明朝"/>
      <family val="1"/>
      <charset val="128"/>
    </font>
    <font>
      <sz val="11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0"/>
      <name val="ＭＳ 明朝"/>
      <family val="1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明朝"/>
      <family val="1"/>
      <charset val="128"/>
    </font>
    <font>
      <b/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10.5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name val="明朝"/>
      <family val="1"/>
      <charset val="128"/>
    </font>
    <font>
      <sz val="11"/>
      <color theme="1"/>
      <name val="ＭＳ Ｐゴシック"/>
      <family val="3"/>
      <charset val="128"/>
    </font>
    <font>
      <sz val="12"/>
      <color theme="1"/>
      <name val="ＭＳ 明朝"/>
      <family val="2"/>
      <charset val="128"/>
    </font>
    <font>
      <sz val="10"/>
      <color theme="1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10"/>
      <color indexed="81"/>
      <name val="ＭＳ Ｐゴシック"/>
      <family val="3"/>
      <charset val="128"/>
    </font>
    <font>
      <b/>
      <sz val="8"/>
      <color indexed="81"/>
      <name val="MS P ゴシック"/>
      <family val="3"/>
      <charset val="128"/>
    </font>
    <font>
      <sz val="9"/>
      <color indexed="10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0"/>
      <color theme="1"/>
      <name val="ＭＳ 明朝"/>
      <family val="1"/>
      <charset val="128"/>
    </font>
    <font>
      <sz val="10"/>
      <color theme="1"/>
      <name val="ＭＳ Ｐ明朝"/>
      <family val="1"/>
      <charset val="128"/>
    </font>
    <font>
      <sz val="10"/>
      <name val="ＭＳ Ｐ明朝"/>
      <family val="1"/>
      <charset val="128"/>
    </font>
    <font>
      <b/>
      <sz val="10.5"/>
      <name val="ＭＳ Ｐゴシック"/>
      <family val="3"/>
      <charset val="128"/>
    </font>
    <font>
      <sz val="19.25"/>
      <color indexed="8"/>
      <name val="ＭＳ Ｐゴシック"/>
      <family val="3"/>
      <charset val="128"/>
    </font>
    <font>
      <sz val="10.5"/>
      <color rgb="FF333333"/>
      <name val="Arial"/>
      <family val="2"/>
    </font>
    <font>
      <sz val="10.5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0.5"/>
      <name val="ＭＳ 明朝"/>
      <family val="1"/>
      <charset val="128"/>
    </font>
    <font>
      <b/>
      <sz val="12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0.5"/>
      <name val="ＭＳ Ｐゴシック"/>
      <family val="3"/>
      <charset val="128"/>
      <scheme val="minor"/>
    </font>
    <font>
      <sz val="10"/>
      <name val="Arial"/>
      <family val="2"/>
    </font>
    <font>
      <sz val="6"/>
      <name val="ＭＳ 明朝"/>
      <family val="1"/>
      <charset val="128"/>
    </font>
    <font>
      <sz val="9"/>
      <name val="ＭＳ 明朝"/>
      <family val="1"/>
      <charset val="128"/>
    </font>
    <font>
      <sz val="12"/>
      <name val="ＭＳ 明朝"/>
      <family val="1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</font>
    <font>
      <sz val="12"/>
      <color theme="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</fills>
  <borders count="6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38" fontId="8" fillId="0" borderId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17" fillId="0" borderId="0"/>
    <xf numFmtId="0" fontId="9" fillId="0" borderId="0"/>
    <xf numFmtId="0" fontId="8" fillId="0" borderId="0"/>
    <xf numFmtId="0" fontId="8" fillId="0" borderId="0"/>
    <xf numFmtId="0" fontId="45" fillId="0" borderId="0"/>
    <xf numFmtId="0" fontId="38" fillId="0" borderId="0">
      <alignment vertical="center"/>
    </xf>
    <xf numFmtId="0" fontId="49" fillId="0" borderId="0" applyNumberFormat="0" applyFill="0" applyBorder="0" applyAlignment="0" applyProtection="0"/>
  </cellStyleXfs>
  <cellXfs count="196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quotePrefix="1" applyFont="1"/>
    <xf numFmtId="0" fontId="3" fillId="0" borderId="0" xfId="0" applyFont="1" applyAlignment="1">
      <alignment horizontal="right"/>
    </xf>
    <xf numFmtId="0" fontId="5" fillId="0" borderId="0" xfId="0" applyFont="1"/>
    <xf numFmtId="0" fontId="6" fillId="0" borderId="0" xfId="0" quotePrefix="1" applyFont="1"/>
    <xf numFmtId="0" fontId="7" fillId="0" borderId="0" xfId="0" applyFont="1"/>
    <xf numFmtId="0" fontId="0" fillId="4" borderId="0" xfId="0" applyFill="1" applyAlignment="1">
      <alignment vertical="center"/>
    </xf>
    <xf numFmtId="0" fontId="0" fillId="4" borderId="7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4" borderId="12" xfId="0" applyFill="1" applyBorder="1"/>
    <xf numFmtId="0" fontId="0" fillId="4" borderId="0" xfId="0" applyFill="1" applyAlignment="1">
      <alignment horizontal="center"/>
    </xf>
    <xf numFmtId="0" fontId="0" fillId="4" borderId="0" xfId="0" applyFill="1"/>
    <xf numFmtId="14" fontId="10" fillId="0" borderId="0" xfId="2" applyNumberFormat="1" applyFont="1"/>
    <xf numFmtId="0" fontId="8" fillId="0" borderId="0" xfId="2" applyFont="1"/>
    <xf numFmtId="0" fontId="8" fillId="4" borderId="0" xfId="2" applyFont="1" applyFill="1"/>
    <xf numFmtId="0" fontId="0" fillId="0" borderId="0" xfId="0" applyAlignment="1">
      <alignment vertical="center"/>
    </xf>
    <xf numFmtId="0" fontId="8" fillId="4" borderId="29" xfId="2" applyFont="1" applyFill="1" applyBorder="1"/>
    <xf numFmtId="0" fontId="8" fillId="4" borderId="30" xfId="2" applyFont="1" applyFill="1" applyBorder="1"/>
    <xf numFmtId="0" fontId="8" fillId="4" borderId="30" xfId="2" applyFont="1" applyFill="1" applyBorder="1" applyAlignment="1">
      <alignment horizontal="center"/>
    </xf>
    <xf numFmtId="0" fontId="8" fillId="4" borderId="39" xfId="2" applyFont="1" applyFill="1" applyBorder="1" applyAlignment="1">
      <alignment horizontal="center"/>
    </xf>
    <xf numFmtId="0" fontId="12" fillId="4" borderId="5" xfId="2" applyFont="1" applyFill="1" applyBorder="1" applyAlignment="1">
      <alignment horizontal="center"/>
    </xf>
    <xf numFmtId="0" fontId="8" fillId="4" borderId="6" xfId="2" applyFont="1" applyFill="1" applyBorder="1"/>
    <xf numFmtId="0" fontId="13" fillId="4" borderId="6" xfId="2" applyFont="1" applyFill="1" applyBorder="1" applyAlignment="1">
      <alignment horizontal="center"/>
    </xf>
    <xf numFmtId="0" fontId="12" fillId="4" borderId="0" xfId="3" applyFont="1" applyFill="1" applyAlignment="1">
      <alignment horizontal="center" vertical="center"/>
    </xf>
    <xf numFmtId="0" fontId="13" fillId="4" borderId="41" xfId="2" applyFont="1" applyFill="1" applyBorder="1" applyAlignment="1">
      <alignment horizontal="center"/>
    </xf>
    <xf numFmtId="0" fontId="10" fillId="4" borderId="23" xfId="2" applyFont="1" applyFill="1" applyBorder="1"/>
    <xf numFmtId="0" fontId="8" fillId="4" borderId="24" xfId="2" applyFont="1" applyFill="1" applyBorder="1"/>
    <xf numFmtId="0" fontId="12" fillId="4" borderId="26" xfId="2" applyFont="1" applyFill="1" applyBorder="1" applyAlignment="1">
      <alignment horizontal="center" vertical="center"/>
    </xf>
    <xf numFmtId="0" fontId="8" fillId="4" borderId="24" xfId="2" applyFont="1" applyFill="1" applyBorder="1" applyAlignment="1">
      <alignment horizontal="center"/>
    </xf>
    <xf numFmtId="0" fontId="12" fillId="4" borderId="43" xfId="2" applyFont="1" applyFill="1" applyBorder="1" applyAlignment="1">
      <alignment horizontal="center" vertical="center"/>
    </xf>
    <xf numFmtId="0" fontId="8" fillId="4" borderId="44" xfId="2" applyFont="1" applyFill="1" applyBorder="1" applyAlignment="1">
      <alignment horizontal="center"/>
    </xf>
    <xf numFmtId="0" fontId="8" fillId="0" borderId="5" xfId="2" applyFont="1" applyBorder="1"/>
    <xf numFmtId="0" fontId="8" fillId="0" borderId="6" xfId="2" applyFont="1" applyBorder="1" applyAlignment="1">
      <alignment horizontal="center"/>
    </xf>
    <xf numFmtId="182" fontId="8" fillId="5" borderId="1" xfId="1" applyNumberFormat="1" applyFont="1" applyFill="1" applyBorder="1" applyAlignment="1" applyProtection="1"/>
    <xf numFmtId="182" fontId="8" fillId="5" borderId="7" xfId="1" applyNumberFormat="1" applyFont="1" applyFill="1" applyBorder="1" applyAlignment="1" applyProtection="1"/>
    <xf numFmtId="182" fontId="8" fillId="5" borderId="0" xfId="1" applyNumberFormat="1" applyFont="1" applyFill="1" applyBorder="1" applyAlignment="1" applyProtection="1"/>
    <xf numFmtId="182" fontId="12" fillId="5" borderId="7" xfId="1" applyNumberFormat="1" applyFont="1" applyFill="1" applyBorder="1" applyAlignment="1" applyProtection="1"/>
    <xf numFmtId="0" fontId="12" fillId="0" borderId="6" xfId="2" applyFont="1" applyBorder="1" applyAlignment="1">
      <alignment horizontal="center"/>
    </xf>
    <xf numFmtId="0" fontId="8" fillId="4" borderId="5" xfId="2" applyFont="1" applyFill="1" applyBorder="1"/>
    <xf numFmtId="0" fontId="8" fillId="4" borderId="6" xfId="2" applyFont="1" applyFill="1" applyBorder="1" applyAlignment="1">
      <alignment horizontal="center"/>
    </xf>
    <xf numFmtId="182" fontId="0" fillId="6" borderId="1" xfId="1" applyNumberFormat="1" applyFont="1" applyFill="1" applyBorder="1" applyAlignment="1">
      <alignment vertical="center"/>
    </xf>
    <xf numFmtId="182" fontId="0" fillId="6" borderId="7" xfId="1" applyNumberFormat="1" applyFont="1" applyFill="1" applyBorder="1" applyAlignment="1">
      <alignment vertical="center"/>
    </xf>
    <xf numFmtId="182" fontId="0" fillId="6" borderId="0" xfId="1" applyNumberFormat="1" applyFont="1" applyFill="1" applyBorder="1" applyAlignment="1">
      <alignment vertical="center"/>
    </xf>
    <xf numFmtId="182" fontId="0" fillId="0" borderId="5" xfId="1" applyNumberFormat="1" applyFont="1" applyBorder="1" applyAlignment="1">
      <alignment vertical="center"/>
    </xf>
    <xf numFmtId="182" fontId="0" fillId="0" borderId="7" xfId="1" applyNumberFormat="1" applyFont="1" applyBorder="1" applyAlignment="1">
      <alignment vertical="center"/>
    </xf>
    <xf numFmtId="182" fontId="0" fillId="0" borderId="6" xfId="1" applyNumberFormat="1" applyFont="1" applyBorder="1" applyAlignment="1">
      <alignment vertical="center"/>
    </xf>
    <xf numFmtId="0" fontId="0" fillId="6" borderId="0" xfId="0" applyFill="1" applyAlignment="1">
      <alignment vertical="center"/>
    </xf>
    <xf numFmtId="0" fontId="12" fillId="4" borderId="41" xfId="2" applyFont="1" applyFill="1" applyBorder="1" applyAlignment="1">
      <alignment horizontal="center"/>
    </xf>
    <xf numFmtId="0" fontId="8" fillId="0" borderId="19" xfId="2" applyFont="1" applyBorder="1"/>
    <xf numFmtId="0" fontId="8" fillId="0" borderId="20" xfId="2" applyFont="1" applyBorder="1" applyAlignment="1">
      <alignment horizontal="center"/>
    </xf>
    <xf numFmtId="182" fontId="8" fillId="5" borderId="21" xfId="1" applyNumberFormat="1" applyFont="1" applyFill="1" applyBorder="1" applyAlignment="1" applyProtection="1"/>
    <xf numFmtId="182" fontId="8" fillId="5" borderId="9" xfId="1" applyNumberFormat="1" applyFont="1" applyFill="1" applyBorder="1" applyAlignment="1" applyProtection="1"/>
    <xf numFmtId="182" fontId="8" fillId="5" borderId="45" xfId="1" applyNumberFormat="1" applyFont="1" applyFill="1" applyBorder="1" applyAlignment="1" applyProtection="1"/>
    <xf numFmtId="182" fontId="12" fillId="5" borderId="9" xfId="1" applyNumberFormat="1" applyFont="1" applyFill="1" applyBorder="1" applyAlignment="1" applyProtection="1"/>
    <xf numFmtId="0" fontId="12" fillId="0" borderId="20" xfId="2" applyFont="1" applyBorder="1" applyAlignment="1">
      <alignment horizontal="center"/>
    </xf>
    <xf numFmtId="0" fontId="8" fillId="4" borderId="19" xfId="2" applyFont="1" applyFill="1" applyBorder="1"/>
    <xf numFmtId="0" fontId="8" fillId="4" borderId="20" xfId="2" applyFont="1" applyFill="1" applyBorder="1" applyAlignment="1">
      <alignment horizontal="center"/>
    </xf>
    <xf numFmtId="182" fontId="0" fillId="6" borderId="21" xfId="1" applyNumberFormat="1" applyFont="1" applyFill="1" applyBorder="1" applyAlignment="1">
      <alignment vertical="center"/>
    </xf>
    <xf numFmtId="182" fontId="0" fillId="6" borderId="9" xfId="1" applyNumberFormat="1" applyFont="1" applyFill="1" applyBorder="1" applyAlignment="1">
      <alignment vertical="center"/>
    </xf>
    <xf numFmtId="182" fontId="0" fillId="6" borderId="45" xfId="1" applyNumberFormat="1" applyFont="1" applyFill="1" applyBorder="1" applyAlignment="1">
      <alignment vertical="center"/>
    </xf>
    <xf numFmtId="0" fontId="12" fillId="4" borderId="46" xfId="2" applyFont="1" applyFill="1" applyBorder="1" applyAlignment="1">
      <alignment horizontal="center"/>
    </xf>
    <xf numFmtId="0" fontId="8" fillId="0" borderId="10" xfId="2" applyFont="1" applyBorder="1"/>
    <xf numFmtId="0" fontId="8" fillId="0" borderId="11" xfId="2" applyFont="1" applyBorder="1" applyAlignment="1">
      <alignment horizontal="center"/>
    </xf>
    <xf numFmtId="182" fontId="8" fillId="5" borderId="12" xfId="1" applyNumberFormat="1" applyFont="1" applyFill="1" applyBorder="1" applyAlignment="1" applyProtection="1"/>
    <xf numFmtId="182" fontId="8" fillId="5" borderId="40" xfId="1" applyNumberFormat="1" applyFont="1" applyFill="1" applyBorder="1" applyAlignment="1" applyProtection="1"/>
    <xf numFmtId="182" fontId="8" fillId="5" borderId="47" xfId="1" applyNumberFormat="1" applyFont="1" applyFill="1" applyBorder="1" applyAlignment="1" applyProtection="1"/>
    <xf numFmtId="182" fontId="12" fillId="5" borderId="40" xfId="1" applyNumberFormat="1" applyFont="1" applyFill="1" applyBorder="1" applyAlignment="1" applyProtection="1"/>
    <xf numFmtId="0" fontId="12" fillId="0" borderId="11" xfId="2" applyFont="1" applyBorder="1" applyAlignment="1">
      <alignment horizontal="center"/>
    </xf>
    <xf numFmtId="0" fontId="8" fillId="4" borderId="10" xfId="2" applyFont="1" applyFill="1" applyBorder="1"/>
    <xf numFmtId="0" fontId="8" fillId="4" borderId="11" xfId="2" applyFont="1" applyFill="1" applyBorder="1" applyAlignment="1">
      <alignment horizontal="center"/>
    </xf>
    <xf numFmtId="182" fontId="0" fillId="0" borderId="10" xfId="1" applyNumberFormat="1" applyFont="1" applyBorder="1" applyAlignment="1">
      <alignment vertical="center"/>
    </xf>
    <xf numFmtId="182" fontId="0" fillId="0" borderId="40" xfId="1" applyNumberFormat="1" applyFont="1" applyBorder="1" applyAlignment="1">
      <alignment vertical="center"/>
    </xf>
    <xf numFmtId="182" fontId="0" fillId="0" borderId="11" xfId="1" applyNumberFormat="1" applyFont="1" applyBorder="1" applyAlignment="1">
      <alignment vertical="center"/>
    </xf>
    <xf numFmtId="0" fontId="0" fillId="6" borderId="47" xfId="0" applyFill="1" applyBorder="1" applyAlignment="1">
      <alignment vertical="center"/>
    </xf>
    <xf numFmtId="0" fontId="12" fillId="4" borderId="48" xfId="2" applyFont="1" applyFill="1" applyBorder="1" applyAlignment="1">
      <alignment horizontal="center"/>
    </xf>
    <xf numFmtId="0" fontId="8" fillId="7" borderId="5" xfId="2" applyFont="1" applyFill="1" applyBorder="1"/>
    <xf numFmtId="0" fontId="8" fillId="7" borderId="6" xfId="2" applyFont="1" applyFill="1" applyBorder="1" applyAlignment="1">
      <alignment horizontal="center"/>
    </xf>
    <xf numFmtId="182" fontId="8" fillId="7" borderId="1" xfId="1" applyNumberFormat="1" applyFont="1" applyFill="1" applyBorder="1" applyAlignment="1" applyProtection="1"/>
    <xf numFmtId="182" fontId="8" fillId="7" borderId="7" xfId="1" applyNumberFormat="1" applyFont="1" applyFill="1" applyBorder="1" applyAlignment="1" applyProtection="1"/>
    <xf numFmtId="182" fontId="8" fillId="7" borderId="0" xfId="1" applyNumberFormat="1" applyFont="1" applyFill="1" applyBorder="1" applyAlignment="1" applyProtection="1"/>
    <xf numFmtId="182" fontId="12" fillId="7" borderId="7" xfId="1" applyNumberFormat="1" applyFont="1" applyFill="1" applyBorder="1" applyAlignment="1" applyProtection="1"/>
    <xf numFmtId="0" fontId="12" fillId="7" borderId="6" xfId="2" applyFont="1" applyFill="1" applyBorder="1" applyAlignment="1">
      <alignment horizontal="center"/>
    </xf>
    <xf numFmtId="182" fontId="0" fillId="0" borderId="19" xfId="1" applyNumberFormat="1" applyFont="1" applyBorder="1" applyAlignment="1">
      <alignment vertical="center"/>
    </xf>
    <xf numFmtId="182" fontId="0" fillId="0" borderId="9" xfId="1" applyNumberFormat="1" applyFont="1" applyBorder="1" applyAlignment="1">
      <alignment vertical="center"/>
    </xf>
    <xf numFmtId="182" fontId="0" fillId="0" borderId="20" xfId="1" applyNumberFormat="1" applyFont="1" applyBorder="1" applyAlignment="1">
      <alignment vertical="center"/>
    </xf>
    <xf numFmtId="0" fontId="0" fillId="6" borderId="45" xfId="0" applyFill="1" applyBorder="1" applyAlignment="1">
      <alignment vertical="center"/>
    </xf>
    <xf numFmtId="182" fontId="0" fillId="6" borderId="12" xfId="1" applyNumberFormat="1" applyFont="1" applyFill="1" applyBorder="1" applyAlignment="1">
      <alignment vertical="center"/>
    </xf>
    <xf numFmtId="182" fontId="0" fillId="6" borderId="40" xfId="1" applyNumberFormat="1" applyFont="1" applyFill="1" applyBorder="1" applyAlignment="1">
      <alignment vertical="center"/>
    </xf>
    <xf numFmtId="182" fontId="0" fillId="6" borderId="47" xfId="1" applyNumberFormat="1" applyFont="1" applyFill="1" applyBorder="1" applyAlignment="1">
      <alignment vertical="center"/>
    </xf>
    <xf numFmtId="0" fontId="8" fillId="0" borderId="29" xfId="2" applyFont="1" applyBorder="1"/>
    <xf numFmtId="0" fontId="8" fillId="0" borderId="30" xfId="2" applyFont="1" applyBorder="1" applyAlignment="1">
      <alignment horizontal="center"/>
    </xf>
    <xf numFmtId="182" fontId="8" fillId="5" borderId="49" xfId="1" applyNumberFormat="1" applyFont="1" applyFill="1" applyBorder="1" applyAlignment="1" applyProtection="1"/>
    <xf numFmtId="182" fontId="8" fillId="5" borderId="35" xfId="1" applyNumberFormat="1" applyFont="1" applyFill="1" applyBorder="1" applyAlignment="1" applyProtection="1"/>
    <xf numFmtId="182" fontId="8" fillId="5" borderId="38" xfId="1" applyNumberFormat="1" applyFont="1" applyFill="1" applyBorder="1" applyAlignment="1" applyProtection="1"/>
    <xf numFmtId="182" fontId="12" fillId="5" borderId="35" xfId="1" applyNumberFormat="1" applyFont="1" applyFill="1" applyBorder="1" applyAlignment="1" applyProtection="1">
      <alignment horizontal="center"/>
    </xf>
    <xf numFmtId="0" fontId="12" fillId="0" borderId="30" xfId="2" applyFont="1" applyBorder="1" applyAlignment="1">
      <alignment horizontal="center"/>
    </xf>
    <xf numFmtId="182" fontId="12" fillId="5" borderId="7" xfId="1" applyNumberFormat="1" applyFont="1" applyFill="1" applyBorder="1" applyAlignment="1" applyProtection="1">
      <alignment horizontal="center"/>
    </xf>
    <xf numFmtId="182" fontId="12" fillId="7" borderId="7" xfId="1" applyNumberFormat="1" applyFont="1" applyFill="1" applyBorder="1" applyAlignment="1" applyProtection="1">
      <alignment horizontal="center"/>
    </xf>
    <xf numFmtId="182" fontId="8" fillId="4" borderId="21" xfId="1" applyNumberFormat="1" applyFont="1" applyFill="1" applyBorder="1" applyAlignment="1" applyProtection="1"/>
    <xf numFmtId="182" fontId="8" fillId="4" borderId="9" xfId="1" applyNumberFormat="1" applyFont="1" applyFill="1" applyBorder="1" applyAlignment="1" applyProtection="1"/>
    <xf numFmtId="182" fontId="8" fillId="4" borderId="45" xfId="1" applyNumberFormat="1" applyFont="1" applyFill="1" applyBorder="1" applyAlignment="1" applyProtection="1"/>
    <xf numFmtId="182" fontId="12" fillId="5" borderId="9" xfId="1" applyNumberFormat="1" applyFont="1" applyFill="1" applyBorder="1" applyAlignment="1" applyProtection="1">
      <alignment horizontal="center"/>
    </xf>
    <xf numFmtId="182" fontId="8" fillId="4" borderId="1" xfId="1" applyNumberFormat="1" applyFont="1" applyFill="1" applyBorder="1" applyAlignment="1" applyProtection="1"/>
    <xf numFmtId="182" fontId="8" fillId="4" borderId="7" xfId="1" applyNumberFormat="1" applyFont="1" applyFill="1" applyBorder="1" applyAlignment="1" applyProtection="1"/>
    <xf numFmtId="182" fontId="8" fillId="4" borderId="0" xfId="1" applyNumberFormat="1" applyFont="1" applyFill="1" applyBorder="1" applyAlignment="1" applyProtection="1"/>
    <xf numFmtId="182" fontId="8" fillId="4" borderId="1" xfId="1" applyNumberFormat="1" applyFont="1" applyFill="1" applyBorder="1" applyAlignment="1"/>
    <xf numFmtId="182" fontId="8" fillId="4" borderId="7" xfId="1" applyNumberFormat="1" applyFont="1" applyFill="1" applyBorder="1" applyAlignment="1"/>
    <xf numFmtId="182" fontId="8" fillId="4" borderId="0" xfId="1" applyNumberFormat="1" applyFont="1" applyFill="1" applyBorder="1" applyAlignment="1"/>
    <xf numFmtId="182" fontId="12" fillId="5" borderId="7" xfId="1" applyNumberFormat="1" applyFont="1" applyFill="1" applyBorder="1" applyAlignment="1">
      <alignment horizontal="center"/>
    </xf>
    <xf numFmtId="182" fontId="8" fillId="4" borderId="7" xfId="1" applyNumberFormat="1" applyFont="1" applyFill="1" applyBorder="1" applyAlignment="1" applyProtection="1">
      <alignment vertical="center"/>
    </xf>
    <xf numFmtId="182" fontId="8" fillId="4" borderId="12" xfId="1" applyNumberFormat="1" applyFont="1" applyFill="1" applyBorder="1" applyAlignment="1" applyProtection="1"/>
    <xf numFmtId="182" fontId="8" fillId="4" borderId="40" xfId="1" applyNumberFormat="1" applyFont="1" applyFill="1" applyBorder="1" applyAlignment="1" applyProtection="1">
      <alignment vertical="center"/>
    </xf>
    <xf numFmtId="182" fontId="8" fillId="4" borderId="47" xfId="1" applyNumberFormat="1" applyFont="1" applyFill="1" applyBorder="1" applyAlignment="1" applyProtection="1"/>
    <xf numFmtId="182" fontId="12" fillId="5" borderId="40" xfId="1" applyNumberFormat="1" applyFont="1" applyFill="1" applyBorder="1" applyAlignment="1" applyProtection="1">
      <alignment horizontal="center"/>
    </xf>
    <xf numFmtId="182" fontId="8" fillId="4" borderId="9" xfId="1" applyNumberFormat="1" applyFont="1" applyFill="1" applyBorder="1" applyAlignment="1" applyProtection="1">
      <alignment vertical="center"/>
    </xf>
    <xf numFmtId="182" fontId="8" fillId="4" borderId="12" xfId="1" applyNumberFormat="1" applyFont="1" applyFill="1" applyBorder="1" applyAlignment="1"/>
    <xf numFmtId="182" fontId="8" fillId="4" borderId="40" xfId="1" applyNumberFormat="1" applyFont="1" applyFill="1" applyBorder="1" applyAlignment="1" applyProtection="1"/>
    <xf numFmtId="182" fontId="8" fillId="4" borderId="47" xfId="1" applyNumberFormat="1" applyFont="1" applyFill="1" applyBorder="1" applyAlignment="1"/>
    <xf numFmtId="182" fontId="12" fillId="5" borderId="40" xfId="1" applyNumberFormat="1" applyFont="1" applyFill="1" applyBorder="1" applyAlignment="1">
      <alignment horizontal="center"/>
    </xf>
    <xf numFmtId="182" fontId="12" fillId="7" borderId="7" xfId="1" applyNumberFormat="1" applyFont="1" applyFill="1" applyBorder="1" applyAlignment="1">
      <alignment horizontal="center"/>
    </xf>
    <xf numFmtId="182" fontId="8" fillId="4" borderId="21" xfId="1" applyNumberFormat="1" applyFont="1" applyFill="1" applyBorder="1" applyAlignment="1"/>
    <xf numFmtId="182" fontId="8" fillId="4" borderId="45" xfId="1" applyNumberFormat="1" applyFont="1" applyFill="1" applyBorder="1" applyAlignment="1"/>
    <xf numFmtId="182" fontId="12" fillId="5" borderId="9" xfId="1" applyNumberFormat="1" applyFont="1" applyFill="1" applyBorder="1" applyAlignment="1">
      <alignment horizontal="center"/>
    </xf>
    <xf numFmtId="0" fontId="8" fillId="4" borderId="10" xfId="2" quotePrefix="1" applyFont="1" applyFill="1" applyBorder="1" applyAlignment="1">
      <alignment horizontal="left"/>
    </xf>
    <xf numFmtId="0" fontId="8" fillId="4" borderId="5" xfId="2" quotePrefix="1" applyFont="1" applyFill="1" applyBorder="1" applyAlignment="1">
      <alignment horizontal="left"/>
    </xf>
    <xf numFmtId="182" fontId="12" fillId="7" borderId="9" xfId="1" applyNumberFormat="1" applyFont="1" applyFill="1" applyBorder="1" applyAlignment="1">
      <alignment horizontal="center"/>
    </xf>
    <xf numFmtId="0" fontId="12" fillId="7" borderId="20" xfId="2" applyFont="1" applyFill="1" applyBorder="1" applyAlignment="1">
      <alignment horizontal="center"/>
    </xf>
    <xf numFmtId="182" fontId="8" fillId="4" borderId="1" xfId="1" applyNumberFormat="1" applyFont="1" applyFill="1" applyBorder="1" applyAlignment="1" applyProtection="1">
      <alignment vertical="center"/>
    </xf>
    <xf numFmtId="182" fontId="8" fillId="4" borderId="0" xfId="1" applyNumberFormat="1" applyFont="1" applyFill="1" applyBorder="1" applyAlignment="1" applyProtection="1">
      <alignment vertical="center"/>
    </xf>
    <xf numFmtId="182" fontId="12" fillId="5" borderId="7" xfId="1" applyNumberFormat="1" applyFont="1" applyFill="1" applyBorder="1" applyAlignment="1" applyProtection="1">
      <alignment horizontal="center" vertical="center"/>
    </xf>
    <xf numFmtId="182" fontId="12" fillId="6" borderId="7" xfId="1" applyNumberFormat="1" applyFont="1" applyFill="1" applyBorder="1" applyAlignment="1" applyProtection="1">
      <alignment horizontal="center"/>
    </xf>
    <xf numFmtId="182" fontId="12" fillId="6" borderId="7" xfId="1" applyNumberFormat="1" applyFont="1" applyFill="1" applyBorder="1" applyAlignment="1">
      <alignment horizontal="center"/>
    </xf>
    <xf numFmtId="0" fontId="0" fillId="0" borderId="0" xfId="2" applyFont="1"/>
    <xf numFmtId="182" fontId="12" fillId="6" borderId="40" xfId="1" applyNumberFormat="1" applyFont="1" applyFill="1" applyBorder="1" applyAlignment="1">
      <alignment horizontal="center"/>
    </xf>
    <xf numFmtId="0" fontId="0" fillId="0" borderId="47" xfId="0" applyBorder="1" applyAlignment="1">
      <alignment vertical="center"/>
    </xf>
    <xf numFmtId="182" fontId="12" fillId="6" borderId="9" xfId="1" applyNumberFormat="1" applyFont="1" applyFill="1" applyBorder="1" applyAlignment="1">
      <alignment horizontal="center"/>
    </xf>
    <xf numFmtId="0" fontId="0" fillId="0" borderId="45" xfId="0" applyBorder="1" applyAlignment="1">
      <alignment vertical="center"/>
    </xf>
    <xf numFmtId="182" fontId="12" fillId="4" borderId="40" xfId="1" applyNumberFormat="1" applyFont="1" applyFill="1" applyBorder="1" applyAlignment="1">
      <alignment horizontal="center"/>
    </xf>
    <xf numFmtId="182" fontId="12" fillId="4" borderId="7" xfId="1" applyNumberFormat="1" applyFont="1" applyFill="1" applyBorder="1" applyAlignment="1">
      <alignment horizontal="center"/>
    </xf>
    <xf numFmtId="182" fontId="12" fillId="4" borderId="9" xfId="1" applyNumberFormat="1" applyFont="1" applyFill="1" applyBorder="1" applyAlignment="1">
      <alignment horizontal="center"/>
    </xf>
    <xf numFmtId="0" fontId="0" fillId="0" borderId="41" xfId="0" applyBorder="1" applyAlignment="1">
      <alignment vertical="center"/>
    </xf>
    <xf numFmtId="182" fontId="8" fillId="4" borderId="40" xfId="1" applyNumberFormat="1" applyFont="1" applyFill="1" applyBorder="1" applyAlignment="1"/>
    <xf numFmtId="0" fontId="12" fillId="4" borderId="40" xfId="2" applyFont="1" applyFill="1" applyBorder="1" applyAlignment="1">
      <alignment horizontal="center"/>
    </xf>
    <xf numFmtId="0" fontId="12" fillId="4" borderId="7" xfId="2" applyFont="1" applyFill="1" applyBorder="1" applyAlignment="1">
      <alignment horizontal="center"/>
    </xf>
    <xf numFmtId="182" fontId="8" fillId="4" borderId="9" xfId="1" applyNumberFormat="1" applyFont="1" applyFill="1" applyBorder="1" applyAlignment="1"/>
    <xf numFmtId="0" fontId="12" fillId="4" borderId="9" xfId="2" applyFont="1" applyFill="1" applyBorder="1" applyAlignment="1">
      <alignment horizontal="center"/>
    </xf>
    <xf numFmtId="0" fontId="8" fillId="0" borderId="6" xfId="2" applyFont="1" applyBorder="1"/>
    <xf numFmtId="0" fontId="8" fillId="4" borderId="48" xfId="2" applyFont="1" applyFill="1" applyBorder="1"/>
    <xf numFmtId="0" fontId="8" fillId="4" borderId="41" xfId="2" applyFont="1" applyFill="1" applyBorder="1"/>
    <xf numFmtId="0" fontId="8" fillId="0" borderId="20" xfId="2" applyFont="1" applyBorder="1"/>
    <xf numFmtId="0" fontId="8" fillId="4" borderId="46" xfId="2" applyFont="1" applyFill="1" applyBorder="1"/>
    <xf numFmtId="182" fontId="8" fillId="0" borderId="0" xfId="1" applyNumberFormat="1" applyFont="1" applyBorder="1" applyAlignment="1"/>
    <xf numFmtId="182" fontId="8" fillId="0" borderId="7" xfId="1" applyNumberFormat="1" applyFont="1" applyBorder="1" applyAlignment="1"/>
    <xf numFmtId="0" fontId="8" fillId="4" borderId="7" xfId="2" applyFont="1" applyFill="1" applyBorder="1"/>
    <xf numFmtId="0" fontId="8" fillId="5" borderId="5" xfId="2" applyFont="1" applyFill="1" applyBorder="1"/>
    <xf numFmtId="0" fontId="8" fillId="5" borderId="6" xfId="2" applyFont="1" applyFill="1" applyBorder="1" applyAlignment="1">
      <alignment horizontal="center"/>
    </xf>
    <xf numFmtId="182" fontId="8" fillId="5" borderId="0" xfId="1" applyNumberFormat="1" applyFont="1" applyFill="1" applyBorder="1" applyAlignment="1"/>
    <xf numFmtId="182" fontId="8" fillId="5" borderId="7" xfId="1" applyNumberFormat="1" applyFont="1" applyFill="1" applyBorder="1" applyAlignment="1"/>
    <xf numFmtId="0" fontId="8" fillId="5" borderId="7" xfId="2" applyFont="1" applyFill="1" applyBorder="1"/>
    <xf numFmtId="0" fontId="8" fillId="5" borderId="6" xfId="2" applyFont="1" applyFill="1" applyBorder="1"/>
    <xf numFmtId="0" fontId="8" fillId="4" borderId="9" xfId="2" applyFont="1" applyFill="1" applyBorder="1"/>
    <xf numFmtId="0" fontId="8" fillId="4" borderId="11" xfId="2" applyFont="1" applyFill="1" applyBorder="1"/>
    <xf numFmtId="0" fontId="12" fillId="4" borderId="6" xfId="2" applyFont="1" applyFill="1" applyBorder="1" applyAlignment="1">
      <alignment horizontal="center"/>
    </xf>
    <xf numFmtId="182" fontId="0" fillId="0" borderId="0" xfId="1" applyNumberFormat="1" applyFont="1" applyBorder="1" applyAlignment="1">
      <alignment vertical="center"/>
    </xf>
    <xf numFmtId="0" fontId="0" fillId="0" borderId="6" xfId="0" applyBorder="1" applyAlignment="1">
      <alignment vertical="center"/>
    </xf>
    <xf numFmtId="0" fontId="0" fillId="4" borderId="41" xfId="0" applyFill="1" applyBorder="1" applyAlignment="1">
      <alignment vertical="center"/>
    </xf>
    <xf numFmtId="0" fontId="16" fillId="4" borderId="7" xfId="0" applyFont="1" applyFill="1" applyBorder="1" applyAlignment="1">
      <alignment vertical="center"/>
    </xf>
    <xf numFmtId="182" fontId="0" fillId="0" borderId="45" xfId="1" applyNumberFormat="1" applyFont="1" applyBorder="1" applyAlignment="1">
      <alignment vertical="center"/>
    </xf>
    <xf numFmtId="0" fontId="0" fillId="4" borderId="9" xfId="0" applyFill="1" applyBorder="1" applyAlignment="1">
      <alignment vertical="center"/>
    </xf>
    <xf numFmtId="0" fontId="0" fillId="0" borderId="20" xfId="0" applyBorder="1" applyAlignment="1">
      <alignment vertical="center"/>
    </xf>
    <xf numFmtId="0" fontId="0" fillId="4" borderId="46" xfId="0" applyFill="1" applyBorder="1" applyAlignment="1">
      <alignment vertical="center"/>
    </xf>
    <xf numFmtId="182" fontId="0" fillId="0" borderId="47" xfId="1" applyNumberFormat="1" applyFont="1" applyBorder="1" applyAlignment="1">
      <alignment vertical="center"/>
    </xf>
    <xf numFmtId="0" fontId="0" fillId="4" borderId="40" xfId="0" applyFill="1" applyBorder="1" applyAlignment="1">
      <alignment vertical="center"/>
    </xf>
    <xf numFmtId="0" fontId="0" fillId="0" borderId="11" xfId="0" applyBorder="1" applyAlignment="1">
      <alignment vertical="center"/>
    </xf>
    <xf numFmtId="0" fontId="0" fillId="4" borderId="48" xfId="0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0" borderId="7" xfId="0" applyBorder="1" applyAlignment="1">
      <alignment vertical="center"/>
    </xf>
    <xf numFmtId="182" fontId="0" fillId="5" borderId="0" xfId="1" applyNumberFormat="1" applyFont="1" applyFill="1" applyBorder="1" applyAlignment="1">
      <alignment vertical="center"/>
    </xf>
    <xf numFmtId="182" fontId="0" fillId="5" borderId="7" xfId="1" applyNumberFormat="1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0" fontId="0" fillId="5" borderId="6" xfId="0" applyFill="1" applyBorder="1" applyAlignment="1">
      <alignment vertical="center"/>
    </xf>
    <xf numFmtId="182" fontId="0" fillId="5" borderId="5" xfId="1" applyNumberFormat="1" applyFont="1" applyFill="1" applyBorder="1" applyAlignment="1">
      <alignment vertical="center"/>
    </xf>
    <xf numFmtId="182" fontId="0" fillId="5" borderId="6" xfId="1" applyNumberFormat="1" applyFont="1" applyFill="1" applyBorder="1" applyAlignment="1">
      <alignment vertical="center"/>
    </xf>
    <xf numFmtId="0" fontId="0" fillId="5" borderId="0" xfId="0" applyFill="1" applyAlignment="1">
      <alignment vertical="center"/>
    </xf>
    <xf numFmtId="0" fontId="0" fillId="5" borderId="41" xfId="0" applyFill="1" applyBorder="1" applyAlignment="1">
      <alignment vertical="center"/>
    </xf>
    <xf numFmtId="182" fontId="0" fillId="0" borderId="1" xfId="1" applyNumberFormat="1" applyFont="1" applyBorder="1" applyAlignment="1">
      <alignment vertical="center"/>
    </xf>
    <xf numFmtId="0" fontId="0" fillId="4" borderId="47" xfId="0" applyFill="1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40" xfId="0" applyBorder="1" applyAlignment="1">
      <alignment vertical="center"/>
    </xf>
    <xf numFmtId="182" fontId="0" fillId="4" borderId="0" xfId="1" applyNumberFormat="1" applyFont="1" applyFill="1" applyBorder="1" applyAlignment="1">
      <alignment vertical="center"/>
    </xf>
    <xf numFmtId="182" fontId="0" fillId="4" borderId="7" xfId="1" applyNumberFormat="1" applyFont="1" applyFill="1" applyBorder="1" applyAlignment="1">
      <alignment vertical="center"/>
    </xf>
    <xf numFmtId="182" fontId="0" fillId="0" borderId="12" xfId="1" applyNumberFormat="1" applyFont="1" applyBorder="1" applyAlignment="1">
      <alignment vertical="center"/>
    </xf>
    <xf numFmtId="0" fontId="0" fillId="0" borderId="48" xfId="0" applyBorder="1" applyAlignment="1">
      <alignment vertical="center"/>
    </xf>
    <xf numFmtId="0" fontId="8" fillId="4" borderId="31" xfId="2" applyFont="1" applyFill="1" applyBorder="1"/>
    <xf numFmtId="0" fontId="0" fillId="0" borderId="12" xfId="0" applyBorder="1" applyAlignment="1">
      <alignment vertical="center"/>
    </xf>
    <xf numFmtId="0" fontId="8" fillId="4" borderId="2" xfId="2" applyFont="1" applyFill="1" applyBorder="1"/>
    <xf numFmtId="0" fontId="0" fillId="0" borderId="1" xfId="0" applyBorder="1" applyAlignment="1">
      <alignment vertical="center"/>
    </xf>
    <xf numFmtId="0" fontId="0" fillId="4" borderId="7" xfId="0" applyFill="1" applyBorder="1" applyAlignment="1">
      <alignment vertical="center" wrapText="1"/>
    </xf>
    <xf numFmtId="0" fontId="8" fillId="4" borderId="32" xfId="2" applyFont="1" applyFill="1" applyBorder="1"/>
    <xf numFmtId="0" fontId="0" fillId="0" borderId="21" xfId="0" applyBorder="1" applyAlignment="1">
      <alignment vertical="center"/>
    </xf>
    <xf numFmtId="0" fontId="8" fillId="4" borderId="0" xfId="2" applyFont="1" applyFill="1" applyAlignment="1">
      <alignment horizontal="center"/>
    </xf>
    <xf numFmtId="14" fontId="10" fillId="4" borderId="0" xfId="2" applyNumberFormat="1" applyFont="1" applyFill="1"/>
    <xf numFmtId="0" fontId="10" fillId="4" borderId="0" xfId="2" applyFont="1" applyFill="1"/>
    <xf numFmtId="0" fontId="12" fillId="4" borderId="29" xfId="2" applyFont="1" applyFill="1" applyBorder="1"/>
    <xf numFmtId="0" fontId="12" fillId="4" borderId="30" xfId="2" applyFont="1" applyFill="1" applyBorder="1"/>
    <xf numFmtId="0" fontId="12" fillId="4" borderId="38" xfId="2" applyFont="1" applyFill="1" applyBorder="1"/>
    <xf numFmtId="0" fontId="12" fillId="4" borderId="38" xfId="2" quotePrefix="1" applyFont="1" applyFill="1" applyBorder="1" applyAlignment="1">
      <alignment horizontal="left"/>
    </xf>
    <xf numFmtId="0" fontId="11" fillId="4" borderId="30" xfId="2" applyFont="1" applyFill="1" applyBorder="1"/>
    <xf numFmtId="0" fontId="12" fillId="4" borderId="6" xfId="2" applyFont="1" applyFill="1" applyBorder="1"/>
    <xf numFmtId="0" fontId="12" fillId="4" borderId="0" xfId="2" applyFont="1" applyFill="1"/>
    <xf numFmtId="0" fontId="12" fillId="4" borderId="0" xfId="2" applyFont="1" applyFill="1" applyAlignment="1">
      <alignment horizontal="center"/>
    </xf>
    <xf numFmtId="0" fontId="12" fillId="4" borderId="0" xfId="2" quotePrefix="1" applyFont="1" applyFill="1" applyAlignment="1">
      <alignment horizontal="left"/>
    </xf>
    <xf numFmtId="0" fontId="12" fillId="4" borderId="5" xfId="2" applyFont="1" applyFill="1" applyBorder="1"/>
    <xf numFmtId="0" fontId="12" fillId="7" borderId="45" xfId="3" applyFont="1" applyFill="1" applyBorder="1" applyAlignment="1">
      <alignment horizontal="center"/>
    </xf>
    <xf numFmtId="0" fontId="12" fillId="4" borderId="45" xfId="2" applyFont="1" applyFill="1" applyBorder="1"/>
    <xf numFmtId="0" fontId="12" fillId="4" borderId="20" xfId="2" applyFont="1" applyFill="1" applyBorder="1"/>
    <xf numFmtId="0" fontId="8" fillId="4" borderId="19" xfId="4" applyFont="1" applyFill="1" applyBorder="1" applyAlignment="1">
      <alignment horizontal="centerContinuous" vertical="center"/>
    </xf>
    <xf numFmtId="0" fontId="8" fillId="4" borderId="45" xfId="4" applyFont="1" applyFill="1" applyBorder="1" applyAlignment="1">
      <alignment horizontal="centerContinuous" vertical="center"/>
    </xf>
    <xf numFmtId="0" fontId="12" fillId="4" borderId="23" xfId="2" applyFont="1" applyFill="1" applyBorder="1"/>
    <xf numFmtId="0" fontId="12" fillId="4" borderId="24" xfId="2" applyFont="1" applyFill="1" applyBorder="1"/>
    <xf numFmtId="0" fontId="12" fillId="4" borderId="43" xfId="2" applyFont="1" applyFill="1" applyBorder="1" applyAlignment="1">
      <alignment horizontal="center"/>
    </xf>
    <xf numFmtId="0" fontId="12" fillId="4" borderId="43" xfId="2" quotePrefix="1" applyFont="1" applyFill="1" applyBorder="1" applyAlignment="1">
      <alignment horizontal="center"/>
    </xf>
    <xf numFmtId="0" fontId="12" fillId="4" borderId="24" xfId="2" applyFont="1" applyFill="1" applyBorder="1" applyAlignment="1">
      <alignment horizontal="center"/>
    </xf>
    <xf numFmtId="0" fontId="8" fillId="0" borderId="0" xfId="2" applyFont="1" applyAlignment="1">
      <alignment horizontal="center"/>
    </xf>
    <xf numFmtId="0" fontId="12" fillId="4" borderId="23" xfId="2" applyFont="1" applyFill="1" applyBorder="1" applyAlignment="1">
      <alignment horizontal="center"/>
    </xf>
    <xf numFmtId="182" fontId="8" fillId="4" borderId="0" xfId="1" applyNumberFormat="1" applyFont="1" applyFill="1" applyBorder="1" applyAlignment="1">
      <alignment horizontal="right"/>
    </xf>
    <xf numFmtId="38" fontId="8" fillId="4" borderId="0" xfId="1" quotePrefix="1" applyFont="1" applyFill="1" applyBorder="1" applyAlignment="1">
      <alignment horizontal="right"/>
    </xf>
    <xf numFmtId="182" fontId="8" fillId="4" borderId="6" xfId="1" applyNumberFormat="1" applyFont="1" applyFill="1" applyBorder="1" applyAlignment="1">
      <alignment horizontal="right"/>
    </xf>
    <xf numFmtId="182" fontId="8" fillId="4" borderId="5" xfId="1" applyNumberFormat="1" applyFont="1" applyFill="1" applyBorder="1" applyAlignment="1">
      <alignment horizontal="right"/>
    </xf>
    <xf numFmtId="0" fontId="8" fillId="4" borderId="0" xfId="2" quotePrefix="1" applyFont="1" applyFill="1" applyAlignment="1">
      <alignment horizontal="right"/>
    </xf>
    <xf numFmtId="182" fontId="8" fillId="4" borderId="45" xfId="1" applyNumberFormat="1" applyFont="1" applyFill="1" applyBorder="1" applyAlignment="1">
      <alignment horizontal="right"/>
    </xf>
    <xf numFmtId="38" fontId="8" fillId="4" borderId="45" xfId="1" quotePrefix="1" applyFont="1" applyFill="1" applyBorder="1" applyAlignment="1">
      <alignment horizontal="right"/>
    </xf>
    <xf numFmtId="182" fontId="8" fillId="4" borderId="20" xfId="1" applyNumberFormat="1" applyFont="1" applyFill="1" applyBorder="1" applyAlignment="1">
      <alignment horizontal="right"/>
    </xf>
    <xf numFmtId="182" fontId="8" fillId="4" borderId="19" xfId="1" applyNumberFormat="1" applyFont="1" applyFill="1" applyBorder="1" applyAlignment="1">
      <alignment horizontal="right"/>
    </xf>
    <xf numFmtId="0" fontId="8" fillId="4" borderId="45" xfId="2" quotePrefix="1" applyFont="1" applyFill="1" applyBorder="1" applyAlignment="1">
      <alignment horizontal="right"/>
    </xf>
    <xf numFmtId="182" fontId="8" fillId="4" borderId="0" xfId="1" applyNumberFormat="1" applyFont="1" applyFill="1" applyBorder="1" applyAlignment="1" applyProtection="1">
      <alignment horizontal="right"/>
    </xf>
    <xf numFmtId="38" fontId="8" fillId="4" borderId="0" xfId="1" applyFont="1" applyFill="1" applyBorder="1" applyAlignment="1" applyProtection="1">
      <alignment horizontal="right"/>
    </xf>
    <xf numFmtId="182" fontId="8" fillId="0" borderId="5" xfId="1" applyNumberFormat="1" applyFont="1" applyBorder="1" applyAlignment="1"/>
    <xf numFmtId="38" fontId="8" fillId="0" borderId="0" xfId="1" applyFont="1" applyBorder="1" applyAlignment="1"/>
    <xf numFmtId="182" fontId="8" fillId="0" borderId="6" xfId="1" applyNumberFormat="1" applyFont="1" applyBorder="1" applyAlignment="1"/>
    <xf numFmtId="182" fontId="8" fillId="4" borderId="45" xfId="1" applyNumberFormat="1" applyFont="1" applyFill="1" applyBorder="1" applyAlignment="1" applyProtection="1">
      <alignment horizontal="right"/>
    </xf>
    <xf numFmtId="38" fontId="8" fillId="4" borderId="45" xfId="1" applyFont="1" applyFill="1" applyBorder="1" applyAlignment="1" applyProtection="1">
      <alignment horizontal="right"/>
    </xf>
    <xf numFmtId="182" fontId="8" fillId="0" borderId="19" xfId="1" applyNumberFormat="1" applyFont="1" applyBorder="1" applyAlignment="1"/>
    <xf numFmtId="182" fontId="8" fillId="0" borderId="45" xfId="1" applyNumberFormat="1" applyFont="1" applyBorder="1" applyAlignment="1"/>
    <xf numFmtId="38" fontId="8" fillId="0" borderId="45" xfId="1" applyFont="1" applyBorder="1" applyAlignment="1"/>
    <xf numFmtId="182" fontId="8" fillId="0" borderId="20" xfId="1" applyNumberFormat="1" applyFont="1" applyBorder="1" applyAlignment="1"/>
    <xf numFmtId="182" fontId="8" fillId="4" borderId="47" xfId="1" applyNumberFormat="1" applyFont="1" applyFill="1" applyBorder="1" applyAlignment="1" applyProtection="1">
      <alignment horizontal="right"/>
    </xf>
    <xf numFmtId="38" fontId="8" fillId="4" borderId="47" xfId="1" applyFont="1" applyFill="1" applyBorder="1" applyAlignment="1" applyProtection="1">
      <alignment horizontal="right"/>
    </xf>
    <xf numFmtId="182" fontId="8" fillId="4" borderId="11" xfId="1" applyNumberFormat="1" applyFont="1" applyFill="1" applyBorder="1" applyAlignment="1">
      <alignment horizontal="right"/>
    </xf>
    <xf numFmtId="182" fontId="8" fillId="0" borderId="10" xfId="1" applyNumberFormat="1" applyFont="1" applyBorder="1" applyAlignment="1"/>
    <xf numFmtId="182" fontId="8" fillId="0" borderId="47" xfId="1" applyNumberFormat="1" applyFont="1" applyBorder="1" applyAlignment="1"/>
    <xf numFmtId="38" fontId="8" fillId="0" borderId="47" xfId="1" applyFont="1" applyBorder="1" applyAlignment="1"/>
    <xf numFmtId="182" fontId="8" fillId="0" borderId="11" xfId="1" applyNumberFormat="1" applyFont="1" applyBorder="1" applyAlignment="1"/>
    <xf numFmtId="38" fontId="8" fillId="4" borderId="0" xfId="1" applyFont="1" applyFill="1" applyBorder="1" applyAlignment="1">
      <alignment horizontal="right"/>
    </xf>
    <xf numFmtId="182" fontId="8" fillId="4" borderId="45" xfId="1" applyNumberFormat="1" applyFont="1" applyFill="1" applyBorder="1" applyAlignment="1" applyProtection="1">
      <alignment horizontal="right" vertical="center"/>
    </xf>
    <xf numFmtId="38" fontId="8" fillId="4" borderId="45" xfId="1" applyFont="1" applyFill="1" applyBorder="1" applyAlignment="1">
      <alignment horizontal="right"/>
    </xf>
    <xf numFmtId="182" fontId="8" fillId="4" borderId="0" xfId="1" applyNumberFormat="1" applyFont="1" applyFill="1" applyBorder="1" applyAlignment="1" applyProtection="1">
      <alignment horizontal="right" vertical="center"/>
    </xf>
    <xf numFmtId="182" fontId="8" fillId="4" borderId="47" xfId="1" applyNumberFormat="1" applyFont="1" applyFill="1" applyBorder="1" applyAlignment="1" applyProtection="1">
      <alignment horizontal="right" vertical="center"/>
    </xf>
    <xf numFmtId="38" fontId="8" fillId="4" borderId="47" xfId="1" applyFont="1" applyFill="1" applyBorder="1" applyAlignment="1">
      <alignment horizontal="right"/>
    </xf>
    <xf numFmtId="182" fontId="8" fillId="4" borderId="47" xfId="1" applyNumberFormat="1" applyFont="1" applyFill="1" applyBorder="1" applyAlignment="1">
      <alignment horizontal="right"/>
    </xf>
    <xf numFmtId="0" fontId="8" fillId="0" borderId="10" xfId="2" quotePrefix="1" applyFont="1" applyBorder="1" applyAlignment="1">
      <alignment horizontal="left"/>
    </xf>
    <xf numFmtId="0" fontId="8" fillId="0" borderId="5" xfId="2" quotePrefix="1" applyFont="1" applyBorder="1" applyAlignment="1">
      <alignment horizontal="left"/>
    </xf>
    <xf numFmtId="182" fontId="8" fillId="0" borderId="47" xfId="1" applyNumberFormat="1" applyFont="1" applyBorder="1" applyAlignment="1">
      <alignment horizontal="right"/>
    </xf>
    <xf numFmtId="38" fontId="8" fillId="0" borderId="47" xfId="1" applyFont="1" applyBorder="1" applyAlignment="1">
      <alignment horizontal="right"/>
    </xf>
    <xf numFmtId="182" fontId="8" fillId="0" borderId="11" xfId="1" applyNumberFormat="1" applyFont="1" applyBorder="1" applyAlignment="1">
      <alignment horizontal="right"/>
    </xf>
    <xf numFmtId="182" fontId="8" fillId="0" borderId="0" xfId="1" applyNumberFormat="1" applyFont="1" applyBorder="1" applyAlignment="1">
      <alignment horizontal="right"/>
    </xf>
    <xf numFmtId="38" fontId="8" fillId="0" borderId="0" xfId="1" applyFont="1" applyBorder="1" applyAlignment="1">
      <alignment horizontal="right"/>
    </xf>
    <xf numFmtId="182" fontId="8" fillId="0" borderId="6" xfId="1" applyNumberFormat="1" applyFont="1" applyBorder="1" applyAlignment="1">
      <alignment horizontal="right"/>
    </xf>
    <xf numFmtId="182" fontId="8" fillId="0" borderId="45" xfId="1" applyNumberFormat="1" applyFont="1" applyBorder="1" applyAlignment="1">
      <alignment horizontal="right"/>
    </xf>
    <xf numFmtId="38" fontId="8" fillId="0" borderId="45" xfId="1" applyFont="1" applyBorder="1" applyAlignment="1">
      <alignment horizontal="right"/>
    </xf>
    <xf numFmtId="182" fontId="8" fillId="0" borderId="20" xfId="1" applyNumberFormat="1" applyFont="1" applyBorder="1" applyAlignment="1">
      <alignment horizontal="right"/>
    </xf>
    <xf numFmtId="40" fontId="8" fillId="0" borderId="6" xfId="1" applyNumberFormat="1" applyFont="1" applyBorder="1" applyAlignment="1"/>
    <xf numFmtId="0" fontId="8" fillId="0" borderId="23" xfId="2" applyFont="1" applyBorder="1"/>
    <xf numFmtId="0" fontId="8" fillId="0" borderId="24" xfId="2" applyFont="1" applyBorder="1" applyAlignment="1">
      <alignment horizontal="center"/>
    </xf>
    <xf numFmtId="40" fontId="8" fillId="0" borderId="11" xfId="1" applyNumberFormat="1" applyFont="1" applyBorder="1" applyAlignment="1"/>
    <xf numFmtId="40" fontId="8" fillId="0" borderId="20" xfId="1" applyNumberFormat="1" applyFont="1" applyBorder="1" applyAlignment="1"/>
    <xf numFmtId="40" fontId="8" fillId="0" borderId="12" xfId="1" applyNumberFormat="1" applyFont="1" applyBorder="1" applyAlignment="1"/>
    <xf numFmtId="182" fontId="8" fillId="0" borderId="31" xfId="1" applyNumberFormat="1" applyFont="1" applyBorder="1" applyAlignment="1"/>
    <xf numFmtId="40" fontId="8" fillId="0" borderId="1" xfId="1" applyNumberFormat="1" applyFont="1" applyBorder="1" applyAlignment="1"/>
    <xf numFmtId="182" fontId="8" fillId="0" borderId="2" xfId="1" applyNumberFormat="1" applyFont="1" applyBorder="1" applyAlignment="1"/>
    <xf numFmtId="40" fontId="8" fillId="0" borderId="21" xfId="1" applyNumberFormat="1" applyFont="1" applyBorder="1" applyAlignment="1"/>
    <xf numFmtId="182" fontId="8" fillId="0" borderId="32" xfId="1" applyNumberFormat="1" applyFont="1" applyBorder="1" applyAlignment="1"/>
    <xf numFmtId="0" fontId="12" fillId="4" borderId="31" xfId="2" applyFont="1" applyFill="1" applyBorder="1"/>
    <xf numFmtId="0" fontId="12" fillId="4" borderId="12" xfId="2" applyFont="1" applyFill="1" applyBorder="1"/>
    <xf numFmtId="0" fontId="12" fillId="4" borderId="47" xfId="2" applyFont="1" applyFill="1" applyBorder="1"/>
    <xf numFmtId="0" fontId="12" fillId="4" borderId="47" xfId="2" quotePrefix="1" applyFont="1" applyFill="1" applyBorder="1" applyAlignment="1">
      <alignment horizontal="left"/>
    </xf>
    <xf numFmtId="0" fontId="12" fillId="4" borderId="2" xfId="2" applyFont="1" applyFill="1" applyBorder="1" applyAlignment="1">
      <alignment horizontal="center"/>
    </xf>
    <xf numFmtId="0" fontId="12" fillId="4" borderId="1" xfId="2" applyFont="1" applyFill="1" applyBorder="1"/>
    <xf numFmtId="0" fontId="12" fillId="4" borderId="2" xfId="2" applyFont="1" applyFill="1" applyBorder="1"/>
    <xf numFmtId="0" fontId="12" fillId="4" borderId="0" xfId="3" applyFont="1" applyFill="1" applyAlignment="1">
      <alignment horizontal="center"/>
    </xf>
    <xf numFmtId="0" fontId="11" fillId="4" borderId="0" xfId="2" applyFont="1" applyFill="1"/>
    <xf numFmtId="0" fontId="12" fillId="4" borderId="32" xfId="2" applyFont="1" applyFill="1" applyBorder="1"/>
    <xf numFmtId="0" fontId="12" fillId="4" borderId="21" xfId="2" applyFont="1" applyFill="1" applyBorder="1"/>
    <xf numFmtId="0" fontId="12" fillId="4" borderId="45" xfId="2" applyFont="1" applyFill="1" applyBorder="1" applyAlignment="1">
      <alignment horizontal="center"/>
    </xf>
    <xf numFmtId="0" fontId="12" fillId="4" borderId="45" xfId="2" quotePrefix="1" applyFont="1" applyFill="1" applyBorder="1" applyAlignment="1">
      <alignment horizontal="center"/>
    </xf>
    <xf numFmtId="0" fontId="12" fillId="4" borderId="21" xfId="2" applyFont="1" applyFill="1" applyBorder="1" applyAlignment="1">
      <alignment horizontal="center"/>
    </xf>
    <xf numFmtId="0" fontId="8" fillId="4" borderId="1" xfId="2" applyFont="1" applyFill="1" applyBorder="1" applyAlignment="1">
      <alignment horizontal="center"/>
    </xf>
    <xf numFmtId="182" fontId="8" fillId="4" borderId="47" xfId="2" applyNumberFormat="1" applyFont="1" applyFill="1" applyBorder="1"/>
    <xf numFmtId="38" fontId="8" fillId="4" borderId="47" xfId="1" applyFont="1" applyFill="1" applyBorder="1" applyAlignment="1"/>
    <xf numFmtId="182" fontId="8" fillId="5" borderId="12" xfId="2" applyNumberFormat="1" applyFont="1" applyFill="1" applyBorder="1"/>
    <xf numFmtId="182" fontId="8" fillId="4" borderId="0" xfId="2" applyNumberFormat="1" applyFont="1" applyFill="1"/>
    <xf numFmtId="38" fontId="8" fillId="4" borderId="0" xfId="1" applyFont="1" applyFill="1" applyBorder="1" applyAlignment="1"/>
    <xf numFmtId="182" fontId="8" fillId="5" borderId="1" xfId="2" applyNumberFormat="1" applyFont="1" applyFill="1" applyBorder="1"/>
    <xf numFmtId="0" fontId="8" fillId="4" borderId="12" xfId="2" applyFont="1" applyFill="1" applyBorder="1" applyAlignment="1">
      <alignment horizontal="center"/>
    </xf>
    <xf numFmtId="182" fontId="8" fillId="4" borderId="1" xfId="2" applyNumberFormat="1" applyFont="1" applyFill="1" applyBorder="1"/>
    <xf numFmtId="182" fontId="8" fillId="4" borderId="12" xfId="2" applyNumberFormat="1" applyFont="1" applyFill="1" applyBorder="1"/>
    <xf numFmtId="56" fontId="8" fillId="0" borderId="1" xfId="2" quotePrefix="1" applyNumberFormat="1" applyFont="1" applyBorder="1"/>
    <xf numFmtId="182" fontId="8" fillId="0" borderId="0" xfId="2" applyNumberFormat="1" applyFont="1"/>
    <xf numFmtId="182" fontId="8" fillId="0" borderId="1" xfId="2" applyNumberFormat="1" applyFont="1" applyBorder="1"/>
    <xf numFmtId="0" fontId="8" fillId="4" borderId="2" xfId="2" applyFont="1" applyFill="1" applyBorder="1" applyAlignment="1">
      <alignment horizontal="left"/>
    </xf>
    <xf numFmtId="0" fontId="12" fillId="4" borderId="1" xfId="2" applyFont="1" applyFill="1" applyBorder="1" applyAlignment="1">
      <alignment horizontal="center"/>
    </xf>
    <xf numFmtId="38" fontId="18" fillId="4" borderId="0" xfId="0" applyNumberFormat="1" applyFont="1" applyFill="1" applyAlignment="1">
      <alignment vertical="center"/>
    </xf>
    <xf numFmtId="0" fontId="8" fillId="4" borderId="31" xfId="2" applyFont="1" applyFill="1" applyBorder="1" applyAlignment="1">
      <alignment horizontal="left"/>
    </xf>
    <xf numFmtId="0" fontId="12" fillId="4" borderId="12" xfId="2" applyFont="1" applyFill="1" applyBorder="1" applyAlignment="1">
      <alignment horizontal="center"/>
    </xf>
    <xf numFmtId="0" fontId="8" fillId="4" borderId="32" xfId="2" applyFont="1" applyFill="1" applyBorder="1" applyAlignment="1">
      <alignment horizontal="left"/>
    </xf>
    <xf numFmtId="182" fontId="8" fillId="4" borderId="45" xfId="2" applyNumberFormat="1" applyFont="1" applyFill="1" applyBorder="1"/>
    <xf numFmtId="38" fontId="8" fillId="4" borderId="45" xfId="1" applyFont="1" applyFill="1" applyBorder="1" applyAlignment="1"/>
    <xf numFmtId="182" fontId="8" fillId="4" borderId="21" xfId="2" applyNumberFormat="1" applyFont="1" applyFill="1" applyBorder="1"/>
    <xf numFmtId="0" fontId="8" fillId="4" borderId="0" xfId="2" applyFont="1" applyFill="1" applyAlignment="1">
      <alignment horizontal="left"/>
    </xf>
    <xf numFmtId="38" fontId="18" fillId="4" borderId="0" xfId="1" applyFont="1" applyFill="1" applyBorder="1" applyAlignment="1">
      <alignment vertical="center"/>
    </xf>
    <xf numFmtId="0" fontId="12" fillId="0" borderId="0" xfId="2" applyFont="1"/>
    <xf numFmtId="0" fontId="8" fillId="0" borderId="1" xfId="2" applyFont="1" applyBorder="1"/>
    <xf numFmtId="38" fontId="18" fillId="0" borderId="0" xfId="0" applyNumberFormat="1" applyFont="1" applyAlignment="1">
      <alignment vertical="center"/>
    </xf>
    <xf numFmtId="0" fontId="8" fillId="0" borderId="2" xfId="2" applyFont="1" applyBorder="1"/>
    <xf numFmtId="0" fontId="8" fillId="0" borderId="32" xfId="2" applyFont="1" applyBorder="1"/>
    <xf numFmtId="0" fontId="8" fillId="0" borderId="21" xfId="2" applyFont="1" applyBorder="1"/>
    <xf numFmtId="0" fontId="8" fillId="0" borderId="45" xfId="2" applyFont="1" applyBorder="1"/>
    <xf numFmtId="38" fontId="18" fillId="0" borderId="45" xfId="0" applyNumberFormat="1" applyFont="1" applyBorder="1" applyAlignment="1">
      <alignment vertical="center"/>
    </xf>
    <xf numFmtId="0" fontId="18" fillId="4" borderId="0" xfId="0" applyFont="1" applyFill="1" applyAlignment="1">
      <alignment vertical="center"/>
    </xf>
    <xf numFmtId="0" fontId="18" fillId="5" borderId="0" xfId="0" applyFont="1" applyFill="1" applyAlignment="1">
      <alignment vertical="center"/>
    </xf>
    <xf numFmtId="0" fontId="18" fillId="0" borderId="0" xfId="0" applyFont="1" applyAlignment="1">
      <alignment vertical="center"/>
    </xf>
    <xf numFmtId="0" fontId="18" fillId="4" borderId="38" xfId="0" applyFont="1" applyFill="1" applyBorder="1" applyAlignment="1">
      <alignment vertical="center"/>
    </xf>
    <xf numFmtId="0" fontId="0" fillId="5" borderId="38" xfId="0" applyFill="1" applyBorder="1" applyAlignment="1">
      <alignment vertical="center"/>
    </xf>
    <xf numFmtId="0" fontId="0" fillId="5" borderId="30" xfId="0" applyFill="1" applyBorder="1" applyAlignment="1">
      <alignment vertical="center"/>
    </xf>
    <xf numFmtId="0" fontId="18" fillId="4" borderId="29" xfId="0" applyFont="1" applyFill="1" applyBorder="1" applyAlignment="1">
      <alignment vertical="center"/>
    </xf>
    <xf numFmtId="0" fontId="18" fillId="6" borderId="31" xfId="0" applyFont="1" applyFill="1" applyBorder="1" applyAlignment="1">
      <alignment vertical="center"/>
    </xf>
    <xf numFmtId="0" fontId="18" fillId="6" borderId="47" xfId="0" applyFont="1" applyFill="1" applyBorder="1" applyAlignment="1">
      <alignment vertical="center"/>
    </xf>
    <xf numFmtId="0" fontId="18" fillId="6" borderId="12" xfId="0" applyFont="1" applyFill="1" applyBorder="1" applyAlignment="1">
      <alignment vertical="center"/>
    </xf>
    <xf numFmtId="0" fontId="18" fillId="4" borderId="5" xfId="0" applyFont="1" applyFill="1" applyBorder="1" applyAlignment="1">
      <alignment vertical="center"/>
    </xf>
    <xf numFmtId="0" fontId="18" fillId="6" borderId="2" xfId="0" applyFont="1" applyFill="1" applyBorder="1" applyAlignment="1">
      <alignment vertical="center"/>
    </xf>
    <xf numFmtId="0" fontId="18" fillId="6" borderId="0" xfId="0" applyFont="1" applyFill="1" applyAlignment="1">
      <alignment vertical="center"/>
    </xf>
    <xf numFmtId="0" fontId="18" fillId="6" borderId="1" xfId="0" applyFont="1" applyFill="1" applyBorder="1" applyAlignment="1">
      <alignment vertical="center"/>
    </xf>
    <xf numFmtId="0" fontId="18" fillId="7" borderId="0" xfId="0" applyFont="1" applyFill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6" borderId="32" xfId="0" applyFont="1" applyFill="1" applyBorder="1" applyAlignment="1">
      <alignment vertical="center"/>
    </xf>
    <xf numFmtId="0" fontId="18" fillId="6" borderId="45" xfId="0" applyFont="1" applyFill="1" applyBorder="1" applyAlignment="1">
      <alignment vertical="center"/>
    </xf>
    <xf numFmtId="0" fontId="18" fillId="6" borderId="21" xfId="0" applyFont="1" applyFill="1" applyBorder="1" applyAlignment="1">
      <alignment vertical="center"/>
    </xf>
    <xf numFmtId="0" fontId="18" fillId="4" borderId="50" xfId="0" applyFont="1" applyFill="1" applyBorder="1" applyAlignment="1">
      <alignment horizontal="center" vertical="center"/>
    </xf>
    <xf numFmtId="0" fontId="18" fillId="5" borderId="50" xfId="0" applyFont="1" applyFill="1" applyBorder="1" applyAlignment="1">
      <alignment horizontal="center" vertical="center"/>
    </xf>
    <xf numFmtId="0" fontId="18" fillId="5" borderId="51" xfId="0" applyFont="1" applyFill="1" applyBorder="1" applyAlignment="1">
      <alignment horizontal="center" vertical="center"/>
    </xf>
    <xf numFmtId="0" fontId="18" fillId="4" borderId="52" xfId="0" applyFont="1" applyFill="1" applyBorder="1" applyAlignment="1">
      <alignment horizontal="center" vertical="center"/>
    </xf>
    <xf numFmtId="0" fontId="18" fillId="6" borderId="42" xfId="0" applyFont="1" applyFill="1" applyBorder="1" applyAlignment="1">
      <alignment horizontal="center" vertical="center"/>
    </xf>
    <xf numFmtId="0" fontId="18" fillId="6" borderId="43" xfId="0" applyFont="1" applyFill="1" applyBorder="1" applyAlignment="1">
      <alignment horizontal="center" vertical="center"/>
    </xf>
    <xf numFmtId="0" fontId="18" fillId="6" borderId="25" xfId="0" applyFont="1" applyFill="1" applyBorder="1" applyAlignment="1">
      <alignment horizontal="center" vertical="center"/>
    </xf>
    <xf numFmtId="182" fontId="18" fillId="4" borderId="0" xfId="1" applyNumberFormat="1" applyFont="1" applyFill="1" applyBorder="1" applyAlignment="1">
      <alignment horizontal="right" vertical="center"/>
    </xf>
    <xf numFmtId="38" fontId="18" fillId="4" borderId="0" xfId="1" applyFont="1" applyFill="1" applyBorder="1" applyAlignment="1">
      <alignment horizontal="right" vertical="center"/>
    </xf>
    <xf numFmtId="38" fontId="0" fillId="0" borderId="0" xfId="1" applyFont="1" applyBorder="1" applyAlignment="1">
      <alignment vertical="center"/>
    </xf>
    <xf numFmtId="40" fontId="18" fillId="4" borderId="0" xfId="1" applyNumberFormat="1" applyFont="1" applyFill="1" applyBorder="1" applyAlignment="1">
      <alignment horizontal="right" vertical="center"/>
    </xf>
    <xf numFmtId="40" fontId="0" fillId="6" borderId="0" xfId="1" applyNumberFormat="1" applyFont="1" applyFill="1" applyBorder="1" applyAlignment="1">
      <alignment vertical="center"/>
    </xf>
    <xf numFmtId="183" fontId="18" fillId="4" borderId="0" xfId="1" applyNumberFormat="1" applyFont="1" applyFill="1" applyBorder="1" applyAlignment="1">
      <alignment horizontal="right" vertical="center"/>
    </xf>
    <xf numFmtId="38" fontId="0" fillId="0" borderId="6" xfId="1" applyFont="1" applyBorder="1" applyAlignment="1">
      <alignment vertical="center"/>
    </xf>
    <xf numFmtId="182" fontId="18" fillId="4" borderId="5" xfId="1" applyNumberFormat="1" applyFont="1" applyFill="1" applyBorder="1" applyAlignment="1">
      <alignment horizontal="right" vertical="center"/>
    </xf>
    <xf numFmtId="182" fontId="18" fillId="6" borderId="2" xfId="1" applyNumberFormat="1" applyFont="1" applyFill="1" applyBorder="1" applyAlignment="1">
      <alignment horizontal="right" vertical="center"/>
    </xf>
    <xf numFmtId="38" fontId="18" fillId="6" borderId="0" xfId="1" applyFont="1" applyFill="1" applyBorder="1" applyAlignment="1">
      <alignment horizontal="right" vertical="center"/>
    </xf>
    <xf numFmtId="38" fontId="18" fillId="6" borderId="1" xfId="1" applyFont="1" applyFill="1" applyBorder="1" applyAlignment="1">
      <alignment horizontal="right" vertical="center"/>
    </xf>
    <xf numFmtId="182" fontId="18" fillId="6" borderId="0" xfId="1" applyNumberFormat="1" applyFont="1" applyFill="1" applyBorder="1" applyAlignment="1">
      <alignment horizontal="right" vertical="center"/>
    </xf>
    <xf numFmtId="182" fontId="18" fillId="4" borderId="45" xfId="1" applyNumberFormat="1" applyFont="1" applyFill="1" applyBorder="1" applyAlignment="1">
      <alignment horizontal="right" vertical="center"/>
    </xf>
    <xf numFmtId="38" fontId="18" fillId="4" borderId="45" xfId="1" applyFont="1" applyFill="1" applyBorder="1" applyAlignment="1">
      <alignment horizontal="right" vertical="center"/>
    </xf>
    <xf numFmtId="38" fontId="0" fillId="0" borderId="45" xfId="1" applyFont="1" applyBorder="1" applyAlignment="1">
      <alignment vertical="center"/>
    </xf>
    <xf numFmtId="40" fontId="18" fillId="4" borderId="45" xfId="1" applyNumberFormat="1" applyFont="1" applyFill="1" applyBorder="1" applyAlignment="1">
      <alignment horizontal="right" vertical="center"/>
    </xf>
    <xf numFmtId="40" fontId="0" fillId="6" borderId="45" xfId="1" applyNumberFormat="1" applyFont="1" applyFill="1" applyBorder="1" applyAlignment="1">
      <alignment vertical="center"/>
    </xf>
    <xf numFmtId="183" fontId="18" fillId="4" borderId="45" xfId="1" applyNumberFormat="1" applyFont="1" applyFill="1" applyBorder="1" applyAlignment="1">
      <alignment horizontal="right" vertical="center"/>
    </xf>
    <xf numFmtId="38" fontId="0" fillId="0" borderId="20" xfId="1" applyFont="1" applyBorder="1" applyAlignment="1">
      <alignment vertical="center"/>
    </xf>
    <xf numFmtId="182" fontId="18" fillId="4" borderId="19" xfId="1" applyNumberFormat="1" applyFont="1" applyFill="1" applyBorder="1" applyAlignment="1">
      <alignment horizontal="right" vertical="center"/>
    </xf>
    <xf numFmtId="182" fontId="18" fillId="6" borderId="32" xfId="1" applyNumberFormat="1" applyFont="1" applyFill="1" applyBorder="1" applyAlignment="1">
      <alignment horizontal="right" vertical="center"/>
    </xf>
    <xf numFmtId="38" fontId="18" fillId="6" borderId="45" xfId="1" applyFont="1" applyFill="1" applyBorder="1" applyAlignment="1">
      <alignment horizontal="right" vertical="center"/>
    </xf>
    <xf numFmtId="38" fontId="18" fillId="6" borderId="21" xfId="1" applyFont="1" applyFill="1" applyBorder="1" applyAlignment="1">
      <alignment horizontal="right" vertical="center"/>
    </xf>
    <xf numFmtId="182" fontId="18" fillId="6" borderId="45" xfId="1" applyNumberFormat="1" applyFont="1" applyFill="1" applyBorder="1" applyAlignment="1">
      <alignment horizontal="right" vertical="center"/>
    </xf>
    <xf numFmtId="182" fontId="18" fillId="0" borderId="0" xfId="1" applyNumberFormat="1" applyFont="1" applyBorder="1" applyAlignment="1">
      <alignment vertical="center"/>
    </xf>
    <xf numFmtId="38" fontId="18" fillId="0" borderId="0" xfId="1" applyFont="1" applyBorder="1" applyAlignment="1">
      <alignment vertical="center"/>
    </xf>
    <xf numFmtId="40" fontId="18" fillId="0" borderId="0" xfId="1" applyNumberFormat="1" applyFont="1" applyBorder="1" applyAlignment="1">
      <alignment vertical="center"/>
    </xf>
    <xf numFmtId="183" fontId="18" fillId="0" borderId="0" xfId="1" applyNumberFormat="1" applyFont="1" applyBorder="1" applyAlignment="1">
      <alignment vertical="center"/>
    </xf>
    <xf numFmtId="182" fontId="18" fillId="0" borderId="5" xfId="1" applyNumberFormat="1" applyFont="1" applyBorder="1" applyAlignment="1">
      <alignment vertical="center"/>
    </xf>
    <xf numFmtId="182" fontId="18" fillId="6" borderId="2" xfId="1" applyNumberFormat="1" applyFont="1" applyFill="1" applyBorder="1" applyAlignment="1">
      <alignment vertical="center"/>
    </xf>
    <xf numFmtId="38" fontId="18" fillId="6" borderId="0" xfId="1" applyFont="1" applyFill="1" applyBorder="1" applyAlignment="1">
      <alignment vertical="center"/>
    </xf>
    <xf numFmtId="38" fontId="18" fillId="6" borderId="1" xfId="1" applyFont="1" applyFill="1" applyBorder="1" applyAlignment="1">
      <alignment vertical="center"/>
    </xf>
    <xf numFmtId="182" fontId="18" fillId="6" borderId="0" xfId="1" applyNumberFormat="1" applyFont="1" applyFill="1" applyBorder="1" applyAlignment="1">
      <alignment vertical="center"/>
    </xf>
    <xf numFmtId="182" fontId="18" fillId="6" borderId="32" xfId="1" applyNumberFormat="1" applyFont="1" applyFill="1" applyBorder="1" applyAlignment="1">
      <alignment vertical="center"/>
    </xf>
    <xf numFmtId="38" fontId="18" fillId="6" borderId="45" xfId="1" applyFont="1" applyFill="1" applyBorder="1" applyAlignment="1">
      <alignment vertical="center"/>
    </xf>
    <xf numFmtId="38" fontId="18" fillId="6" borderId="21" xfId="1" applyFont="1" applyFill="1" applyBorder="1" applyAlignment="1">
      <alignment vertical="center"/>
    </xf>
    <xf numFmtId="182" fontId="18" fillId="6" borderId="45" xfId="1" applyNumberFormat="1" applyFont="1" applyFill="1" applyBorder="1" applyAlignment="1">
      <alignment vertical="center"/>
    </xf>
    <xf numFmtId="182" fontId="18" fillId="0" borderId="47" xfId="1" applyNumberFormat="1" applyFont="1" applyBorder="1" applyAlignment="1">
      <alignment vertical="center"/>
    </xf>
    <xf numFmtId="38" fontId="18" fillId="0" borderId="47" xfId="1" applyFont="1" applyBorder="1" applyAlignment="1">
      <alignment vertical="center"/>
    </xf>
    <xf numFmtId="38" fontId="0" fillId="0" borderId="47" xfId="1" applyFont="1" applyBorder="1" applyAlignment="1">
      <alignment vertical="center"/>
    </xf>
    <xf numFmtId="40" fontId="18" fillId="0" borderId="47" xfId="1" applyNumberFormat="1" applyFont="1" applyBorder="1" applyAlignment="1">
      <alignment vertical="center"/>
    </xf>
    <xf numFmtId="40" fontId="0" fillId="0" borderId="47" xfId="1" applyNumberFormat="1" applyFont="1" applyBorder="1" applyAlignment="1">
      <alignment vertical="center"/>
    </xf>
    <xf numFmtId="183" fontId="18" fillId="0" borderId="47" xfId="1" applyNumberFormat="1" applyFont="1" applyBorder="1" applyAlignment="1">
      <alignment vertical="center"/>
    </xf>
    <xf numFmtId="38" fontId="0" fillId="0" borderId="11" xfId="1" applyFont="1" applyBorder="1" applyAlignment="1">
      <alignment vertical="center"/>
    </xf>
    <xf numFmtId="182" fontId="18" fillId="0" borderId="10" xfId="1" applyNumberFormat="1" applyFont="1" applyBorder="1" applyAlignment="1">
      <alignment vertical="center"/>
    </xf>
    <xf numFmtId="40" fontId="0" fillId="0" borderId="0" xfId="1" applyNumberFormat="1" applyFont="1" applyBorder="1" applyAlignment="1">
      <alignment vertical="center"/>
    </xf>
    <xf numFmtId="182" fontId="18" fillId="0" borderId="45" xfId="1" applyNumberFormat="1" applyFont="1" applyBorder="1" applyAlignment="1">
      <alignment vertical="center"/>
    </xf>
    <xf numFmtId="38" fontId="18" fillId="0" borderId="45" xfId="1" applyFont="1" applyBorder="1" applyAlignment="1">
      <alignment vertical="center"/>
    </xf>
    <xf numFmtId="40" fontId="18" fillId="0" borderId="45" xfId="1" applyNumberFormat="1" applyFont="1" applyBorder="1" applyAlignment="1">
      <alignment vertical="center"/>
    </xf>
    <xf numFmtId="40" fontId="0" fillId="0" borderId="45" xfId="1" applyNumberFormat="1" applyFont="1" applyBorder="1" applyAlignment="1">
      <alignment vertical="center"/>
    </xf>
    <xf numFmtId="183" fontId="18" fillId="0" borderId="45" xfId="1" applyNumberFormat="1" applyFont="1" applyBorder="1" applyAlignment="1">
      <alignment vertical="center"/>
    </xf>
    <xf numFmtId="182" fontId="18" fillId="0" borderId="19" xfId="1" applyNumberFormat="1" applyFont="1" applyBorder="1" applyAlignment="1">
      <alignment vertical="center"/>
    </xf>
    <xf numFmtId="182" fontId="18" fillId="6" borderId="31" xfId="1" applyNumberFormat="1" applyFont="1" applyFill="1" applyBorder="1" applyAlignment="1">
      <alignment vertical="center"/>
    </xf>
    <xf numFmtId="38" fontId="18" fillId="6" borderId="47" xfId="1" applyFont="1" applyFill="1" applyBorder="1" applyAlignment="1">
      <alignment vertical="center"/>
    </xf>
    <xf numFmtId="38" fontId="18" fillId="6" borderId="12" xfId="1" applyFont="1" applyFill="1" applyBorder="1" applyAlignment="1">
      <alignment vertical="center"/>
    </xf>
    <xf numFmtId="182" fontId="18" fillId="6" borderId="47" xfId="1" applyNumberFormat="1" applyFont="1" applyFill="1" applyBorder="1" applyAlignment="1">
      <alignment vertical="center"/>
    </xf>
    <xf numFmtId="38" fontId="18" fillId="7" borderId="0" xfId="1" applyFont="1" applyFill="1" applyBorder="1" applyAlignment="1">
      <alignment vertical="center"/>
    </xf>
    <xf numFmtId="182" fontId="8" fillId="0" borderId="0" xfId="1" applyNumberFormat="1" applyFont="1" applyBorder="1" applyAlignment="1">
      <alignment vertical="center"/>
    </xf>
    <xf numFmtId="38" fontId="8" fillId="7" borderId="0" xfId="1" applyFont="1" applyFill="1" applyBorder="1" applyAlignment="1">
      <alignment vertical="center"/>
    </xf>
    <xf numFmtId="38" fontId="8" fillId="0" borderId="0" xfId="1" applyFont="1" applyBorder="1" applyAlignment="1">
      <alignment vertical="center"/>
    </xf>
    <xf numFmtId="40" fontId="8" fillId="0" borderId="0" xfId="1" applyNumberFormat="1" applyFont="1" applyBorder="1" applyAlignment="1">
      <alignment vertical="center"/>
    </xf>
    <xf numFmtId="183" fontId="8" fillId="0" borderId="0" xfId="1" applyNumberFormat="1" applyFont="1" applyBorder="1" applyAlignment="1">
      <alignment vertical="center"/>
    </xf>
    <xf numFmtId="38" fontId="8" fillId="0" borderId="6" xfId="1" applyFont="1" applyBorder="1" applyAlignment="1">
      <alignment vertical="center"/>
    </xf>
    <xf numFmtId="0" fontId="8" fillId="0" borderId="0" xfId="0" applyFont="1" applyAlignment="1">
      <alignment vertical="center"/>
    </xf>
    <xf numFmtId="182" fontId="8" fillId="0" borderId="5" xfId="1" applyNumberFormat="1" applyFont="1" applyBorder="1" applyAlignment="1">
      <alignment vertical="center"/>
    </xf>
    <xf numFmtId="182" fontId="8" fillId="6" borderId="2" xfId="1" applyNumberFormat="1" applyFont="1" applyFill="1" applyBorder="1" applyAlignment="1">
      <alignment vertical="center"/>
    </xf>
    <xf numFmtId="38" fontId="8" fillId="6" borderId="0" xfId="1" applyFont="1" applyFill="1" applyBorder="1" applyAlignment="1">
      <alignment vertical="center"/>
    </xf>
    <xf numFmtId="38" fontId="8" fillId="6" borderId="1" xfId="1" applyFont="1" applyFill="1" applyBorder="1" applyAlignment="1">
      <alignment vertical="center"/>
    </xf>
    <xf numFmtId="182" fontId="8" fillId="6" borderId="0" xfId="1" applyNumberFormat="1" applyFont="1" applyFill="1" applyBorder="1" applyAlignment="1">
      <alignment vertical="center"/>
    </xf>
    <xf numFmtId="38" fontId="18" fillId="7" borderId="47" xfId="1" applyFont="1" applyFill="1" applyBorder="1" applyAlignment="1">
      <alignment vertical="center"/>
    </xf>
    <xf numFmtId="38" fontId="18" fillId="7" borderId="45" xfId="1" applyFont="1" applyFill="1" applyBorder="1" applyAlignment="1">
      <alignment vertical="center"/>
    </xf>
    <xf numFmtId="183" fontId="18" fillId="4" borderId="0" xfId="1" applyNumberFormat="1" applyFont="1" applyFill="1" applyBorder="1" applyAlignment="1">
      <alignment vertical="center"/>
    </xf>
    <xf numFmtId="0" fontId="18" fillId="0" borderId="45" xfId="0" applyFont="1" applyBorder="1" applyAlignment="1">
      <alignment vertical="center"/>
    </xf>
    <xf numFmtId="0" fontId="18" fillId="0" borderId="47" xfId="0" applyFont="1" applyBorder="1" applyAlignment="1">
      <alignment vertical="center"/>
    </xf>
    <xf numFmtId="38" fontId="0" fillId="0" borderId="0" xfId="1" applyFont="1" applyAlignment="1">
      <alignment vertical="center"/>
    </xf>
    <xf numFmtId="38" fontId="18" fillId="4" borderId="47" xfId="1" applyFont="1" applyFill="1" applyBorder="1" applyAlignment="1">
      <alignment vertical="center"/>
    </xf>
    <xf numFmtId="38" fontId="0" fillId="0" borderId="12" xfId="1" applyFont="1" applyBorder="1" applyAlignment="1">
      <alignment vertical="center"/>
    </xf>
    <xf numFmtId="182" fontId="18" fillId="0" borderId="31" xfId="1" applyNumberFormat="1" applyFont="1" applyBorder="1" applyAlignment="1">
      <alignment vertical="center"/>
    </xf>
    <xf numFmtId="182" fontId="18" fillId="4" borderId="47" xfId="1" applyNumberFormat="1" applyFont="1" applyFill="1" applyBorder="1" applyAlignment="1">
      <alignment vertical="center"/>
    </xf>
    <xf numFmtId="38" fontId="0" fillId="0" borderId="1" xfId="1" applyFont="1" applyBorder="1" applyAlignment="1">
      <alignment vertical="center"/>
    </xf>
    <xf numFmtId="182" fontId="18" fillId="0" borderId="2" xfId="1" applyNumberFormat="1" applyFont="1" applyBorder="1" applyAlignment="1">
      <alignment vertical="center"/>
    </xf>
    <xf numFmtId="182" fontId="18" fillId="4" borderId="0" xfId="1" applyNumberFormat="1" applyFont="1" applyFill="1" applyBorder="1" applyAlignment="1">
      <alignment vertical="center"/>
    </xf>
    <xf numFmtId="38" fontId="18" fillId="4" borderId="45" xfId="1" applyFont="1" applyFill="1" applyBorder="1" applyAlignment="1">
      <alignment vertical="center"/>
    </xf>
    <xf numFmtId="38" fontId="0" fillId="0" borderId="21" xfId="1" applyFont="1" applyBorder="1" applyAlignment="1">
      <alignment vertical="center"/>
    </xf>
    <xf numFmtId="182" fontId="18" fillId="0" borderId="32" xfId="1" applyNumberFormat="1" applyFont="1" applyBorder="1" applyAlignment="1">
      <alignment vertical="center"/>
    </xf>
    <xf numFmtId="182" fontId="18" fillId="4" borderId="45" xfId="1" applyNumberFormat="1" applyFont="1" applyFill="1" applyBorder="1" applyAlignment="1">
      <alignment vertical="center"/>
    </xf>
    <xf numFmtId="0" fontId="8" fillId="4" borderId="47" xfId="2" applyFont="1" applyFill="1" applyBorder="1" applyAlignment="1">
      <alignment horizontal="center"/>
    </xf>
    <xf numFmtId="38" fontId="18" fillId="5" borderId="47" xfId="1" applyFont="1" applyFill="1" applyBorder="1" applyAlignment="1">
      <alignment vertical="center"/>
    </xf>
    <xf numFmtId="183" fontId="18" fillId="4" borderId="47" xfId="1" applyNumberFormat="1" applyFont="1" applyFill="1" applyBorder="1" applyAlignment="1">
      <alignment vertical="center"/>
    </xf>
    <xf numFmtId="38" fontId="18" fillId="0" borderId="12" xfId="1" applyFont="1" applyBorder="1" applyAlignment="1">
      <alignment vertical="center"/>
    </xf>
    <xf numFmtId="38" fontId="18" fillId="5" borderId="0" xfId="1" applyFont="1" applyFill="1" applyBorder="1" applyAlignment="1">
      <alignment vertical="center"/>
    </xf>
    <xf numFmtId="38" fontId="18" fillId="0" borderId="1" xfId="1" applyFont="1" applyBorder="1" applyAlignment="1">
      <alignment vertical="center"/>
    </xf>
    <xf numFmtId="182" fontId="18" fillId="5" borderId="0" xfId="1" applyNumberFormat="1" applyFont="1" applyFill="1" applyBorder="1" applyAlignment="1">
      <alignment vertical="center"/>
    </xf>
    <xf numFmtId="0" fontId="8" fillId="4" borderId="45" xfId="2" applyFont="1" applyFill="1" applyBorder="1" applyAlignment="1">
      <alignment horizontal="center"/>
    </xf>
    <xf numFmtId="38" fontId="18" fillId="5" borderId="45" xfId="1" applyFont="1" applyFill="1" applyBorder="1" applyAlignment="1">
      <alignment vertical="center"/>
    </xf>
    <xf numFmtId="183" fontId="18" fillId="4" borderId="45" xfId="1" applyNumberFormat="1" applyFont="1" applyFill="1" applyBorder="1" applyAlignment="1">
      <alignment vertical="center"/>
    </xf>
    <xf numFmtId="38" fontId="18" fillId="0" borderId="21" xfId="1" applyFont="1" applyBorder="1" applyAlignment="1">
      <alignment vertical="center"/>
    </xf>
    <xf numFmtId="182" fontId="18" fillId="5" borderId="45" xfId="1" applyNumberFormat="1" applyFont="1" applyFill="1" applyBorder="1" applyAlignment="1">
      <alignment vertical="center"/>
    </xf>
    <xf numFmtId="38" fontId="18" fillId="0" borderId="0" xfId="1" applyFont="1" applyAlignment="1">
      <alignment vertical="center"/>
    </xf>
    <xf numFmtId="40" fontId="18" fillId="0" borderId="0" xfId="0" applyNumberFormat="1" applyFont="1" applyAlignment="1">
      <alignment vertical="center"/>
    </xf>
    <xf numFmtId="38" fontId="18" fillId="4" borderId="0" xfId="1" applyFont="1" applyFill="1" applyAlignment="1">
      <alignment vertical="center"/>
    </xf>
    <xf numFmtId="0" fontId="18" fillId="4" borderId="31" xfId="0" applyFont="1" applyFill="1" applyBorder="1" applyAlignment="1">
      <alignment vertical="center"/>
    </xf>
    <xf numFmtId="0" fontId="18" fillId="4" borderId="47" xfId="0" applyFont="1" applyFill="1" applyBorder="1" applyAlignment="1">
      <alignment vertical="center"/>
    </xf>
    <xf numFmtId="0" fontId="18" fillId="4" borderId="12" xfId="0" applyFont="1" applyFill="1" applyBorder="1" applyAlignment="1">
      <alignment vertical="center"/>
    </xf>
    <xf numFmtId="0" fontId="18" fillId="4" borderId="2" xfId="0" applyFont="1" applyFill="1" applyBorder="1" applyAlignment="1">
      <alignment vertical="center"/>
    </xf>
    <xf numFmtId="0" fontId="18" fillId="4" borderId="1" xfId="0" applyFont="1" applyFill="1" applyBorder="1" applyAlignment="1">
      <alignment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0" fontId="18" fillId="4" borderId="32" xfId="0" applyFont="1" applyFill="1" applyBorder="1" applyAlignment="1">
      <alignment horizontal="center" vertical="center"/>
    </xf>
    <xf numFmtId="0" fontId="18" fillId="4" borderId="45" xfId="0" applyFont="1" applyFill="1" applyBorder="1" applyAlignment="1">
      <alignment horizontal="center" vertical="center"/>
    </xf>
    <xf numFmtId="0" fontId="18" fillId="4" borderId="21" xfId="0" applyFont="1" applyFill="1" applyBorder="1" applyAlignment="1">
      <alignment horizontal="center" vertical="center"/>
    </xf>
    <xf numFmtId="182" fontId="8" fillId="4" borderId="2" xfId="2" applyNumberFormat="1" applyFont="1" applyFill="1" applyBorder="1"/>
    <xf numFmtId="38" fontId="8" fillId="4" borderId="0" xfId="1" applyFont="1" applyFill="1" applyAlignment="1"/>
    <xf numFmtId="40" fontId="8" fillId="4" borderId="0" xfId="2" applyNumberFormat="1" applyFont="1" applyFill="1"/>
    <xf numFmtId="40" fontId="8" fillId="6" borderId="0" xfId="2" applyNumberFormat="1" applyFont="1" applyFill="1"/>
    <xf numFmtId="183" fontId="8" fillId="4" borderId="0" xfId="2" applyNumberFormat="1" applyFont="1" applyFill="1"/>
    <xf numFmtId="38" fontId="8" fillId="4" borderId="1" xfId="1" applyFont="1" applyFill="1" applyBorder="1" applyAlignment="1"/>
    <xf numFmtId="182" fontId="8" fillId="4" borderId="31" xfId="2" applyNumberFormat="1" applyFont="1" applyFill="1" applyBorder="1"/>
    <xf numFmtId="38" fontId="8" fillId="4" borderId="12" xfId="1" applyFont="1" applyFill="1" applyBorder="1" applyAlignment="1"/>
    <xf numFmtId="184" fontId="8" fillId="4" borderId="0" xfId="2" applyNumberFormat="1" applyFont="1" applyFill="1"/>
    <xf numFmtId="40" fontId="8" fillId="4" borderId="47" xfId="2" applyNumberFormat="1" applyFont="1" applyFill="1" applyBorder="1"/>
    <xf numFmtId="184" fontId="8" fillId="4" borderId="47" xfId="2" applyNumberFormat="1" applyFont="1" applyFill="1" applyBorder="1"/>
    <xf numFmtId="183" fontId="8" fillId="4" borderId="47" xfId="2" applyNumberFormat="1" applyFont="1" applyFill="1" applyBorder="1"/>
    <xf numFmtId="182" fontId="8" fillId="4" borderId="32" xfId="2" applyNumberFormat="1" applyFont="1" applyFill="1" applyBorder="1"/>
    <xf numFmtId="40" fontId="8" fillId="4" borderId="45" xfId="2" applyNumberFormat="1" applyFont="1" applyFill="1" applyBorder="1"/>
    <xf numFmtId="184" fontId="8" fillId="4" borderId="45" xfId="2" applyNumberFormat="1" applyFont="1" applyFill="1" applyBorder="1"/>
    <xf numFmtId="183" fontId="8" fillId="4" borderId="45" xfId="2" applyNumberFormat="1" applyFont="1" applyFill="1" applyBorder="1"/>
    <xf numFmtId="38" fontId="8" fillId="4" borderId="21" xfId="1" applyFont="1" applyFill="1" applyBorder="1" applyAlignment="1"/>
    <xf numFmtId="182" fontId="8" fillId="4" borderId="2" xfId="1" applyNumberFormat="1" applyFont="1" applyFill="1" applyBorder="1" applyAlignment="1"/>
    <xf numFmtId="40" fontId="8" fillId="4" borderId="0" xfId="1" applyNumberFormat="1" applyFont="1" applyFill="1" applyBorder="1" applyAlignment="1"/>
    <xf numFmtId="184" fontId="8" fillId="4" borderId="0" xfId="1" applyNumberFormat="1" applyFont="1" applyFill="1" applyBorder="1" applyAlignment="1"/>
    <xf numFmtId="183" fontId="8" fillId="4" borderId="0" xfId="1" applyNumberFormat="1" applyFont="1" applyFill="1" applyBorder="1" applyAlignment="1"/>
    <xf numFmtId="56" fontId="8" fillId="4" borderId="0" xfId="2" quotePrefix="1" applyNumberFormat="1" applyFont="1" applyFill="1"/>
    <xf numFmtId="38" fontId="8" fillId="5" borderId="0" xfId="1" applyFont="1" applyFill="1" applyBorder="1" applyAlignment="1"/>
    <xf numFmtId="38" fontId="18" fillId="4" borderId="1" xfId="0" applyNumberFormat="1" applyFont="1" applyFill="1" applyBorder="1" applyAlignment="1">
      <alignment vertical="center"/>
    </xf>
    <xf numFmtId="40" fontId="8" fillId="4" borderId="47" xfId="1" applyNumberFormat="1" applyFont="1" applyFill="1" applyBorder="1" applyAlignment="1"/>
    <xf numFmtId="184" fontId="8" fillId="4" borderId="47" xfId="1" applyNumberFormat="1" applyFont="1" applyFill="1" applyBorder="1" applyAlignment="1"/>
    <xf numFmtId="182" fontId="8" fillId="5" borderId="53" xfId="2" applyNumberFormat="1" applyFont="1" applyFill="1" applyBorder="1"/>
    <xf numFmtId="182" fontId="8" fillId="5" borderId="17" xfId="2" applyNumberFormat="1" applyFont="1" applyFill="1" applyBorder="1"/>
    <xf numFmtId="182" fontId="8" fillId="5" borderId="16" xfId="2" applyNumberFormat="1" applyFont="1" applyFill="1" applyBorder="1"/>
    <xf numFmtId="182" fontId="8" fillId="5" borderId="0" xfId="2" applyNumberFormat="1" applyFont="1" applyFill="1"/>
    <xf numFmtId="40" fontId="8" fillId="4" borderId="45" xfId="1" applyNumberFormat="1" applyFont="1" applyFill="1" applyBorder="1" applyAlignment="1"/>
    <xf numFmtId="184" fontId="8" fillId="4" borderId="45" xfId="1" applyNumberFormat="1" applyFont="1" applyFill="1" applyBorder="1" applyAlignment="1"/>
    <xf numFmtId="38" fontId="8" fillId="4" borderId="31" xfId="1" applyFont="1" applyFill="1" applyBorder="1" applyAlignment="1"/>
    <xf numFmtId="38" fontId="8" fillId="4" borderId="2" xfId="1" applyFont="1" applyFill="1" applyBorder="1" applyAlignment="1"/>
    <xf numFmtId="56" fontId="8" fillId="4" borderId="1" xfId="2" quotePrefix="1" applyNumberFormat="1" applyFont="1" applyFill="1" applyBorder="1"/>
    <xf numFmtId="38" fontId="8" fillId="0" borderId="1" xfId="1" applyFont="1" applyBorder="1" applyAlignment="1"/>
    <xf numFmtId="0" fontId="8" fillId="4" borderId="1" xfId="2" applyFont="1" applyFill="1" applyBorder="1"/>
    <xf numFmtId="38" fontId="18" fillId="0" borderId="1" xfId="0" applyNumberFormat="1" applyFont="1" applyBorder="1" applyAlignment="1">
      <alignment vertical="center"/>
    </xf>
    <xf numFmtId="0" fontId="18" fillId="4" borderId="32" xfId="0" applyFont="1" applyFill="1" applyBorder="1" applyAlignment="1">
      <alignment vertical="center"/>
    </xf>
    <xf numFmtId="38" fontId="18" fillId="4" borderId="45" xfId="0" applyNumberFormat="1" applyFont="1" applyFill="1" applyBorder="1" applyAlignment="1">
      <alignment vertical="center"/>
    </xf>
    <xf numFmtId="38" fontId="18" fillId="0" borderId="21" xfId="0" applyNumberFormat="1" applyFont="1" applyBorder="1" applyAlignment="1">
      <alignment vertical="center"/>
    </xf>
    <xf numFmtId="0" fontId="18" fillId="0" borderId="53" xfId="0" applyFont="1" applyBorder="1" applyAlignment="1">
      <alignment vertical="center"/>
    </xf>
    <xf numFmtId="38" fontId="18" fillId="0" borderId="17" xfId="0" applyNumberFormat="1" applyFont="1" applyBorder="1" applyAlignment="1">
      <alignment vertical="center"/>
    </xf>
    <xf numFmtId="38" fontId="18" fillId="0" borderId="16" xfId="0" applyNumberFormat="1" applyFont="1" applyBorder="1" applyAlignment="1">
      <alignment vertical="center"/>
    </xf>
    <xf numFmtId="0" fontId="20" fillId="4" borderId="38" xfId="0" applyFont="1" applyFill="1" applyBorder="1" applyAlignment="1">
      <alignment vertical="center"/>
    </xf>
    <xf numFmtId="0" fontId="18" fillId="4" borderId="30" xfId="0" applyFont="1" applyFill="1" applyBorder="1" applyAlignment="1">
      <alignment vertical="center"/>
    </xf>
    <xf numFmtId="0" fontId="20" fillId="4" borderId="0" xfId="0" applyFont="1" applyFill="1" applyAlignment="1">
      <alignment vertical="center"/>
    </xf>
    <xf numFmtId="0" fontId="18" fillId="4" borderId="6" xfId="0" applyFont="1" applyFill="1" applyBorder="1" applyAlignment="1">
      <alignment vertical="center"/>
    </xf>
    <xf numFmtId="0" fontId="18" fillId="4" borderId="45" xfId="0" applyFont="1" applyFill="1" applyBorder="1" applyAlignment="1">
      <alignment vertical="center"/>
    </xf>
    <xf numFmtId="0" fontId="18" fillId="7" borderId="45" xfId="0" applyFont="1" applyFill="1" applyBorder="1" applyAlignment="1">
      <alignment horizontal="center" vertical="center"/>
    </xf>
    <xf numFmtId="0" fontId="18" fillId="4" borderId="20" xfId="0" applyFont="1" applyFill="1" applyBorder="1" applyAlignment="1">
      <alignment vertical="center"/>
    </xf>
    <xf numFmtId="0" fontId="18" fillId="4" borderId="19" xfId="0" applyFont="1" applyFill="1" applyBorder="1" applyAlignment="1">
      <alignment vertical="center"/>
    </xf>
    <xf numFmtId="0" fontId="18" fillId="4" borderId="43" xfId="0" applyFont="1" applyFill="1" applyBorder="1" applyAlignment="1">
      <alignment horizontal="center" vertical="center"/>
    </xf>
    <xf numFmtId="0" fontId="18" fillId="4" borderId="24" xfId="0" applyFont="1" applyFill="1" applyBorder="1" applyAlignment="1">
      <alignment horizontal="center" vertical="center"/>
    </xf>
    <xf numFmtId="0" fontId="18" fillId="4" borderId="23" xfId="0" applyFont="1" applyFill="1" applyBorder="1" applyAlignment="1">
      <alignment horizontal="center" vertical="center"/>
    </xf>
    <xf numFmtId="182" fontId="18" fillId="4" borderId="29" xfId="1" applyNumberFormat="1" applyFont="1" applyFill="1" applyBorder="1" applyAlignment="1">
      <alignment horizontal="right" vertical="center"/>
    </xf>
    <xf numFmtId="182" fontId="18" fillId="4" borderId="38" xfId="1" applyNumberFormat="1" applyFont="1" applyFill="1" applyBorder="1" applyAlignment="1">
      <alignment horizontal="right" vertical="center"/>
    </xf>
    <xf numFmtId="38" fontId="18" fillId="4" borderId="38" xfId="1" applyFont="1" applyFill="1" applyBorder="1" applyAlignment="1">
      <alignment horizontal="right" vertical="center"/>
    </xf>
    <xf numFmtId="183" fontId="18" fillId="4" borderId="38" xfId="1" applyNumberFormat="1" applyFont="1" applyFill="1" applyBorder="1" applyAlignment="1">
      <alignment horizontal="right" vertical="center"/>
    </xf>
    <xf numFmtId="182" fontId="18" fillId="4" borderId="30" xfId="1" applyNumberFormat="1" applyFont="1" applyFill="1" applyBorder="1" applyAlignment="1">
      <alignment horizontal="right" vertical="center"/>
    </xf>
    <xf numFmtId="182" fontId="18" fillId="4" borderId="6" xfId="1" applyNumberFormat="1" applyFont="1" applyFill="1" applyBorder="1" applyAlignment="1">
      <alignment horizontal="right" vertical="center"/>
    </xf>
    <xf numFmtId="182" fontId="18" fillId="4" borderId="20" xfId="1" applyNumberFormat="1" applyFont="1" applyFill="1" applyBorder="1" applyAlignment="1">
      <alignment horizontal="right" vertical="center"/>
    </xf>
    <xf numFmtId="182" fontId="18" fillId="0" borderId="6" xfId="1" applyNumberFormat="1" applyFont="1" applyBorder="1" applyAlignment="1">
      <alignment vertical="center"/>
    </xf>
    <xf numFmtId="182" fontId="18" fillId="0" borderId="20" xfId="1" applyNumberFormat="1" applyFont="1" applyBorder="1" applyAlignment="1">
      <alignment vertical="center"/>
    </xf>
    <xf numFmtId="182" fontId="18" fillId="0" borderId="11" xfId="1" applyNumberFormat="1" applyFont="1" applyBorder="1" applyAlignment="1">
      <alignment vertical="center"/>
    </xf>
    <xf numFmtId="182" fontId="8" fillId="4" borderId="0" xfId="1" applyNumberFormat="1" applyFont="1" applyFill="1" applyBorder="1" applyAlignment="1">
      <alignment vertical="center"/>
    </xf>
    <xf numFmtId="182" fontId="8" fillId="0" borderId="6" xfId="1" applyNumberFormat="1" applyFont="1" applyBorder="1" applyAlignment="1">
      <alignment vertical="center"/>
    </xf>
    <xf numFmtId="182" fontId="18" fillId="0" borderId="23" xfId="1" applyNumberFormat="1" applyFont="1" applyBorder="1" applyAlignment="1">
      <alignment vertical="center"/>
    </xf>
    <xf numFmtId="182" fontId="18" fillId="4" borderId="43" xfId="1" applyNumberFormat="1" applyFont="1" applyFill="1" applyBorder="1" applyAlignment="1">
      <alignment vertical="center"/>
    </xf>
    <xf numFmtId="182" fontId="18" fillId="0" borderId="43" xfId="1" applyNumberFormat="1" applyFont="1" applyBorder="1" applyAlignment="1">
      <alignment vertical="center"/>
    </xf>
    <xf numFmtId="38" fontId="18" fillId="0" borderId="43" xfId="1" applyFont="1" applyBorder="1" applyAlignment="1">
      <alignment vertical="center"/>
    </xf>
    <xf numFmtId="183" fontId="18" fillId="0" borderId="43" xfId="1" applyNumberFormat="1" applyFont="1" applyBorder="1" applyAlignment="1">
      <alignment vertical="center"/>
    </xf>
    <xf numFmtId="182" fontId="18" fillId="0" borderId="24" xfId="1" applyNumberFormat="1" applyFont="1" applyBorder="1" applyAlignment="1">
      <alignment vertical="center"/>
    </xf>
    <xf numFmtId="182" fontId="18" fillId="0" borderId="29" xfId="1" applyNumberFormat="1" applyFont="1" applyBorder="1" applyAlignment="1">
      <alignment vertical="center"/>
    </xf>
    <xf numFmtId="182" fontId="18" fillId="4" borderId="38" xfId="1" applyNumberFormat="1" applyFont="1" applyFill="1" applyBorder="1" applyAlignment="1">
      <alignment vertical="center"/>
    </xf>
    <xf numFmtId="182" fontId="18" fillId="0" borderId="38" xfId="1" applyNumberFormat="1" applyFont="1" applyBorder="1" applyAlignment="1">
      <alignment vertical="center"/>
    </xf>
    <xf numFmtId="38" fontId="18" fillId="0" borderId="38" xfId="1" applyFont="1" applyBorder="1" applyAlignment="1">
      <alignment vertical="center"/>
    </xf>
    <xf numFmtId="183" fontId="18" fillId="0" borderId="38" xfId="1" applyNumberFormat="1" applyFont="1" applyBorder="1" applyAlignment="1">
      <alignment vertical="center"/>
    </xf>
    <xf numFmtId="182" fontId="18" fillId="0" borderId="30" xfId="1" applyNumberFormat="1" applyFont="1" applyBorder="1" applyAlignment="1">
      <alignment vertical="center"/>
    </xf>
    <xf numFmtId="0" fontId="8" fillId="4" borderId="23" xfId="2" applyFont="1" applyFill="1" applyBorder="1"/>
    <xf numFmtId="182" fontId="18" fillId="5" borderId="47" xfId="1" applyNumberFormat="1" applyFont="1" applyFill="1" applyBorder="1" applyAlignment="1">
      <alignment vertical="center"/>
    </xf>
    <xf numFmtId="182" fontId="18" fillId="0" borderId="12" xfId="1" applyNumberFormat="1" applyFont="1" applyBorder="1" applyAlignment="1">
      <alignment vertical="center"/>
    </xf>
    <xf numFmtId="182" fontId="18" fillId="0" borderId="1" xfId="1" applyNumberFormat="1" applyFont="1" applyBorder="1" applyAlignment="1">
      <alignment vertical="center"/>
    </xf>
    <xf numFmtId="182" fontId="18" fillId="0" borderId="21" xfId="1" applyNumberFormat="1" applyFont="1" applyBorder="1" applyAlignment="1">
      <alignment vertical="center"/>
    </xf>
    <xf numFmtId="0" fontId="8" fillId="0" borderId="2" xfId="2" applyFont="1" applyBorder="1" applyAlignment="1">
      <alignment horizontal="center"/>
    </xf>
    <xf numFmtId="0" fontId="8" fillId="0" borderId="1" xfId="2" applyFont="1" applyBorder="1" applyAlignment="1">
      <alignment horizontal="center"/>
    </xf>
    <xf numFmtId="182" fontId="8" fillId="0" borderId="2" xfId="2" applyNumberFormat="1" applyFont="1" applyBorder="1"/>
    <xf numFmtId="183" fontId="8" fillId="0" borderId="0" xfId="1" applyNumberFormat="1" applyFont="1" applyBorder="1" applyAlignment="1"/>
    <xf numFmtId="0" fontId="8" fillId="0" borderId="31" xfId="2" applyFont="1" applyBorder="1" applyAlignment="1">
      <alignment horizontal="center"/>
    </xf>
    <xf numFmtId="0" fontId="8" fillId="0" borderId="12" xfId="2" applyFont="1" applyBorder="1" applyAlignment="1">
      <alignment horizontal="center"/>
    </xf>
    <xf numFmtId="182" fontId="8" fillId="0" borderId="31" xfId="2" applyNumberFormat="1" applyFont="1" applyBorder="1"/>
    <xf numFmtId="182" fontId="8" fillId="0" borderId="47" xfId="2" applyNumberFormat="1" applyFont="1" applyBorder="1"/>
    <xf numFmtId="183" fontId="8" fillId="0" borderId="47" xfId="1" applyNumberFormat="1" applyFont="1" applyBorder="1" applyAlignment="1"/>
    <xf numFmtId="182" fontId="8" fillId="0" borderId="12" xfId="2" applyNumberFormat="1" applyFont="1" applyBorder="1"/>
    <xf numFmtId="0" fontId="8" fillId="4" borderId="31" xfId="2" applyFont="1" applyFill="1" applyBorder="1" applyAlignment="1">
      <alignment horizontal="center"/>
    </xf>
    <xf numFmtId="183" fontId="8" fillId="4" borderId="47" xfId="1" applyNumberFormat="1" applyFont="1" applyFill="1" applyBorder="1" applyAlignment="1"/>
    <xf numFmtId="0" fontId="8" fillId="4" borderId="2" xfId="2" applyFont="1" applyFill="1" applyBorder="1" applyAlignment="1">
      <alignment horizontal="center"/>
    </xf>
    <xf numFmtId="0" fontId="8" fillId="4" borderId="32" xfId="2" applyFont="1" applyFill="1" applyBorder="1" applyAlignment="1">
      <alignment horizontal="center"/>
    </xf>
    <xf numFmtId="0" fontId="18" fillId="0" borderId="12" xfId="0" applyFont="1" applyBorder="1" applyAlignment="1">
      <alignment vertical="center"/>
    </xf>
    <xf numFmtId="0" fontId="18" fillId="0" borderId="1" xfId="0" applyFont="1" applyBorder="1" applyAlignment="1">
      <alignment vertical="center"/>
    </xf>
    <xf numFmtId="0" fontId="18" fillId="0" borderId="21" xfId="0" applyFont="1" applyBorder="1" applyAlignment="1">
      <alignment vertical="center"/>
    </xf>
    <xf numFmtId="185" fontId="12" fillId="0" borderId="0" xfId="2" applyNumberFormat="1" applyFont="1"/>
    <xf numFmtId="14" fontId="21" fillId="0" borderId="0" xfId="2" applyNumberFormat="1" applyFont="1"/>
    <xf numFmtId="38" fontId="12" fillId="0" borderId="0" xfId="1" applyFont="1" applyAlignment="1"/>
    <xf numFmtId="186" fontId="12" fillId="0" borderId="0" xfId="2" applyNumberFormat="1" applyFont="1"/>
    <xf numFmtId="0" fontId="12" fillId="7" borderId="0" xfId="2" applyFont="1" applyFill="1"/>
    <xf numFmtId="0" fontId="12" fillId="0" borderId="31" xfId="5" applyFont="1" applyBorder="1"/>
    <xf numFmtId="0" fontId="12" fillId="0" borderId="47" xfId="5" applyFont="1" applyBorder="1"/>
    <xf numFmtId="0" fontId="12" fillId="0" borderId="12" xfId="5" applyFont="1" applyBorder="1"/>
    <xf numFmtId="0" fontId="12" fillId="0" borderId="40" xfId="2" quotePrefix="1" applyFont="1" applyBorder="1" applyAlignment="1">
      <alignment horizontal="center"/>
    </xf>
    <xf numFmtId="38" fontId="12" fillId="0" borderId="47" xfId="1" applyFont="1" applyBorder="1" applyAlignment="1">
      <alignment horizontal="center"/>
    </xf>
    <xf numFmtId="38" fontId="12" fillId="0" borderId="40" xfId="1" applyFont="1" applyBorder="1" applyAlignment="1">
      <alignment horizontal="center"/>
    </xf>
    <xf numFmtId="186" fontId="12" fillId="0" borderId="40" xfId="2" applyNumberFormat="1" applyFont="1" applyBorder="1" applyAlignment="1">
      <alignment horizontal="center"/>
    </xf>
    <xf numFmtId="0" fontId="12" fillId="0" borderId="2" xfId="5" applyFont="1" applyBorder="1" applyAlignment="1">
      <alignment horizontal="center"/>
    </xf>
    <xf numFmtId="0" fontId="12" fillId="0" borderId="0" xfId="5" applyFont="1" applyAlignment="1">
      <alignment horizontal="center"/>
    </xf>
    <xf numFmtId="0" fontId="12" fillId="0" borderId="1" xfId="5" applyFont="1" applyBorder="1" applyAlignment="1">
      <alignment horizontal="center"/>
    </xf>
    <xf numFmtId="0" fontId="12" fillId="0" borderId="7" xfId="2" applyFont="1" applyBorder="1" applyAlignment="1">
      <alignment horizontal="center" wrapText="1"/>
    </xf>
    <xf numFmtId="38" fontId="12" fillId="0" borderId="0" xfId="1" applyFont="1" applyBorder="1" applyAlignment="1">
      <alignment horizontal="center" vertical="center"/>
    </xf>
    <xf numFmtId="38" fontId="12" fillId="0" borderId="7" xfId="1" applyFont="1" applyFill="1" applyBorder="1" applyAlignment="1">
      <alignment horizontal="center" vertical="center"/>
    </xf>
    <xf numFmtId="186" fontId="12" fillId="0" borderId="7" xfId="2" quotePrefix="1" applyNumberFormat="1" applyFont="1" applyBorder="1" applyAlignment="1">
      <alignment horizontal="center" vertical="center"/>
    </xf>
    <xf numFmtId="0" fontId="12" fillId="0" borderId="2" xfId="5" applyFont="1" applyBorder="1"/>
    <xf numFmtId="0" fontId="12" fillId="0" borderId="0" xfId="5" applyFont="1"/>
    <xf numFmtId="0" fontId="12" fillId="0" borderId="1" xfId="5" applyFont="1" applyBorder="1"/>
    <xf numFmtId="38" fontId="12" fillId="0" borderId="0" xfId="1" applyFont="1" applyFill="1" applyBorder="1" applyAlignment="1"/>
    <xf numFmtId="38" fontId="12" fillId="0" borderId="7" xfId="1" applyFont="1" applyFill="1" applyBorder="1" applyAlignment="1"/>
    <xf numFmtId="186" fontId="12" fillId="0" borderId="7" xfId="2" applyNumberFormat="1" applyFont="1" applyBorder="1"/>
    <xf numFmtId="0" fontId="12" fillId="5" borderId="9" xfId="2" applyFont="1" applyFill="1" applyBorder="1" applyAlignment="1">
      <alignment horizontal="center"/>
    </xf>
    <xf numFmtId="38" fontId="12" fillId="5" borderId="45" xfId="1" quotePrefix="1" applyFont="1" applyFill="1" applyBorder="1" applyAlignment="1">
      <alignment horizontal="center"/>
    </xf>
    <xf numFmtId="38" fontId="12" fillId="5" borderId="9" xfId="1" quotePrefix="1" applyFont="1" applyFill="1" applyBorder="1" applyAlignment="1">
      <alignment horizontal="center"/>
    </xf>
    <xf numFmtId="186" fontId="12" fillId="5" borderId="9" xfId="2" quotePrefix="1" applyNumberFormat="1" applyFont="1" applyFill="1" applyBorder="1" applyAlignment="1">
      <alignment horizontal="center"/>
    </xf>
    <xf numFmtId="0" fontId="12" fillId="7" borderId="0" xfId="2" applyFont="1" applyFill="1" applyAlignment="1">
      <alignment horizontal="left"/>
    </xf>
    <xf numFmtId="0" fontId="12" fillId="0" borderId="7" xfId="2" applyFont="1" applyBorder="1"/>
    <xf numFmtId="38" fontId="12" fillId="0" borderId="0" xfId="1" quotePrefix="1" applyFont="1" applyFill="1" applyBorder="1" applyAlignment="1">
      <alignment horizontal="left"/>
    </xf>
    <xf numFmtId="38" fontId="12" fillId="0" borderId="7" xfId="1" quotePrefix="1" applyFont="1" applyFill="1" applyBorder="1" applyAlignment="1">
      <alignment horizontal="left"/>
    </xf>
    <xf numFmtId="186" fontId="12" fillId="0" borderId="7" xfId="2" quotePrefix="1" applyNumberFormat="1" applyFont="1" applyBorder="1" applyAlignment="1">
      <alignment horizontal="left"/>
    </xf>
    <xf numFmtId="185" fontId="12" fillId="0" borderId="47" xfId="2" applyNumberFormat="1" applyFont="1" applyBorder="1"/>
    <xf numFmtId="0" fontId="12" fillId="0" borderId="47" xfId="2" applyFont="1" applyBorder="1" applyAlignment="1">
      <alignment horizontal="center"/>
    </xf>
    <xf numFmtId="37" fontId="12" fillId="7" borderId="0" xfId="2" applyNumberFormat="1" applyFont="1" applyFill="1"/>
    <xf numFmtId="0" fontId="12" fillId="0" borderId="0" xfId="2" applyFont="1" applyAlignment="1">
      <alignment horizontal="center"/>
    </xf>
    <xf numFmtId="38" fontId="12" fillId="0" borderId="0" xfId="2" applyNumberFormat="1" applyFont="1"/>
    <xf numFmtId="185" fontId="12" fillId="0" borderId="45" xfId="2" applyNumberFormat="1" applyFont="1" applyBorder="1"/>
    <xf numFmtId="0" fontId="12" fillId="0" borderId="45" xfId="2" applyFont="1" applyBorder="1" applyAlignment="1">
      <alignment horizontal="center"/>
    </xf>
    <xf numFmtId="182" fontId="12" fillId="0" borderId="0" xfId="1" applyNumberFormat="1" applyFont="1" applyAlignment="1"/>
    <xf numFmtId="176" fontId="12" fillId="0" borderId="7" xfId="2" applyNumberFormat="1" applyFont="1" applyBorder="1"/>
    <xf numFmtId="38" fontId="12" fillId="0" borderId="0" xfId="1" applyFont="1" applyFill="1" applyBorder="1" applyAlignment="1" applyProtection="1"/>
    <xf numFmtId="38" fontId="12" fillId="0" borderId="7" xfId="1" applyFont="1" applyFill="1" applyBorder="1" applyAlignment="1" applyProtection="1"/>
    <xf numFmtId="176" fontId="12" fillId="0" borderId="40" xfId="2" applyNumberFormat="1" applyFont="1" applyBorder="1"/>
    <xf numFmtId="38" fontId="12" fillId="0" borderId="47" xfId="1" applyFont="1" applyFill="1" applyBorder="1" applyAlignment="1" applyProtection="1"/>
    <xf numFmtId="38" fontId="12" fillId="0" borderId="40" xfId="1" applyFont="1" applyFill="1" applyBorder="1" applyAlignment="1" applyProtection="1"/>
    <xf numFmtId="186" fontId="12" fillId="0" borderId="40" xfId="2" applyNumberFormat="1" applyFont="1" applyBorder="1"/>
    <xf numFmtId="176" fontId="12" fillId="0" borderId="9" xfId="2" applyNumberFormat="1" applyFont="1" applyBorder="1"/>
    <xf numFmtId="38" fontId="12" fillId="0" borderId="45" xfId="1" applyFont="1" applyFill="1" applyBorder="1" applyAlignment="1" applyProtection="1"/>
    <xf numFmtId="38" fontId="12" fillId="0" borderId="9" xfId="1" applyFont="1" applyFill="1" applyBorder="1" applyAlignment="1" applyProtection="1"/>
    <xf numFmtId="186" fontId="12" fillId="0" borderId="9" xfId="2" applyNumberFormat="1" applyFont="1" applyBorder="1"/>
    <xf numFmtId="176" fontId="12" fillId="0" borderId="9" xfId="2" applyNumberFormat="1" applyFont="1" applyBorder="1" applyAlignment="1">
      <alignment vertical="center"/>
    </xf>
    <xf numFmtId="176" fontId="12" fillId="0" borderId="7" xfId="2" applyNumberFormat="1" applyFont="1" applyBorder="1" applyAlignment="1">
      <alignment vertical="center"/>
    </xf>
    <xf numFmtId="176" fontId="12" fillId="0" borderId="40" xfId="2" applyNumberFormat="1" applyFont="1" applyBorder="1" applyAlignment="1">
      <alignment vertical="center"/>
    </xf>
    <xf numFmtId="186" fontId="12" fillId="0" borderId="7" xfId="1" applyNumberFormat="1" applyFont="1" applyFill="1" applyBorder="1" applyAlignment="1"/>
    <xf numFmtId="38" fontId="12" fillId="7" borderId="0" xfId="1" applyFont="1" applyFill="1" applyBorder="1" applyAlignment="1"/>
    <xf numFmtId="38" fontId="12" fillId="0" borderId="47" xfId="1" applyFont="1" applyFill="1" applyBorder="1" applyAlignment="1"/>
    <xf numFmtId="38" fontId="12" fillId="0" borderId="40" xfId="1" applyFont="1" applyFill="1" applyBorder="1" applyAlignment="1"/>
    <xf numFmtId="186" fontId="12" fillId="0" borderId="40" xfId="1" applyNumberFormat="1" applyFont="1" applyFill="1" applyBorder="1" applyAlignment="1"/>
    <xf numFmtId="38" fontId="12" fillId="0" borderId="45" xfId="1" applyFont="1" applyFill="1" applyBorder="1" applyAlignment="1"/>
    <xf numFmtId="38" fontId="12" fillId="0" borderId="9" xfId="1" applyFont="1" applyFill="1" applyBorder="1" applyAlignment="1"/>
    <xf numFmtId="186" fontId="12" fillId="0" borderId="9" xfId="1" applyNumberFormat="1" applyFont="1" applyFill="1" applyBorder="1" applyAlignment="1"/>
    <xf numFmtId="0" fontId="12" fillId="0" borderId="0" xfId="2" quotePrefix="1" applyFont="1" applyAlignment="1">
      <alignment horizontal="center"/>
    </xf>
    <xf numFmtId="0" fontId="12" fillId="0" borderId="47" xfId="2" quotePrefix="1" applyFont="1" applyBorder="1" applyAlignment="1">
      <alignment horizontal="center"/>
    </xf>
    <xf numFmtId="38" fontId="12" fillId="7" borderId="45" xfId="1" applyFont="1" applyFill="1" applyBorder="1" applyAlignment="1"/>
    <xf numFmtId="38" fontId="12" fillId="7" borderId="47" xfId="1" applyFont="1" applyFill="1" applyBorder="1" applyAlignment="1"/>
    <xf numFmtId="176" fontId="12" fillId="4" borderId="40" xfId="0" applyNumberFormat="1" applyFont="1" applyFill="1" applyBorder="1" applyAlignment="1">
      <alignment vertical="center"/>
    </xf>
    <xf numFmtId="38" fontId="12" fillId="4" borderId="47" xfId="1" applyFont="1" applyFill="1" applyBorder="1" applyAlignment="1"/>
    <xf numFmtId="38" fontId="12" fillId="4" borderId="40" xfId="1" applyFont="1" applyFill="1" applyBorder="1" applyAlignment="1"/>
    <xf numFmtId="186" fontId="12" fillId="4" borderId="40" xfId="1" applyNumberFormat="1" applyFont="1" applyFill="1" applyBorder="1" applyAlignment="1"/>
    <xf numFmtId="176" fontId="12" fillId="4" borderId="7" xfId="0" applyNumberFormat="1" applyFont="1" applyFill="1" applyBorder="1" applyAlignment="1">
      <alignment vertical="center"/>
    </xf>
    <xf numFmtId="38" fontId="12" fillId="4" borderId="0" xfId="1" applyFont="1" applyFill="1" applyBorder="1" applyAlignment="1"/>
    <xf numFmtId="38" fontId="12" fillId="4" borderId="7" xfId="1" applyFont="1" applyFill="1" applyBorder="1" applyAlignment="1"/>
    <xf numFmtId="186" fontId="12" fillId="4" borderId="7" xfId="1" applyNumberFormat="1" applyFont="1" applyFill="1" applyBorder="1" applyAlignment="1"/>
    <xf numFmtId="182" fontId="12" fillId="4" borderId="2" xfId="1" applyNumberFormat="1" applyFont="1" applyFill="1" applyBorder="1" applyAlignment="1" applyProtection="1"/>
    <xf numFmtId="176" fontId="12" fillId="4" borderId="7" xfId="0" applyNumberFormat="1" applyFont="1" applyFill="1" applyBorder="1"/>
    <xf numFmtId="182" fontId="12" fillId="4" borderId="32" xfId="1" applyNumberFormat="1" applyFont="1" applyFill="1" applyBorder="1" applyAlignment="1" applyProtection="1"/>
    <xf numFmtId="176" fontId="12" fillId="4" borderId="9" xfId="0" applyNumberFormat="1" applyFont="1" applyFill="1" applyBorder="1"/>
    <xf numFmtId="38" fontId="12" fillId="4" borderId="45" xfId="1" applyFont="1" applyFill="1" applyBorder="1" applyAlignment="1"/>
    <xf numFmtId="38" fontId="12" fillId="4" borderId="9" xfId="1" applyFont="1" applyFill="1" applyBorder="1" applyAlignment="1"/>
    <xf numFmtId="186" fontId="12" fillId="4" borderId="9" xfId="1" applyNumberFormat="1" applyFont="1" applyFill="1" applyBorder="1" applyAlignment="1"/>
    <xf numFmtId="176" fontId="12" fillId="4" borderId="7" xfId="2" applyNumberFormat="1" applyFont="1" applyFill="1" applyBorder="1"/>
    <xf numFmtId="182" fontId="12" fillId="4" borderId="31" xfId="1" applyNumberFormat="1" applyFont="1" applyFill="1" applyBorder="1" applyAlignment="1" applyProtection="1"/>
    <xf numFmtId="176" fontId="12" fillId="4" borderId="40" xfId="0" applyNumberFormat="1" applyFont="1" applyFill="1" applyBorder="1"/>
    <xf numFmtId="176" fontId="12" fillId="4" borderId="9" xfId="2" applyNumberFormat="1" applyFont="1" applyFill="1" applyBorder="1"/>
    <xf numFmtId="38" fontId="12" fillId="7" borderId="0" xfId="2" applyNumberFormat="1" applyFont="1" applyFill="1"/>
    <xf numFmtId="176" fontId="12" fillId="4" borderId="40" xfId="2" applyNumberFormat="1" applyFont="1" applyFill="1" applyBorder="1"/>
    <xf numFmtId="182" fontId="12" fillId="0" borderId="0" xfId="1" applyNumberFormat="1" applyFont="1" applyFill="1" applyBorder="1" applyAlignment="1"/>
    <xf numFmtId="0" fontId="12" fillId="0" borderId="47" xfId="3" applyFont="1" applyBorder="1" applyAlignment="1">
      <alignment horizontal="center"/>
    </xf>
    <xf numFmtId="0" fontId="12" fillId="0" borderId="0" xfId="3" applyFont="1" applyAlignment="1">
      <alignment horizontal="center"/>
    </xf>
    <xf numFmtId="0" fontId="12" fillId="8" borderId="0" xfId="2" applyFont="1" applyFill="1" applyAlignment="1">
      <alignment horizontal="center"/>
    </xf>
    <xf numFmtId="187" fontId="12" fillId="4" borderId="40" xfId="2" applyNumberFormat="1" applyFont="1" applyFill="1" applyBorder="1"/>
    <xf numFmtId="38" fontId="12" fillId="4" borderId="47" xfId="1" applyFont="1" applyFill="1" applyBorder="1" applyAlignment="1" applyProtection="1">
      <alignment horizontal="right"/>
    </xf>
    <xf numFmtId="38" fontId="12" fillId="4" borderId="40" xfId="1" applyFont="1" applyFill="1" applyBorder="1" applyAlignment="1" applyProtection="1"/>
    <xf numFmtId="186" fontId="12" fillId="4" borderId="40" xfId="2" applyNumberFormat="1" applyFont="1" applyFill="1" applyBorder="1"/>
    <xf numFmtId="38" fontId="12" fillId="4" borderId="0" xfId="1" applyFont="1" applyFill="1" applyBorder="1" applyAlignment="1" applyProtection="1"/>
    <xf numFmtId="38" fontId="12" fillId="4" borderId="7" xfId="1" applyFont="1" applyFill="1" applyBorder="1" applyAlignment="1" applyProtection="1"/>
    <xf numFmtId="38" fontId="12" fillId="4" borderId="0" xfId="1" applyFont="1" applyFill="1" applyBorder="1" applyAlignment="1" applyProtection="1">
      <alignment horizontal="right"/>
    </xf>
    <xf numFmtId="186" fontId="12" fillId="4" borderId="7" xfId="2" applyNumberFormat="1" applyFont="1" applyFill="1" applyBorder="1"/>
    <xf numFmtId="187" fontId="12" fillId="0" borderId="45" xfId="2" applyNumberFormat="1" applyFont="1" applyBorder="1" applyAlignment="1">
      <alignment horizontal="center"/>
    </xf>
    <xf numFmtId="38" fontId="12" fillId="4" borderId="45" xfId="1" applyFont="1" applyFill="1" applyBorder="1" applyAlignment="1" applyProtection="1"/>
    <xf numFmtId="38" fontId="12" fillId="4" borderId="9" xfId="1" applyFont="1" applyFill="1" applyBorder="1" applyAlignment="1" applyProtection="1"/>
    <xf numFmtId="38" fontId="12" fillId="4" borderId="45" xfId="1" applyFont="1" applyFill="1" applyBorder="1" applyAlignment="1" applyProtection="1">
      <alignment horizontal="right"/>
    </xf>
    <xf numFmtId="186" fontId="12" fillId="4" borderId="9" xfId="2" applyNumberFormat="1" applyFont="1" applyFill="1" applyBorder="1"/>
    <xf numFmtId="176" fontId="12" fillId="4" borderId="47" xfId="2" applyNumberFormat="1" applyFont="1" applyFill="1" applyBorder="1"/>
    <xf numFmtId="38" fontId="12" fillId="4" borderId="47" xfId="1" applyFont="1" applyFill="1" applyBorder="1" applyAlignment="1" applyProtection="1"/>
    <xf numFmtId="38" fontId="12" fillId="4" borderId="40" xfId="1" applyFont="1" applyFill="1" applyBorder="1" applyAlignment="1" applyProtection="1">
      <alignment horizontal="right"/>
    </xf>
    <xf numFmtId="186" fontId="12" fillId="4" borderId="47" xfId="2" applyNumberFormat="1" applyFont="1" applyFill="1" applyBorder="1"/>
    <xf numFmtId="176" fontId="12" fillId="4" borderId="0" xfId="2" applyNumberFormat="1" applyFont="1" applyFill="1"/>
    <xf numFmtId="38" fontId="12" fillId="4" borderId="7" xfId="1" applyFont="1" applyFill="1" applyBorder="1" applyAlignment="1" applyProtection="1">
      <alignment horizontal="right"/>
    </xf>
    <xf numFmtId="186" fontId="12" fillId="4" borderId="0" xfId="2" applyNumberFormat="1" applyFont="1" applyFill="1"/>
    <xf numFmtId="176" fontId="12" fillId="4" borderId="45" xfId="2" applyNumberFormat="1" applyFont="1" applyFill="1" applyBorder="1"/>
    <xf numFmtId="38" fontId="12" fillId="4" borderId="9" xfId="1" applyFont="1" applyFill="1" applyBorder="1" applyAlignment="1" applyProtection="1">
      <alignment horizontal="right"/>
    </xf>
    <xf numFmtId="186" fontId="12" fillId="4" borderId="45" xfId="2" applyNumberFormat="1" applyFont="1" applyFill="1" applyBorder="1"/>
    <xf numFmtId="38" fontId="12" fillId="4" borderId="12" xfId="1" applyFont="1" applyFill="1" applyBorder="1" applyAlignment="1" applyProtection="1"/>
    <xf numFmtId="38" fontId="12" fillId="4" borderId="31" xfId="1" applyFont="1" applyFill="1" applyBorder="1" applyAlignment="1" applyProtection="1"/>
    <xf numFmtId="38" fontId="12" fillId="4" borderId="1" xfId="1" applyFont="1" applyFill="1" applyBorder="1" applyAlignment="1" applyProtection="1"/>
    <xf numFmtId="38" fontId="12" fillId="4" borderId="2" xfId="1" applyFont="1" applyFill="1" applyBorder="1" applyAlignment="1" applyProtection="1"/>
    <xf numFmtId="38" fontId="12" fillId="0" borderId="1" xfId="1" applyFont="1" applyFill="1" applyBorder="1" applyAlignment="1" applyProtection="1"/>
    <xf numFmtId="38" fontId="12" fillId="0" borderId="2" xfId="1" applyFont="1" applyFill="1" applyBorder="1" applyAlignment="1" applyProtection="1"/>
    <xf numFmtId="0" fontId="12" fillId="0" borderId="2" xfId="2" applyFont="1" applyBorder="1"/>
    <xf numFmtId="38" fontId="12" fillId="0" borderId="1" xfId="1" applyFont="1" applyBorder="1" applyAlignment="1"/>
    <xf numFmtId="38" fontId="12" fillId="0" borderId="2" xfId="1" applyFont="1" applyBorder="1" applyAlignment="1"/>
    <xf numFmtId="0" fontId="12" fillId="0" borderId="45" xfId="2" applyFont="1" applyBorder="1"/>
    <xf numFmtId="0" fontId="12" fillId="0" borderId="9" xfId="2" applyFont="1" applyBorder="1"/>
    <xf numFmtId="38" fontId="12" fillId="0" borderId="21" xfId="1" applyFont="1" applyBorder="1" applyAlignment="1"/>
    <xf numFmtId="38" fontId="12" fillId="0" borderId="32" xfId="1" applyFont="1" applyBorder="1" applyAlignment="1"/>
    <xf numFmtId="0" fontId="12" fillId="0" borderId="31" xfId="2" applyFont="1" applyBorder="1"/>
    <xf numFmtId="0" fontId="12" fillId="0" borderId="47" xfId="2" applyFont="1" applyBorder="1"/>
    <xf numFmtId="0" fontId="12" fillId="0" borderId="40" xfId="2" applyFont="1" applyBorder="1"/>
    <xf numFmtId="38" fontId="12" fillId="0" borderId="40" xfId="1" applyFont="1" applyBorder="1" applyAlignment="1"/>
    <xf numFmtId="38" fontId="12" fillId="0" borderId="47" xfId="1" applyFont="1" applyBorder="1" applyAlignment="1"/>
    <xf numFmtId="186" fontId="12" fillId="0" borderId="47" xfId="2" applyNumberFormat="1" applyFont="1" applyBorder="1"/>
    <xf numFmtId="185" fontId="12" fillId="0" borderId="2" xfId="2" applyNumberFormat="1" applyFont="1" applyBorder="1"/>
    <xf numFmtId="38" fontId="12" fillId="0" borderId="7" xfId="1" applyFont="1" applyBorder="1" applyAlignment="1"/>
    <xf numFmtId="38" fontId="12" fillId="0" borderId="0" xfId="1" applyFont="1" applyBorder="1" applyAlignment="1"/>
    <xf numFmtId="185" fontId="12" fillId="0" borderId="32" xfId="2" applyNumberFormat="1" applyFont="1" applyBorder="1"/>
    <xf numFmtId="38" fontId="12" fillId="0" borderId="9" xfId="1" applyFont="1" applyBorder="1" applyAlignment="1"/>
    <xf numFmtId="38" fontId="12" fillId="0" borderId="45" xfId="1" applyFont="1" applyBorder="1" applyAlignment="1"/>
    <xf numFmtId="186" fontId="12" fillId="0" borderId="45" xfId="2" applyNumberFormat="1" applyFont="1" applyBorder="1"/>
    <xf numFmtId="0" fontId="12" fillId="0" borderId="0" xfId="3" applyFont="1"/>
    <xf numFmtId="0" fontId="21" fillId="0" borderId="0" xfId="3" applyFont="1"/>
    <xf numFmtId="38" fontId="12" fillId="0" borderId="0" xfId="1" applyFont="1" applyFill="1" applyAlignment="1"/>
    <xf numFmtId="188" fontId="12" fillId="0" borderId="0" xfId="3" applyNumberFormat="1" applyFont="1"/>
    <xf numFmtId="0" fontId="12" fillId="4" borderId="0" xfId="3" applyFont="1" applyFill="1"/>
    <xf numFmtId="0" fontId="21" fillId="0" borderId="0" xfId="3" applyFont="1" applyAlignment="1">
      <alignment horizontal="left"/>
    </xf>
    <xf numFmtId="0" fontId="12" fillId="0" borderId="0" xfId="3" applyFont="1" applyAlignment="1">
      <alignment horizontal="left"/>
    </xf>
    <xf numFmtId="0" fontId="12" fillId="0" borderId="31" xfId="3" applyFont="1" applyBorder="1"/>
    <xf numFmtId="0" fontId="12" fillId="0" borderId="47" xfId="3" applyFont="1" applyBorder="1"/>
    <xf numFmtId="0" fontId="12" fillId="5" borderId="40" xfId="3" applyFont="1" applyFill="1" applyBorder="1"/>
    <xf numFmtId="0" fontId="12" fillId="5" borderId="31" xfId="3" applyFont="1" applyFill="1" applyBorder="1"/>
    <xf numFmtId="0" fontId="12" fillId="5" borderId="47" xfId="3" applyFont="1" applyFill="1" applyBorder="1"/>
    <xf numFmtId="0" fontId="12" fillId="5" borderId="12" xfId="3" applyFont="1" applyFill="1" applyBorder="1"/>
    <xf numFmtId="0" fontId="12" fillId="0" borderId="2" xfId="3" applyFont="1" applyBorder="1"/>
    <xf numFmtId="0" fontId="12" fillId="0" borderId="1" xfId="3" applyFont="1" applyBorder="1"/>
    <xf numFmtId="0" fontId="12" fillId="0" borderId="2" xfId="0" applyFont="1" applyBorder="1"/>
    <xf numFmtId="0" fontId="12" fillId="0" borderId="0" xfId="0" applyFont="1"/>
    <xf numFmtId="0" fontId="12" fillId="5" borderId="7" xfId="3" applyFont="1" applyFill="1" applyBorder="1"/>
    <xf numFmtId="0" fontId="12" fillId="5" borderId="1" xfId="3" applyFont="1" applyFill="1" applyBorder="1" applyAlignment="1">
      <alignment horizontal="center"/>
    </xf>
    <xf numFmtId="0" fontId="12" fillId="5" borderId="1" xfId="3" applyFont="1" applyFill="1" applyBorder="1"/>
    <xf numFmtId="0" fontId="12" fillId="0" borderId="0" xfId="3" applyFont="1" applyAlignment="1">
      <alignment horizontal="right"/>
    </xf>
    <xf numFmtId="0" fontId="12" fillId="5" borderId="2" xfId="0" applyFont="1" applyFill="1" applyBorder="1"/>
    <xf numFmtId="0" fontId="12" fillId="5" borderId="0" xfId="0" applyFont="1" applyFill="1"/>
    <xf numFmtId="0" fontId="12" fillId="5" borderId="2" xfId="3" applyFont="1" applyFill="1" applyBorder="1"/>
    <xf numFmtId="0" fontId="12" fillId="5" borderId="7" xfId="3" quotePrefix="1" applyFont="1" applyFill="1" applyBorder="1" applyAlignment="1">
      <alignment horizontal="left"/>
    </xf>
    <xf numFmtId="0" fontId="12" fillId="5" borderId="1" xfId="3" quotePrefix="1" applyFont="1" applyFill="1" applyBorder="1" applyAlignment="1">
      <alignment horizontal="left"/>
    </xf>
    <xf numFmtId="0" fontId="12" fillId="0" borderId="1" xfId="3" applyFont="1" applyBorder="1" applyAlignment="1">
      <alignment horizontal="left"/>
    </xf>
    <xf numFmtId="189" fontId="12" fillId="5" borderId="2" xfId="0" applyNumberFormat="1" applyFont="1" applyFill="1" applyBorder="1"/>
    <xf numFmtId="189" fontId="12" fillId="5" borderId="0" xfId="0" applyNumberFormat="1" applyFont="1" applyFill="1"/>
    <xf numFmtId="0" fontId="12" fillId="5" borderId="7" xfId="3" applyFont="1" applyFill="1" applyBorder="1" applyAlignment="1">
      <alignment horizontal="right"/>
    </xf>
    <xf numFmtId="0" fontId="12" fillId="5" borderId="7" xfId="3" applyFont="1" applyFill="1" applyBorder="1" applyAlignment="1">
      <alignment horizontal="left"/>
    </xf>
    <xf numFmtId="0" fontId="12" fillId="5" borderId="2" xfId="3" quotePrefix="1" applyFont="1" applyFill="1" applyBorder="1" applyAlignment="1">
      <alignment horizontal="left"/>
    </xf>
    <xf numFmtId="0" fontId="12" fillId="5" borderId="7" xfId="3" applyFont="1" applyFill="1" applyBorder="1" applyAlignment="1">
      <alignment horizontal="center"/>
    </xf>
    <xf numFmtId="0" fontId="12" fillId="5" borderId="1" xfId="3" applyFont="1" applyFill="1" applyBorder="1" applyAlignment="1">
      <alignment horizontal="left"/>
    </xf>
    <xf numFmtId="189" fontId="12" fillId="0" borderId="0" xfId="0" applyNumberFormat="1" applyFont="1"/>
    <xf numFmtId="0" fontId="12" fillId="0" borderId="32" xfId="5" applyFont="1" applyBorder="1"/>
    <xf numFmtId="0" fontId="12" fillId="0" borderId="21" xfId="5" applyFont="1" applyBorder="1"/>
    <xf numFmtId="0" fontId="12" fillId="0" borderId="32" xfId="3" applyFont="1" applyBorder="1"/>
    <xf numFmtId="0" fontId="12" fillId="0" borderId="45" xfId="3" applyFont="1" applyBorder="1" applyAlignment="1">
      <alignment shrinkToFit="1"/>
    </xf>
    <xf numFmtId="0" fontId="12" fillId="0" borderId="21" xfId="3" applyFont="1" applyBorder="1" applyAlignment="1">
      <alignment horizontal="left"/>
    </xf>
    <xf numFmtId="0" fontId="12" fillId="0" borderId="45" xfId="3" applyFont="1" applyBorder="1"/>
    <xf numFmtId="0" fontId="12" fillId="5" borderId="9" xfId="3" applyFont="1" applyFill="1" applyBorder="1" applyAlignment="1">
      <alignment horizontal="right"/>
    </xf>
    <xf numFmtId="0" fontId="12" fillId="5" borderId="32" xfId="3" applyFont="1" applyFill="1" applyBorder="1"/>
    <xf numFmtId="0" fontId="12" fillId="5" borderId="9" xfId="3" applyFont="1" applyFill="1" applyBorder="1"/>
    <xf numFmtId="0" fontId="12" fillId="5" borderId="21" xfId="3" applyFont="1" applyFill="1" applyBorder="1"/>
    <xf numFmtId="0" fontId="12" fillId="5" borderId="32" xfId="3" applyFont="1" applyFill="1" applyBorder="1" applyAlignment="1">
      <alignment horizontal="center"/>
    </xf>
    <xf numFmtId="0" fontId="12" fillId="5" borderId="9" xfId="3" applyFont="1" applyFill="1" applyBorder="1" applyAlignment="1">
      <alignment horizontal="center"/>
    </xf>
    <xf numFmtId="0" fontId="12" fillId="5" borderId="21" xfId="3" applyFont="1" applyFill="1" applyBorder="1" applyAlignment="1">
      <alignment horizontal="center"/>
    </xf>
    <xf numFmtId="190" fontId="12" fillId="0" borderId="0" xfId="0" applyNumberFormat="1" applyFont="1"/>
    <xf numFmtId="176" fontId="12" fillId="0" borderId="0" xfId="3" applyNumberFormat="1" applyFont="1"/>
    <xf numFmtId="177" fontId="12" fillId="0" borderId="7" xfId="3" applyNumberFormat="1" applyFont="1" applyBorder="1"/>
    <xf numFmtId="0" fontId="12" fillId="0" borderId="7" xfId="3" applyFont="1" applyBorder="1"/>
    <xf numFmtId="0" fontId="12" fillId="5" borderId="0" xfId="3" applyFont="1" applyFill="1"/>
    <xf numFmtId="37" fontId="12" fillId="4" borderId="0" xfId="3" applyNumberFormat="1" applyFont="1" applyFill="1"/>
    <xf numFmtId="37" fontId="12" fillId="0" borderId="0" xfId="3" applyNumberFormat="1" applyFont="1"/>
    <xf numFmtId="179" fontId="12" fillId="5" borderId="40" xfId="3" applyNumberFormat="1" applyFont="1" applyFill="1" applyBorder="1"/>
    <xf numFmtId="0" fontId="12" fillId="6" borderId="31" xfId="3" applyFont="1" applyFill="1" applyBorder="1"/>
    <xf numFmtId="187" fontId="12" fillId="5" borderId="40" xfId="6" applyNumberFormat="1" applyFont="1" applyFill="1" applyBorder="1"/>
    <xf numFmtId="0" fontId="12" fillId="6" borderId="12" xfId="3" applyFont="1" applyFill="1" applyBorder="1"/>
    <xf numFmtId="187" fontId="12" fillId="5" borderId="31" xfId="3" applyNumberFormat="1" applyFont="1" applyFill="1" applyBorder="1"/>
    <xf numFmtId="187" fontId="12" fillId="5" borderId="40" xfId="0" applyNumberFormat="1" applyFont="1" applyFill="1" applyBorder="1"/>
    <xf numFmtId="192" fontId="12" fillId="5" borderId="40" xfId="0" applyNumberFormat="1" applyFont="1" applyFill="1" applyBorder="1"/>
    <xf numFmtId="192" fontId="12" fillId="5" borderId="12" xfId="0" applyNumberFormat="1" applyFont="1" applyFill="1" applyBorder="1"/>
    <xf numFmtId="187" fontId="12" fillId="5" borderId="0" xfId="0" applyNumberFormat="1" applyFont="1" applyFill="1"/>
    <xf numFmtId="187" fontId="12" fillId="0" borderId="0" xfId="0" applyNumberFormat="1" applyFont="1"/>
    <xf numFmtId="187" fontId="12" fillId="0" borderId="0" xfId="3" applyNumberFormat="1" applyFont="1"/>
    <xf numFmtId="192" fontId="12" fillId="0" borderId="0" xfId="3" applyNumberFormat="1" applyFont="1"/>
    <xf numFmtId="179" fontId="12" fillId="5" borderId="7" xfId="3" applyNumberFormat="1" applyFont="1" applyFill="1" applyBorder="1"/>
    <xf numFmtId="0" fontId="12" fillId="6" borderId="2" xfId="3" applyFont="1" applyFill="1" applyBorder="1"/>
    <xf numFmtId="187" fontId="12" fillId="5" borderId="7" xfId="6" applyNumberFormat="1" applyFont="1" applyFill="1" applyBorder="1"/>
    <xf numFmtId="0" fontId="12" fillId="6" borderId="1" xfId="3" applyFont="1" applyFill="1" applyBorder="1"/>
    <xf numFmtId="187" fontId="12" fillId="5" borderId="2" xfId="3" applyNumberFormat="1" applyFont="1" applyFill="1" applyBorder="1"/>
    <xf numFmtId="187" fontId="12" fillId="5" borderId="7" xfId="0" applyNumberFormat="1" applyFont="1" applyFill="1" applyBorder="1"/>
    <xf numFmtId="192" fontId="12" fillId="5" borderId="7" xfId="0" applyNumberFormat="1" applyFont="1" applyFill="1" applyBorder="1"/>
    <xf numFmtId="192" fontId="12" fillId="5" borderId="1" xfId="0" applyNumberFormat="1" applyFont="1" applyFill="1" applyBorder="1"/>
    <xf numFmtId="0" fontId="12" fillId="0" borderId="45" xfId="3" applyFont="1" applyBorder="1" applyAlignment="1">
      <alignment horizontal="center"/>
    </xf>
    <xf numFmtId="179" fontId="12" fillId="5" borderId="9" xfId="3" applyNumberFormat="1" applyFont="1" applyFill="1" applyBorder="1"/>
    <xf numFmtId="0" fontId="12" fillId="6" borderId="32" xfId="3" applyFont="1" applyFill="1" applyBorder="1"/>
    <xf numFmtId="187" fontId="12" fillId="5" borderId="9" xfId="6" applyNumberFormat="1" applyFont="1" applyFill="1" applyBorder="1"/>
    <xf numFmtId="0" fontId="12" fillId="6" borderId="21" xfId="3" applyFont="1" applyFill="1" applyBorder="1"/>
    <xf numFmtId="187" fontId="12" fillId="5" borderId="32" xfId="3" applyNumberFormat="1" applyFont="1" applyFill="1" applyBorder="1"/>
    <xf numFmtId="187" fontId="12" fillId="5" borderId="9" xfId="0" applyNumberFormat="1" applyFont="1" applyFill="1" applyBorder="1"/>
    <xf numFmtId="192" fontId="12" fillId="5" borderId="9" xfId="0" applyNumberFormat="1" applyFont="1" applyFill="1" applyBorder="1"/>
    <xf numFmtId="192" fontId="12" fillId="5" borderId="21" xfId="0" applyNumberFormat="1" applyFont="1" applyFill="1" applyBorder="1"/>
    <xf numFmtId="3" fontId="12" fillId="5" borderId="2" xfId="3" applyNumberFormat="1" applyFont="1" applyFill="1" applyBorder="1"/>
    <xf numFmtId="3" fontId="12" fillId="5" borderId="1" xfId="3" applyNumberFormat="1" applyFont="1" applyFill="1" applyBorder="1"/>
    <xf numFmtId="191" fontId="12" fillId="5" borderId="1" xfId="3" applyNumberFormat="1" applyFont="1" applyFill="1" applyBorder="1"/>
    <xf numFmtId="3" fontId="12" fillId="5" borderId="32" xfId="3" applyNumberFormat="1" applyFont="1" applyFill="1" applyBorder="1"/>
    <xf numFmtId="3" fontId="12" fillId="5" borderId="21" xfId="3" applyNumberFormat="1" applyFont="1" applyFill="1" applyBorder="1"/>
    <xf numFmtId="191" fontId="12" fillId="5" borderId="21" xfId="3" applyNumberFormat="1" applyFont="1" applyFill="1" applyBorder="1"/>
    <xf numFmtId="3" fontId="12" fillId="4" borderId="0" xfId="3" applyNumberFormat="1" applyFont="1" applyFill="1"/>
    <xf numFmtId="37" fontId="12" fillId="4" borderId="0" xfId="2" applyNumberFormat="1" applyFont="1" applyFill="1"/>
    <xf numFmtId="177" fontId="12" fillId="4" borderId="7" xfId="3" applyNumberFormat="1" applyFont="1" applyFill="1" applyBorder="1"/>
    <xf numFmtId="188" fontId="12" fillId="4" borderId="0" xfId="3" applyNumberFormat="1" applyFont="1" applyFill="1"/>
    <xf numFmtId="37" fontId="12" fillId="4" borderId="47" xfId="2" applyNumberFormat="1" applyFont="1" applyFill="1" applyBorder="1"/>
    <xf numFmtId="177" fontId="12" fillId="4" borderId="40" xfId="3" applyNumberFormat="1" applyFont="1" applyFill="1" applyBorder="1"/>
    <xf numFmtId="188" fontId="12" fillId="4" borderId="47" xfId="3" applyNumberFormat="1" applyFont="1" applyFill="1" applyBorder="1"/>
    <xf numFmtId="176" fontId="12" fillId="0" borderId="0" xfId="3" applyNumberFormat="1" applyFont="1" applyAlignment="1">
      <alignment horizontal="center"/>
    </xf>
    <xf numFmtId="37" fontId="12" fillId="4" borderId="45" xfId="2" applyNumberFormat="1" applyFont="1" applyFill="1" applyBorder="1"/>
    <xf numFmtId="177" fontId="12" fillId="4" borderId="9" xfId="3" applyNumberFormat="1" applyFont="1" applyFill="1" applyBorder="1"/>
    <xf numFmtId="188" fontId="12" fillId="4" borderId="45" xfId="3" applyNumberFormat="1" applyFont="1" applyFill="1" applyBorder="1"/>
    <xf numFmtId="3" fontId="12" fillId="4" borderId="45" xfId="3" applyNumberFormat="1" applyFont="1" applyFill="1" applyBorder="1"/>
    <xf numFmtId="37" fontId="12" fillId="0" borderId="45" xfId="3" applyNumberFormat="1" applyFont="1" applyBorder="1"/>
    <xf numFmtId="177" fontId="12" fillId="0" borderId="0" xfId="3" applyNumberFormat="1" applyFont="1"/>
    <xf numFmtId="177" fontId="12" fillId="5" borderId="7" xfId="0" applyNumberFormat="1" applyFont="1" applyFill="1" applyBorder="1"/>
    <xf numFmtId="177" fontId="12" fillId="0" borderId="45" xfId="3" applyNumberFormat="1" applyFont="1" applyBorder="1"/>
    <xf numFmtId="177" fontId="12" fillId="5" borderId="9" xfId="0" applyNumberFormat="1" applyFont="1" applyFill="1" applyBorder="1"/>
    <xf numFmtId="193" fontId="12" fillId="4" borderId="7" xfId="3" applyNumberFormat="1" applyFont="1" applyFill="1" applyBorder="1"/>
    <xf numFmtId="194" fontId="12" fillId="0" borderId="0" xfId="3" applyNumberFormat="1" applyFont="1"/>
    <xf numFmtId="193" fontId="12" fillId="4" borderId="9" xfId="3" applyNumberFormat="1" applyFont="1" applyFill="1" applyBorder="1"/>
    <xf numFmtId="194" fontId="12" fillId="0" borderId="45" xfId="3" applyNumberFormat="1" applyFont="1" applyBorder="1"/>
    <xf numFmtId="0" fontId="12" fillId="0" borderId="0" xfId="3" quotePrefix="1" applyFont="1" applyAlignment="1">
      <alignment horizontal="center"/>
    </xf>
    <xf numFmtId="193" fontId="12" fillId="4" borderId="40" xfId="3" applyNumberFormat="1" applyFont="1" applyFill="1" applyBorder="1"/>
    <xf numFmtId="193" fontId="12" fillId="4" borderId="0" xfId="3" applyNumberFormat="1" applyFont="1" applyFill="1"/>
    <xf numFmtId="193" fontId="12" fillId="4" borderId="45" xfId="3" applyNumberFormat="1" applyFont="1" applyFill="1" applyBorder="1"/>
    <xf numFmtId="193" fontId="12" fillId="4" borderId="47" xfId="3" applyNumberFormat="1" applyFont="1" applyFill="1" applyBorder="1"/>
    <xf numFmtId="177" fontId="12" fillId="0" borderId="0" xfId="0" applyNumberFormat="1" applyFont="1"/>
    <xf numFmtId="179" fontId="12" fillId="5" borderId="7" xfId="6" applyNumberFormat="1" applyFont="1" applyFill="1" applyBorder="1"/>
    <xf numFmtId="187" fontId="12" fillId="5" borderId="2" xfId="0" applyNumberFormat="1" applyFont="1" applyFill="1" applyBorder="1"/>
    <xf numFmtId="179" fontId="12" fillId="5" borderId="0" xfId="0" applyNumberFormat="1" applyFont="1" applyFill="1"/>
    <xf numFmtId="179" fontId="12" fillId="0" borderId="0" xfId="0" applyNumberFormat="1" applyFont="1"/>
    <xf numFmtId="193" fontId="12" fillId="5" borderId="2" xfId="3" applyNumberFormat="1" applyFont="1" applyFill="1" applyBorder="1"/>
    <xf numFmtId="177" fontId="12" fillId="5" borderId="7" xfId="3" applyNumberFormat="1" applyFont="1" applyFill="1" applyBorder="1"/>
    <xf numFmtId="177" fontId="12" fillId="5" borderId="2" xfId="3" applyNumberFormat="1" applyFont="1" applyFill="1" applyBorder="1"/>
    <xf numFmtId="192" fontId="12" fillId="5" borderId="7" xfId="3" applyNumberFormat="1" applyFont="1" applyFill="1" applyBorder="1"/>
    <xf numFmtId="192" fontId="12" fillId="5" borderId="1" xfId="3" applyNumberFormat="1" applyFont="1" applyFill="1" applyBorder="1"/>
    <xf numFmtId="177" fontId="12" fillId="5" borderId="0" xfId="3" applyNumberFormat="1" applyFont="1" applyFill="1"/>
    <xf numFmtId="177" fontId="12" fillId="0" borderId="45" xfId="0" applyNumberFormat="1" applyFont="1" applyBorder="1"/>
    <xf numFmtId="193" fontId="12" fillId="5" borderId="32" xfId="3" applyNumberFormat="1" applyFont="1" applyFill="1" applyBorder="1"/>
    <xf numFmtId="177" fontId="12" fillId="5" borderId="40" xfId="3" applyNumberFormat="1" applyFont="1" applyFill="1" applyBorder="1"/>
    <xf numFmtId="3" fontId="12" fillId="5" borderId="12" xfId="3" applyNumberFormat="1" applyFont="1" applyFill="1" applyBorder="1"/>
    <xf numFmtId="177" fontId="12" fillId="5" borderId="31" xfId="3" applyNumberFormat="1" applyFont="1" applyFill="1" applyBorder="1"/>
    <xf numFmtId="192" fontId="12" fillId="5" borderId="40" xfId="3" applyNumberFormat="1" applyFont="1" applyFill="1" applyBorder="1"/>
    <xf numFmtId="192" fontId="12" fillId="5" borderId="12" xfId="3" applyNumberFormat="1" applyFont="1" applyFill="1" applyBorder="1"/>
    <xf numFmtId="191" fontId="12" fillId="5" borderId="12" xfId="3" applyNumberFormat="1" applyFont="1" applyFill="1" applyBorder="1"/>
    <xf numFmtId="177" fontId="12" fillId="5" borderId="9" xfId="3" applyNumberFormat="1" applyFont="1" applyFill="1" applyBorder="1"/>
    <xf numFmtId="177" fontId="12" fillId="5" borderId="32" xfId="3" applyNumberFormat="1" applyFont="1" applyFill="1" applyBorder="1"/>
    <xf numFmtId="192" fontId="12" fillId="5" borderId="9" xfId="3" applyNumberFormat="1" applyFont="1" applyFill="1" applyBorder="1"/>
    <xf numFmtId="192" fontId="12" fillId="5" borderId="21" xfId="3" applyNumberFormat="1" applyFont="1" applyFill="1" applyBorder="1"/>
    <xf numFmtId="195" fontId="12" fillId="5" borderId="7" xfId="3" applyNumberFormat="1" applyFont="1" applyFill="1" applyBorder="1"/>
    <xf numFmtId="195" fontId="12" fillId="5" borderId="1" xfId="3" applyNumberFormat="1" applyFont="1" applyFill="1" applyBorder="1"/>
    <xf numFmtId="195" fontId="12" fillId="5" borderId="7" xfId="3" applyNumberFormat="1" applyFont="1" applyFill="1" applyBorder="1" applyAlignment="1">
      <alignment horizontal="right"/>
    </xf>
    <xf numFmtId="178" fontId="12" fillId="5" borderId="7" xfId="3" applyNumberFormat="1" applyFont="1" applyFill="1" applyBorder="1"/>
    <xf numFmtId="178" fontId="12" fillId="5" borderId="1" xfId="3" applyNumberFormat="1" applyFont="1" applyFill="1" applyBorder="1"/>
    <xf numFmtId="178" fontId="12" fillId="5" borderId="9" xfId="3" applyNumberFormat="1" applyFont="1" applyFill="1" applyBorder="1"/>
    <xf numFmtId="178" fontId="12" fillId="5" borderId="21" xfId="3" applyNumberFormat="1" applyFont="1" applyFill="1" applyBorder="1"/>
    <xf numFmtId="177" fontId="12" fillId="0" borderId="0" xfId="0" applyNumberFormat="1" applyFont="1" applyAlignment="1">
      <alignment vertical="center"/>
    </xf>
    <xf numFmtId="176" fontId="12" fillId="5" borderId="2" xfId="0" applyNumberFormat="1" applyFont="1" applyFill="1" applyBorder="1"/>
    <xf numFmtId="183" fontId="12" fillId="0" borderId="0" xfId="1" applyNumberFormat="1" applyFont="1" applyAlignment="1"/>
    <xf numFmtId="176" fontId="12" fillId="5" borderId="32" xfId="0" applyNumberFormat="1" applyFont="1" applyFill="1" applyBorder="1"/>
    <xf numFmtId="193" fontId="12" fillId="0" borderId="45" xfId="3" applyNumberFormat="1" applyFont="1" applyBorder="1"/>
    <xf numFmtId="196" fontId="12" fillId="0" borderId="0" xfId="3" applyNumberFormat="1" applyFont="1"/>
    <xf numFmtId="193" fontId="12" fillId="0" borderId="32" xfId="3" applyNumberFormat="1" applyFont="1" applyBorder="1"/>
    <xf numFmtId="196" fontId="12" fillId="0" borderId="45" xfId="3" applyNumberFormat="1" applyFont="1" applyBorder="1"/>
    <xf numFmtId="196" fontId="12" fillId="0" borderId="47" xfId="3" applyNumberFormat="1" applyFont="1" applyBorder="1"/>
    <xf numFmtId="193" fontId="12" fillId="5" borderId="31" xfId="3" applyNumberFormat="1" applyFont="1" applyFill="1" applyBorder="1"/>
    <xf numFmtId="176" fontId="12" fillId="5" borderId="31" xfId="0" applyNumberFormat="1" applyFont="1" applyFill="1" applyBorder="1"/>
    <xf numFmtId="178" fontId="12" fillId="5" borderId="40" xfId="3" applyNumberFormat="1" applyFont="1" applyFill="1" applyBorder="1"/>
    <xf numFmtId="178" fontId="12" fillId="5" borderId="12" xfId="3" applyNumberFormat="1" applyFont="1" applyFill="1" applyBorder="1"/>
    <xf numFmtId="0" fontId="12" fillId="9" borderId="0" xfId="0" applyFont="1" applyFill="1" applyAlignment="1">
      <alignment vertical="center"/>
    </xf>
    <xf numFmtId="177" fontId="12" fillId="2" borderId="0" xfId="3" applyNumberFormat="1" applyFont="1" applyFill="1"/>
    <xf numFmtId="177" fontId="12" fillId="2" borderId="0" xfId="0" applyNumberFormat="1" applyFont="1" applyFill="1"/>
    <xf numFmtId="189" fontId="12" fillId="5" borderId="2" xfId="0" applyNumberFormat="1" applyFont="1" applyFill="1" applyBorder="1" applyAlignment="1">
      <alignment vertical="center"/>
    </xf>
    <xf numFmtId="0" fontId="12" fillId="9" borderId="45" xfId="0" applyFont="1" applyFill="1" applyBorder="1" applyAlignment="1">
      <alignment vertical="center"/>
    </xf>
    <xf numFmtId="177" fontId="12" fillId="2" borderId="45" xfId="3" applyNumberFormat="1" applyFont="1" applyFill="1" applyBorder="1"/>
    <xf numFmtId="177" fontId="12" fillId="2" borderId="45" xfId="0" applyNumberFormat="1" applyFont="1" applyFill="1" applyBorder="1"/>
    <xf numFmtId="189" fontId="12" fillId="5" borderId="32" xfId="0" applyNumberFormat="1" applyFont="1" applyFill="1" applyBorder="1" applyAlignment="1">
      <alignment vertical="center"/>
    </xf>
    <xf numFmtId="197" fontId="12" fillId="0" borderId="0" xfId="3" applyNumberFormat="1" applyFont="1"/>
    <xf numFmtId="197" fontId="12" fillId="0" borderId="45" xfId="3" applyNumberFormat="1" applyFont="1" applyBorder="1"/>
    <xf numFmtId="193" fontId="12" fillId="0" borderId="0" xfId="3" applyNumberFormat="1" applyFont="1"/>
    <xf numFmtId="0" fontId="12" fillId="2" borderId="0" xfId="3" applyFont="1" applyFill="1" applyAlignment="1">
      <alignment vertical="center"/>
    </xf>
    <xf numFmtId="176" fontId="12" fillId="2" borderId="0" xfId="3" applyNumberFormat="1" applyFont="1" applyFill="1"/>
    <xf numFmtId="0" fontId="12" fillId="9" borderId="0" xfId="3" applyFont="1" applyFill="1"/>
    <xf numFmtId="0" fontId="12" fillId="2" borderId="0" xfId="3" applyFont="1" applyFill="1" applyAlignment="1">
      <alignment horizontal="right"/>
    </xf>
    <xf numFmtId="176" fontId="12" fillId="9" borderId="0" xfId="3" applyNumberFormat="1" applyFont="1" applyFill="1"/>
    <xf numFmtId="3" fontId="12" fillId="0" borderId="0" xfId="3" applyNumberFormat="1" applyFont="1"/>
    <xf numFmtId="187" fontId="12" fillId="2" borderId="45" xfId="3" applyNumberFormat="1" applyFont="1" applyFill="1" applyBorder="1" applyAlignment="1">
      <alignment horizontal="right"/>
    </xf>
    <xf numFmtId="187" fontId="12" fillId="2" borderId="0" xfId="3" applyNumberFormat="1" applyFont="1" applyFill="1"/>
    <xf numFmtId="179" fontId="12" fillId="2" borderId="0" xfId="3" applyNumberFormat="1" applyFont="1" applyFill="1"/>
    <xf numFmtId="188" fontId="12" fillId="0" borderId="45" xfId="3" applyNumberFormat="1" applyFont="1" applyBorder="1"/>
    <xf numFmtId="177" fontId="12" fillId="4" borderId="47" xfId="3" applyNumberFormat="1" applyFont="1" applyFill="1" applyBorder="1"/>
    <xf numFmtId="188" fontId="12" fillId="0" borderId="40" xfId="3" applyNumberFormat="1" applyFont="1" applyBorder="1"/>
    <xf numFmtId="177" fontId="12" fillId="4" borderId="0" xfId="3" applyNumberFormat="1" applyFont="1" applyFill="1"/>
    <xf numFmtId="188" fontId="12" fillId="0" borderId="7" xfId="3" applyNumberFormat="1" applyFont="1" applyBorder="1"/>
    <xf numFmtId="197" fontId="12" fillId="4" borderId="0" xfId="3" applyNumberFormat="1" applyFont="1" applyFill="1"/>
    <xf numFmtId="194" fontId="12" fillId="4" borderId="0" xfId="3" applyNumberFormat="1" applyFont="1" applyFill="1"/>
    <xf numFmtId="177" fontId="12" fillId="4" borderId="45" xfId="3" applyNumberFormat="1" applyFont="1" applyFill="1" applyBorder="1"/>
    <xf numFmtId="188" fontId="12" fillId="0" borderId="9" xfId="3" applyNumberFormat="1" applyFont="1" applyBorder="1"/>
    <xf numFmtId="38" fontId="12" fillId="0" borderId="12" xfId="1" applyFont="1" applyFill="1" applyBorder="1" applyAlignment="1" applyProtection="1"/>
    <xf numFmtId="197" fontId="12" fillId="3" borderId="0" xfId="3" applyNumberFormat="1" applyFont="1" applyFill="1"/>
    <xf numFmtId="198" fontId="12" fillId="0" borderId="0" xfId="3" applyNumberFormat="1" applyFont="1"/>
    <xf numFmtId="194" fontId="12" fillId="3" borderId="0" xfId="3" applyNumberFormat="1" applyFont="1" applyFill="1"/>
    <xf numFmtId="188" fontId="12" fillId="0" borderId="40" xfId="2" applyNumberFormat="1" applyFont="1" applyBorder="1"/>
    <xf numFmtId="188" fontId="12" fillId="0" borderId="7" xfId="2" applyNumberFormat="1" applyFont="1" applyBorder="1"/>
    <xf numFmtId="188" fontId="12" fillId="0" borderId="9" xfId="2" applyNumberFormat="1" applyFont="1" applyBorder="1"/>
    <xf numFmtId="0" fontId="21" fillId="0" borderId="0" xfId="5" applyFont="1"/>
    <xf numFmtId="0" fontId="12" fillId="0" borderId="38" xfId="5" applyFont="1" applyBorder="1"/>
    <xf numFmtId="0" fontId="12" fillId="0" borderId="0" xfId="5" applyFont="1" applyAlignment="1">
      <alignment horizontal="left"/>
    </xf>
    <xf numFmtId="0" fontId="12" fillId="0" borderId="31" xfId="5" applyFont="1" applyBorder="1" applyAlignment="1">
      <alignment horizontal="center"/>
    </xf>
    <xf numFmtId="0" fontId="12" fillId="0" borderId="47" xfId="5" applyFont="1" applyBorder="1" applyAlignment="1">
      <alignment horizontal="center"/>
    </xf>
    <xf numFmtId="0" fontId="12" fillId="5" borderId="31" xfId="5" applyFont="1" applyFill="1" applyBorder="1"/>
    <xf numFmtId="0" fontId="12" fillId="5" borderId="12" xfId="5" applyFont="1" applyFill="1" applyBorder="1"/>
    <xf numFmtId="0" fontId="12" fillId="0" borderId="0" xfId="5" quotePrefix="1" applyFont="1" applyAlignment="1">
      <alignment horizontal="center"/>
    </xf>
    <xf numFmtId="0" fontId="12" fillId="5" borderId="2" xfId="5" applyFont="1" applyFill="1" applyBorder="1"/>
    <xf numFmtId="0" fontId="12" fillId="5" borderId="1" xfId="5" applyFont="1" applyFill="1" applyBorder="1"/>
    <xf numFmtId="0" fontId="12" fillId="0" borderId="40" xfId="5" applyFont="1" applyBorder="1"/>
    <xf numFmtId="0" fontId="12" fillId="5" borderId="2" xfId="5" applyFont="1" applyFill="1" applyBorder="1" applyAlignment="1">
      <alignment horizontal="left"/>
    </xf>
    <xf numFmtId="0" fontId="12" fillId="0" borderId="9" xfId="5" applyFont="1" applyBorder="1"/>
    <xf numFmtId="0" fontId="12" fillId="0" borderId="45" xfId="5" applyFont="1" applyBorder="1"/>
    <xf numFmtId="0" fontId="12" fillId="5" borderId="32" xfId="5" applyFont="1" applyFill="1" applyBorder="1" applyAlignment="1">
      <alignment horizontal="center"/>
    </xf>
    <xf numFmtId="0" fontId="12" fillId="5" borderId="32" xfId="5" applyFont="1" applyFill="1" applyBorder="1"/>
    <xf numFmtId="0" fontId="12" fillId="5" borderId="21" xfId="5" applyFont="1" applyFill="1" applyBorder="1"/>
    <xf numFmtId="0" fontId="12" fillId="0" borderId="0" xfId="5" quotePrefix="1" applyFont="1" applyAlignment="1">
      <alignment horizontal="left"/>
    </xf>
    <xf numFmtId="37" fontId="12" fillId="0" borderId="2" xfId="5" applyNumberFormat="1" applyFont="1" applyBorder="1"/>
    <xf numFmtId="37" fontId="12" fillId="0" borderId="1" xfId="5" applyNumberFormat="1" applyFont="1" applyBorder="1"/>
    <xf numFmtId="182" fontId="12" fillId="0" borderId="2" xfId="1" applyNumberFormat="1" applyFont="1" applyBorder="1" applyAlignment="1"/>
    <xf numFmtId="0" fontId="12" fillId="0" borderId="32" xfId="5" applyFont="1" applyBorder="1" applyAlignment="1">
      <alignment horizontal="center"/>
    </xf>
    <xf numFmtId="193" fontId="12" fillId="0" borderId="2" xfId="5" applyNumberFormat="1" applyFont="1" applyBorder="1"/>
    <xf numFmtId="193" fontId="12" fillId="0" borderId="0" xfId="5" applyNumberFormat="1" applyFont="1"/>
    <xf numFmtId="193" fontId="12" fillId="0" borderId="1" xfId="5" applyNumberFormat="1" applyFont="1" applyBorder="1"/>
    <xf numFmtId="191" fontId="12" fillId="0" borderId="0" xfId="5" applyNumberFormat="1" applyFont="1"/>
    <xf numFmtId="191" fontId="12" fillId="0" borderId="1" xfId="5" applyNumberFormat="1" applyFont="1" applyBorder="1"/>
    <xf numFmtId="0" fontId="12" fillId="0" borderId="45" xfId="5" applyFont="1" applyBorder="1" applyAlignment="1">
      <alignment horizontal="center"/>
    </xf>
    <xf numFmtId="37" fontId="28" fillId="4" borderId="2" xfId="5" applyNumberFormat="1" applyFont="1" applyFill="1" applyBorder="1"/>
    <xf numFmtId="191" fontId="28" fillId="4" borderId="1" xfId="5" applyNumberFormat="1" applyFont="1" applyFill="1" applyBorder="1"/>
    <xf numFmtId="182" fontId="28" fillId="4" borderId="2" xfId="1" applyNumberFormat="1" applyFont="1" applyFill="1" applyBorder="1" applyAlignment="1"/>
    <xf numFmtId="193" fontId="12" fillId="6" borderId="2" xfId="5" applyNumberFormat="1" applyFont="1" applyFill="1" applyBorder="1"/>
    <xf numFmtId="193" fontId="12" fillId="6" borderId="0" xfId="5" applyNumberFormat="1" applyFont="1" applyFill="1"/>
    <xf numFmtId="193" fontId="12" fillId="6" borderId="1" xfId="5" applyNumberFormat="1" applyFont="1" applyFill="1" applyBorder="1"/>
    <xf numFmtId="200" fontId="12" fillId="4" borderId="31" xfId="5" applyNumberFormat="1" applyFont="1" applyFill="1" applyBorder="1"/>
    <xf numFmtId="199" fontId="12" fillId="4" borderId="0" xfId="5" applyNumberFormat="1" applyFont="1" applyFill="1"/>
    <xf numFmtId="200" fontId="12" fillId="4" borderId="2" xfId="5" applyNumberFormat="1" applyFont="1" applyFill="1" applyBorder="1"/>
    <xf numFmtId="199" fontId="12" fillId="4" borderId="47" xfId="5" applyNumberFormat="1" applyFont="1" applyFill="1" applyBorder="1"/>
    <xf numFmtId="200" fontId="12" fillId="4" borderId="32" xfId="5" applyNumberFormat="1" applyFont="1" applyFill="1" applyBorder="1"/>
    <xf numFmtId="199" fontId="12" fillId="4" borderId="45" xfId="5" applyNumberFormat="1" applyFont="1" applyFill="1" applyBorder="1"/>
    <xf numFmtId="187" fontId="12" fillId="4" borderId="2" xfId="5" applyNumberFormat="1" applyFont="1" applyFill="1" applyBorder="1"/>
    <xf numFmtId="0" fontId="12" fillId="0" borderId="47" xfId="5" quotePrefix="1" applyFont="1" applyBorder="1" applyAlignment="1">
      <alignment horizontal="center"/>
    </xf>
    <xf numFmtId="177" fontId="12" fillId="4" borderId="40" xfId="5" applyNumberFormat="1" applyFont="1" applyFill="1" applyBorder="1"/>
    <xf numFmtId="177" fontId="12" fillId="4" borderId="7" xfId="5" applyNumberFormat="1" applyFont="1" applyFill="1" applyBorder="1"/>
    <xf numFmtId="177" fontId="12" fillId="4" borderId="9" xfId="5" applyNumberFormat="1" applyFont="1" applyFill="1" applyBorder="1"/>
    <xf numFmtId="177" fontId="12" fillId="4" borderId="2" xfId="5" applyNumberFormat="1" applyFont="1" applyFill="1" applyBorder="1"/>
    <xf numFmtId="194" fontId="12" fillId="0" borderId="0" xfId="5" applyNumberFormat="1" applyFont="1"/>
    <xf numFmtId="3" fontId="12" fillId="0" borderId="0" xfId="7" applyNumberFormat="1" applyFont="1"/>
    <xf numFmtId="37" fontId="12" fillId="0" borderId="0" xfId="5" applyNumberFormat="1" applyFont="1"/>
    <xf numFmtId="3" fontId="28" fillId="4" borderId="2" xfId="7" applyNumberFormat="1" applyFont="1" applyFill="1" applyBorder="1"/>
    <xf numFmtId="193" fontId="12" fillId="2" borderId="2" xfId="1" applyNumberFormat="1" applyFont="1" applyFill="1" applyBorder="1" applyAlignment="1"/>
    <xf numFmtId="193" fontId="12" fillId="2" borderId="0" xfId="5" applyNumberFormat="1" applyFont="1" applyFill="1"/>
    <xf numFmtId="3" fontId="28" fillId="4" borderId="31" xfId="7" applyNumberFormat="1" applyFont="1" applyFill="1" applyBorder="1"/>
    <xf numFmtId="191" fontId="28" fillId="4" borderId="12" xfId="5" applyNumberFormat="1" applyFont="1" applyFill="1" applyBorder="1"/>
    <xf numFmtId="182" fontId="28" fillId="4" borderId="31" xfId="1" applyNumberFormat="1" applyFont="1" applyFill="1" applyBorder="1" applyAlignment="1"/>
    <xf numFmtId="191" fontId="12" fillId="0" borderId="47" xfId="5" applyNumberFormat="1" applyFont="1" applyBorder="1"/>
    <xf numFmtId="193" fontId="12" fillId="2" borderId="31" xfId="1" applyNumberFormat="1" applyFont="1" applyFill="1" applyBorder="1" applyAlignment="1"/>
    <xf numFmtId="193" fontId="12" fillId="2" borderId="47" xfId="5" applyNumberFormat="1" applyFont="1" applyFill="1" applyBorder="1"/>
    <xf numFmtId="193" fontId="12" fillId="0" borderId="12" xfId="5" applyNumberFormat="1" applyFont="1" applyBorder="1"/>
    <xf numFmtId="37" fontId="28" fillId="4" borderId="32" xfId="5" applyNumberFormat="1" applyFont="1" applyFill="1" applyBorder="1"/>
    <xf numFmtId="191" fontId="28" fillId="4" borderId="21" xfId="5" applyNumberFormat="1" applyFont="1" applyFill="1" applyBorder="1"/>
    <xf numFmtId="182" fontId="28" fillId="4" borderId="32" xfId="1" applyNumberFormat="1" applyFont="1" applyFill="1" applyBorder="1" applyAlignment="1"/>
    <xf numFmtId="191" fontId="12" fillId="0" borderId="45" xfId="5" applyNumberFormat="1" applyFont="1" applyBorder="1"/>
    <xf numFmtId="193" fontId="12" fillId="2" borderId="32" xfId="1" applyNumberFormat="1" applyFont="1" applyFill="1" applyBorder="1" applyAlignment="1"/>
    <xf numFmtId="193" fontId="12" fillId="2" borderId="45" xfId="5" applyNumberFormat="1" applyFont="1" applyFill="1" applyBorder="1"/>
    <xf numFmtId="193" fontId="12" fillId="0" borderId="21" xfId="5" applyNumberFormat="1" applyFont="1" applyBorder="1"/>
    <xf numFmtId="199" fontId="12" fillId="4" borderId="0" xfId="1" applyNumberFormat="1" applyFont="1" applyFill="1" applyBorder="1" applyAlignment="1"/>
    <xf numFmtId="176" fontId="12" fillId="4" borderId="2" xfId="0" applyNumberFormat="1" applyFont="1" applyFill="1" applyBorder="1"/>
    <xf numFmtId="176" fontId="12" fillId="4" borderId="31" xfId="0" applyNumberFormat="1" applyFont="1" applyFill="1" applyBorder="1"/>
    <xf numFmtId="176" fontId="12" fillId="4" borderId="32" xfId="0" applyNumberFormat="1" applyFont="1" applyFill="1" applyBorder="1"/>
    <xf numFmtId="176" fontId="12" fillId="0" borderId="2" xfId="0" applyNumberFormat="1" applyFont="1" applyBorder="1"/>
    <xf numFmtId="177" fontId="12" fillId="0" borderId="7" xfId="5" applyNumberFormat="1" applyFont="1" applyBorder="1"/>
    <xf numFmtId="199" fontId="12" fillId="0" borderId="0" xfId="5" applyNumberFormat="1" applyFont="1"/>
    <xf numFmtId="176" fontId="12" fillId="0" borderId="32" xfId="0" applyNumberFormat="1" applyFont="1" applyBorder="1"/>
    <xf numFmtId="177" fontId="12" fillId="0" borderId="9" xfId="5" applyNumberFormat="1" applyFont="1" applyBorder="1"/>
    <xf numFmtId="199" fontId="12" fillId="0" borderId="45" xfId="5" applyNumberFormat="1" applyFont="1" applyBorder="1"/>
    <xf numFmtId="176" fontId="12" fillId="0" borderId="31" xfId="0" applyNumberFormat="1" applyFont="1" applyBorder="1"/>
    <xf numFmtId="177" fontId="12" fillId="0" borderId="40" xfId="5" applyNumberFormat="1" applyFont="1" applyBorder="1"/>
    <xf numFmtId="199" fontId="12" fillId="0" borderId="47" xfId="5" applyNumberFormat="1" applyFont="1" applyBorder="1"/>
    <xf numFmtId="0" fontId="12" fillId="4" borderId="47" xfId="5" applyFont="1" applyFill="1" applyBorder="1"/>
    <xf numFmtId="0" fontId="12" fillId="4" borderId="47" xfId="5" applyFont="1" applyFill="1" applyBorder="1" applyAlignment="1">
      <alignment horizontal="center"/>
    </xf>
    <xf numFmtId="0" fontId="12" fillId="4" borderId="47" xfId="2" applyFont="1" applyFill="1" applyBorder="1" applyAlignment="1">
      <alignment horizontal="center"/>
    </xf>
    <xf numFmtId="37" fontId="28" fillId="4" borderId="31" xfId="5" applyNumberFormat="1" applyFont="1" applyFill="1" applyBorder="1"/>
    <xf numFmtId="182" fontId="29" fillId="4" borderId="31" xfId="1" applyNumberFormat="1" applyFont="1" applyFill="1" applyBorder="1" applyAlignment="1"/>
    <xf numFmtId="0" fontId="12" fillId="4" borderId="0" xfId="5" applyFont="1" applyFill="1"/>
    <xf numFmtId="0" fontId="12" fillId="4" borderId="0" xfId="5" applyFont="1" applyFill="1" applyAlignment="1">
      <alignment horizontal="center"/>
    </xf>
    <xf numFmtId="182" fontId="29" fillId="4" borderId="2" xfId="1" applyNumberFormat="1" applyFont="1" applyFill="1" applyBorder="1" applyAlignment="1"/>
    <xf numFmtId="0" fontId="12" fillId="4" borderId="45" xfId="5" applyFont="1" applyFill="1" applyBorder="1"/>
    <xf numFmtId="0" fontId="12" fillId="4" borderId="45" xfId="5" applyFont="1" applyFill="1" applyBorder="1" applyAlignment="1">
      <alignment horizontal="center"/>
    </xf>
    <xf numFmtId="182" fontId="29" fillId="4" borderId="32" xfId="1" applyNumberFormat="1" applyFont="1" applyFill="1" applyBorder="1" applyAlignment="1"/>
    <xf numFmtId="199" fontId="12" fillId="0" borderId="40" xfId="5" applyNumberFormat="1" applyFont="1" applyBorder="1"/>
    <xf numFmtId="38" fontId="7" fillId="0" borderId="2" xfId="1" applyFont="1" applyFill="1" applyBorder="1" applyAlignment="1"/>
    <xf numFmtId="0" fontId="30" fillId="0" borderId="2" xfId="5" applyFont="1" applyBorder="1"/>
    <xf numFmtId="199" fontId="12" fillId="0" borderId="7" xfId="5" applyNumberFormat="1" applyFont="1" applyBorder="1"/>
    <xf numFmtId="0" fontId="31" fillId="4" borderId="0" xfId="0" applyFont="1" applyFill="1"/>
    <xf numFmtId="0" fontId="13" fillId="4" borderId="0" xfId="0" applyFont="1" applyFill="1"/>
    <xf numFmtId="0" fontId="13" fillId="0" borderId="0" xfId="0" applyFont="1"/>
    <xf numFmtId="0" fontId="13" fillId="4" borderId="39" xfId="0" applyFont="1" applyFill="1" applyBorder="1"/>
    <xf numFmtId="0" fontId="13" fillId="4" borderId="41" xfId="0" applyFont="1" applyFill="1" applyBorder="1" applyAlignment="1">
      <alignment horizontal="center"/>
    </xf>
    <xf numFmtId="0" fontId="13" fillId="4" borderId="54" xfId="0" applyFont="1" applyFill="1" applyBorder="1" applyAlignment="1">
      <alignment horizontal="center"/>
    </xf>
    <xf numFmtId="0" fontId="13" fillId="4" borderId="40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/>
    </xf>
    <xf numFmtId="0" fontId="13" fillId="0" borderId="54" xfId="0" applyFont="1" applyBorder="1" applyAlignment="1">
      <alignment horizontal="center"/>
    </xf>
    <xf numFmtId="0" fontId="13" fillId="0" borderId="40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4" borderId="44" xfId="0" applyFont="1" applyFill="1" applyBorder="1"/>
    <xf numFmtId="0" fontId="13" fillId="4" borderId="55" xfId="0" applyFont="1" applyFill="1" applyBorder="1" applyAlignment="1">
      <alignment horizontal="center"/>
    </xf>
    <xf numFmtId="0" fontId="13" fillId="4" borderId="26" xfId="0" applyFont="1" applyFill="1" applyBorder="1" applyAlignment="1">
      <alignment horizontal="center"/>
    </xf>
    <xf numFmtId="0" fontId="13" fillId="4" borderId="25" xfId="0" applyFont="1" applyFill="1" applyBorder="1" applyAlignment="1">
      <alignment horizontal="center"/>
    </xf>
    <xf numFmtId="0" fontId="13" fillId="4" borderId="24" xfId="0" applyFont="1" applyFill="1" applyBorder="1" applyAlignment="1">
      <alignment horizontal="center"/>
    </xf>
    <xf numFmtId="0" fontId="13" fillId="4" borderId="43" xfId="0" applyFont="1" applyFill="1" applyBorder="1" applyAlignment="1">
      <alignment horizontal="center"/>
    </xf>
    <xf numFmtId="0" fontId="13" fillId="0" borderId="55" xfId="0" applyFont="1" applyBorder="1" applyAlignment="1">
      <alignment horizontal="center"/>
    </xf>
    <xf numFmtId="0" fontId="13" fillId="0" borderId="26" xfId="0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3" fillId="0" borderId="24" xfId="0" applyFont="1" applyBorder="1" applyAlignment="1">
      <alignment horizontal="center"/>
    </xf>
    <xf numFmtId="0" fontId="13" fillId="0" borderId="43" xfId="0" applyFont="1" applyBorder="1" applyAlignment="1">
      <alignment horizontal="center"/>
    </xf>
    <xf numFmtId="0" fontId="13" fillId="0" borderId="56" xfId="0" applyFont="1" applyBorder="1" applyAlignment="1">
      <alignment horizontal="center"/>
    </xf>
    <xf numFmtId="0" fontId="13" fillId="0" borderId="51" xfId="0" applyFont="1" applyBorder="1" applyAlignment="1">
      <alignment horizontal="center"/>
    </xf>
    <xf numFmtId="0" fontId="13" fillId="4" borderId="41" xfId="0" applyFont="1" applyFill="1" applyBorder="1" applyAlignment="1" applyProtection="1">
      <alignment horizontal="center"/>
      <protection locked="0"/>
    </xf>
    <xf numFmtId="49" fontId="13" fillId="0" borderId="57" xfId="0" applyNumberFormat="1" applyFont="1" applyBorder="1" applyAlignment="1" applyProtection="1">
      <alignment horizontal="center"/>
      <protection locked="0"/>
    </xf>
    <xf numFmtId="49" fontId="13" fillId="0" borderId="7" xfId="0" applyNumberFormat="1" applyFont="1" applyBorder="1" applyAlignment="1" applyProtection="1">
      <alignment horizontal="center"/>
      <protection locked="0"/>
    </xf>
    <xf numFmtId="49" fontId="13" fillId="0" borderId="0" xfId="0" applyNumberFormat="1" applyFont="1" applyAlignment="1" applyProtection="1">
      <alignment horizontal="center"/>
      <protection locked="0"/>
    </xf>
    <xf numFmtId="201" fontId="13" fillId="0" borderId="7" xfId="0" applyNumberFormat="1" applyFont="1" applyBorder="1" applyAlignment="1" applyProtection="1">
      <alignment horizontal="center"/>
      <protection locked="0"/>
    </xf>
    <xf numFmtId="201" fontId="13" fillId="0" borderId="8" xfId="0" applyNumberFormat="1" applyFont="1" applyBorder="1" applyAlignment="1" applyProtection="1">
      <alignment horizontal="center"/>
      <protection locked="0"/>
    </xf>
    <xf numFmtId="201" fontId="13" fillId="0" borderId="2" xfId="0" applyNumberFormat="1" applyFont="1" applyBorder="1" applyAlignment="1" applyProtection="1">
      <alignment horizontal="center"/>
      <protection locked="0"/>
    </xf>
    <xf numFmtId="0" fontId="13" fillId="0" borderId="57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49" fontId="13" fillId="7" borderId="7" xfId="0" applyNumberFormat="1" applyFont="1" applyFill="1" applyBorder="1" applyAlignment="1" applyProtection="1">
      <alignment horizontal="center"/>
      <protection locked="0"/>
    </xf>
    <xf numFmtId="49" fontId="13" fillId="0" borderId="5" xfId="0" applyNumberFormat="1" applyFont="1" applyBorder="1" applyAlignment="1" applyProtection="1">
      <alignment horizontal="center"/>
      <protection locked="0"/>
    </xf>
    <xf numFmtId="201" fontId="13" fillId="0" borderId="0" xfId="0" applyNumberFormat="1" applyFont="1" applyAlignment="1" applyProtection="1">
      <alignment horizontal="center" shrinkToFit="1"/>
      <protection locked="0"/>
    </xf>
    <xf numFmtId="49" fontId="13" fillId="0" borderId="7" xfId="0" applyNumberFormat="1" applyFont="1" applyBorder="1" applyAlignment="1" applyProtection="1">
      <alignment horizontal="center" shrinkToFit="1"/>
      <protection locked="0"/>
    </xf>
    <xf numFmtId="201" fontId="13" fillId="0" borderId="6" xfId="0" applyNumberFormat="1" applyFont="1" applyBorder="1" applyAlignment="1" applyProtection="1">
      <alignment horizontal="center" shrinkToFit="1"/>
      <protection locked="0"/>
    </xf>
    <xf numFmtId="201" fontId="13" fillId="0" borderId="7" xfId="0" applyNumberFormat="1" applyFont="1" applyBorder="1" applyAlignment="1" applyProtection="1">
      <alignment horizontal="center" shrinkToFit="1"/>
      <protection locked="0"/>
    </xf>
    <xf numFmtId="49" fontId="13" fillId="0" borderId="0" xfId="0" applyNumberFormat="1" applyFont="1" applyAlignment="1" applyProtection="1">
      <alignment horizontal="center" shrinkToFit="1"/>
      <protection locked="0"/>
    </xf>
    <xf numFmtId="201" fontId="13" fillId="0" borderId="8" xfId="0" applyNumberFormat="1" applyFont="1" applyBorder="1" applyAlignment="1" applyProtection="1">
      <alignment horizontal="center" shrinkToFit="1"/>
      <protection locked="0"/>
    </xf>
    <xf numFmtId="0" fontId="13" fillId="4" borderId="46" xfId="0" applyFont="1" applyFill="1" applyBorder="1" applyAlignment="1" applyProtection="1">
      <alignment horizontal="center"/>
      <protection locked="0"/>
    </xf>
    <xf numFmtId="49" fontId="13" fillId="0" borderId="19" xfId="0" applyNumberFormat="1" applyFont="1" applyBorder="1" applyAlignment="1" applyProtection="1">
      <alignment horizontal="center"/>
      <protection locked="0"/>
    </xf>
    <xf numFmtId="49" fontId="13" fillId="0" borderId="9" xfId="0" applyNumberFormat="1" applyFont="1" applyBorder="1" applyAlignment="1" applyProtection="1">
      <alignment horizontal="center"/>
      <protection locked="0"/>
    </xf>
    <xf numFmtId="201" fontId="13" fillId="0" borderId="9" xfId="0" applyNumberFormat="1" applyFont="1" applyBorder="1" applyAlignment="1" applyProtection="1">
      <alignment horizontal="center" shrinkToFit="1"/>
      <protection locked="0"/>
    </xf>
    <xf numFmtId="49" fontId="13" fillId="0" borderId="45" xfId="0" applyNumberFormat="1" applyFont="1" applyBorder="1" applyAlignment="1" applyProtection="1">
      <alignment horizontal="center" shrinkToFit="1"/>
      <protection locked="0"/>
    </xf>
    <xf numFmtId="201" fontId="13" fillId="0" borderId="22" xfId="0" applyNumberFormat="1" applyFont="1" applyBorder="1" applyAlignment="1" applyProtection="1">
      <alignment horizontal="center" shrinkToFit="1"/>
      <protection locked="0"/>
    </xf>
    <xf numFmtId="49" fontId="13" fillId="5" borderId="9" xfId="0" applyNumberFormat="1" applyFont="1" applyFill="1" applyBorder="1" applyAlignment="1" applyProtection="1">
      <alignment horizontal="center"/>
      <protection locked="0"/>
    </xf>
    <xf numFmtId="201" fontId="13" fillId="0" borderId="32" xfId="0" applyNumberFormat="1" applyFont="1" applyBorder="1" applyAlignment="1" applyProtection="1">
      <alignment horizontal="center" shrinkToFit="1"/>
      <protection locked="0"/>
    </xf>
    <xf numFmtId="201" fontId="13" fillId="0" borderId="2" xfId="0" applyNumberFormat="1" applyFont="1" applyBorder="1" applyAlignment="1" applyProtection="1">
      <alignment horizontal="center" shrinkToFit="1"/>
      <protection locked="0"/>
    </xf>
    <xf numFmtId="49" fontId="13" fillId="5" borderId="56" xfId="0" applyNumberFormat="1" applyFont="1" applyFill="1" applyBorder="1" applyAlignment="1" applyProtection="1">
      <alignment horizontal="center"/>
      <protection locked="0"/>
    </xf>
    <xf numFmtId="49" fontId="13" fillId="5" borderId="58" xfId="0" applyNumberFormat="1" applyFont="1" applyFill="1" applyBorder="1" applyAlignment="1" applyProtection="1">
      <alignment horizontal="center"/>
      <protection locked="0"/>
    </xf>
    <xf numFmtId="201" fontId="13" fillId="5" borderId="58" xfId="0" applyNumberFormat="1" applyFont="1" applyFill="1" applyBorder="1" applyAlignment="1" applyProtection="1">
      <alignment horizontal="center" shrinkToFit="1"/>
      <protection locked="0"/>
    </xf>
    <xf numFmtId="49" fontId="13" fillId="5" borderId="58" xfId="0" applyNumberFormat="1" applyFont="1" applyFill="1" applyBorder="1" applyAlignment="1" applyProtection="1">
      <alignment horizontal="center" shrinkToFit="1"/>
      <protection locked="0"/>
    </xf>
    <xf numFmtId="201" fontId="13" fillId="5" borderId="59" xfId="0" applyNumberFormat="1" applyFont="1" applyFill="1" applyBorder="1" applyAlignment="1" applyProtection="1">
      <alignment horizontal="center" shrinkToFit="1"/>
      <protection locked="0"/>
    </xf>
    <xf numFmtId="201" fontId="13" fillId="5" borderId="60" xfId="0" applyNumberFormat="1" applyFont="1" applyFill="1" applyBorder="1" applyAlignment="1" applyProtection="1">
      <alignment horizontal="center" shrinkToFit="1"/>
      <protection locked="0"/>
    </xf>
    <xf numFmtId="0" fontId="13" fillId="5" borderId="56" xfId="0" applyFont="1" applyFill="1" applyBorder="1" applyAlignment="1">
      <alignment horizontal="center"/>
    </xf>
    <xf numFmtId="0" fontId="13" fillId="5" borderId="51" xfId="0" applyFont="1" applyFill="1" applyBorder="1" applyAlignment="1">
      <alignment horizontal="center"/>
    </xf>
    <xf numFmtId="49" fontId="13" fillId="0" borderId="0" xfId="0" applyNumberFormat="1" applyFont="1"/>
    <xf numFmtId="49" fontId="13" fillId="0" borderId="0" xfId="0" applyNumberFormat="1" applyFont="1" applyAlignment="1">
      <alignment horizontal="right"/>
    </xf>
    <xf numFmtId="0" fontId="33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10" fillId="4" borderId="0" xfId="0" applyFont="1" applyFill="1"/>
    <xf numFmtId="0" fontId="0" fillId="4" borderId="47" xfId="0" applyFill="1" applyBorder="1" applyAlignment="1">
      <alignment horizontal="center"/>
    </xf>
    <xf numFmtId="0" fontId="12" fillId="4" borderId="45" xfId="0" applyFont="1" applyFill="1" applyBorder="1" applyAlignment="1">
      <alignment horizontal="center" vertical="center"/>
    </xf>
    <xf numFmtId="0" fontId="12" fillId="4" borderId="28" xfId="0" applyFont="1" applyFill="1" applyBorder="1" applyAlignment="1">
      <alignment vertical="top" wrapText="1"/>
    </xf>
    <xf numFmtId="0" fontId="12" fillId="4" borderId="32" xfId="0" applyFont="1" applyFill="1" applyBorder="1" applyAlignment="1">
      <alignment horizontal="center" vertical="center"/>
    </xf>
    <xf numFmtId="0" fontId="13" fillId="4" borderId="45" xfId="0" applyFont="1" applyFill="1" applyBorder="1" applyAlignment="1">
      <alignment horizontal="center" vertical="center"/>
    </xf>
    <xf numFmtId="0" fontId="12" fillId="4" borderId="28" xfId="0" applyFont="1" applyFill="1" applyBorder="1" applyAlignment="1">
      <alignment horizontal="center" vertical="center"/>
    </xf>
    <xf numFmtId="0" fontId="0" fillId="4" borderId="7" xfId="0" applyFill="1" applyBorder="1"/>
    <xf numFmtId="38" fontId="0" fillId="4" borderId="0" xfId="1" applyFont="1" applyFill="1" applyBorder="1" applyAlignment="1"/>
    <xf numFmtId="182" fontId="0" fillId="4" borderId="7" xfId="1" applyNumberFormat="1" applyFont="1" applyFill="1" applyBorder="1" applyAlignment="1"/>
    <xf numFmtId="38" fontId="0" fillId="4" borderId="2" xfId="1" applyFont="1" applyFill="1" applyBorder="1" applyAlignment="1"/>
    <xf numFmtId="55" fontId="0" fillId="4" borderId="0" xfId="0" applyNumberFormat="1" applyFill="1" applyAlignment="1">
      <alignment horizontal="center"/>
    </xf>
    <xf numFmtId="0" fontId="0" fillId="4" borderId="9" xfId="0" applyFill="1" applyBorder="1" applyAlignment="1">
      <alignment horizontal="center"/>
    </xf>
    <xf numFmtId="38" fontId="0" fillId="4" borderId="45" xfId="1" applyFont="1" applyFill="1" applyBorder="1" applyAlignment="1"/>
    <xf numFmtId="182" fontId="0" fillId="4" borderId="9" xfId="1" applyNumberFormat="1" applyFont="1" applyFill="1" applyBorder="1" applyAlignment="1"/>
    <xf numFmtId="38" fontId="0" fillId="4" borderId="32" xfId="1" applyFont="1" applyFill="1" applyBorder="1" applyAlignment="1"/>
    <xf numFmtId="55" fontId="0" fillId="4" borderId="45" xfId="0" applyNumberFormat="1" applyFill="1" applyBorder="1" applyAlignment="1">
      <alignment horizontal="center"/>
    </xf>
    <xf numFmtId="0" fontId="0" fillId="5" borderId="40" xfId="0" applyFill="1" applyBorder="1"/>
    <xf numFmtId="0" fontId="0" fillId="5" borderId="40" xfId="0" applyFill="1" applyBorder="1" applyAlignment="1">
      <alignment horizontal="center"/>
    </xf>
    <xf numFmtId="38" fontId="0" fillId="5" borderId="47" xfId="1" applyFont="1" applyFill="1" applyBorder="1" applyAlignment="1"/>
    <xf numFmtId="182" fontId="0" fillId="5" borderId="7" xfId="1" applyNumberFormat="1" applyFont="1" applyFill="1" applyBorder="1" applyAlignment="1"/>
    <xf numFmtId="38" fontId="0" fillId="5" borderId="31" xfId="1" applyFont="1" applyFill="1" applyBorder="1" applyAlignment="1"/>
    <xf numFmtId="55" fontId="0" fillId="5" borderId="47" xfId="0" applyNumberFormat="1" applyFill="1" applyBorder="1" applyAlignment="1">
      <alignment horizontal="center"/>
    </xf>
    <xf numFmtId="0" fontId="35" fillId="5" borderId="9" xfId="0" applyFont="1" applyFill="1" applyBorder="1" applyAlignment="1">
      <alignment horizontal="center"/>
    </xf>
    <xf numFmtId="38" fontId="0" fillId="5" borderId="45" xfId="1" applyFont="1" applyFill="1" applyBorder="1" applyAlignment="1"/>
    <xf numFmtId="182" fontId="0" fillId="5" borderId="9" xfId="1" applyNumberFormat="1" applyFont="1" applyFill="1" applyBorder="1" applyAlignment="1"/>
    <xf numFmtId="38" fontId="0" fillId="5" borderId="32" xfId="1" applyFont="1" applyFill="1" applyBorder="1" applyAlignment="1"/>
    <xf numFmtId="55" fontId="0" fillId="5" borderId="45" xfId="0" applyNumberFormat="1" applyFill="1" applyBorder="1" applyAlignment="1">
      <alignment horizontal="center"/>
    </xf>
    <xf numFmtId="0" fontId="35" fillId="4" borderId="12" xfId="0" applyFont="1" applyFill="1" applyBorder="1" applyAlignment="1">
      <alignment horizontal="center" wrapText="1"/>
    </xf>
    <xf numFmtId="0" fontId="11" fillId="4" borderId="28" xfId="0" applyFont="1" applyFill="1" applyBorder="1" applyAlignment="1">
      <alignment vertical="top" wrapText="1"/>
    </xf>
    <xf numFmtId="188" fontId="0" fillId="4" borderId="7" xfId="1" applyNumberFormat="1" applyFont="1" applyFill="1" applyBorder="1" applyAlignment="1"/>
    <xf numFmtId="188" fontId="0" fillId="4" borderId="9" xfId="1" applyNumberFormat="1" applyFont="1" applyFill="1" applyBorder="1" applyAlignment="1">
      <alignment horizontal="center"/>
    </xf>
    <xf numFmtId="188" fontId="0" fillId="5" borderId="7" xfId="1" applyNumberFormat="1" applyFont="1" applyFill="1" applyBorder="1" applyAlignment="1"/>
    <xf numFmtId="182" fontId="0" fillId="5" borderId="2" xfId="1" applyNumberFormat="1" applyFont="1" applyFill="1" applyBorder="1" applyAlignment="1"/>
    <xf numFmtId="188" fontId="0" fillId="5" borderId="9" xfId="1" applyNumberFormat="1" applyFont="1" applyFill="1" applyBorder="1" applyAlignment="1">
      <alignment horizontal="center"/>
    </xf>
    <xf numFmtId="182" fontId="0" fillId="5" borderId="32" xfId="1" applyNumberFormat="1" applyFont="1" applyFill="1" applyBorder="1" applyAlignment="1"/>
    <xf numFmtId="188" fontId="0" fillId="5" borderId="9" xfId="1" applyNumberFormat="1" applyFont="1" applyFill="1" applyBorder="1" applyAlignment="1"/>
    <xf numFmtId="0" fontId="0" fillId="4" borderId="0" xfId="0" applyFill="1" applyAlignment="1">
      <alignment horizontal="left"/>
    </xf>
    <xf numFmtId="0" fontId="39" fillId="4" borderId="0" xfId="0" applyFont="1" applyFill="1" applyAlignment="1">
      <alignment vertical="center"/>
    </xf>
    <xf numFmtId="0" fontId="40" fillId="4" borderId="0" xfId="0" applyFont="1" applyFill="1" applyAlignment="1">
      <alignment vertical="center"/>
    </xf>
    <xf numFmtId="14" fontId="16" fillId="5" borderId="0" xfId="0" applyNumberFormat="1" applyFont="1" applyFill="1" applyAlignment="1">
      <alignment vertical="center"/>
    </xf>
    <xf numFmtId="0" fontId="41" fillId="4" borderId="0" xfId="0" applyFont="1" applyFill="1" applyAlignment="1">
      <alignment vertical="center"/>
    </xf>
    <xf numFmtId="0" fontId="40" fillId="0" borderId="0" xfId="0" applyFont="1" applyAlignment="1">
      <alignment vertical="center"/>
    </xf>
    <xf numFmtId="0" fontId="42" fillId="4" borderId="43" xfId="0" applyFont="1" applyFill="1" applyBorder="1" applyAlignment="1">
      <alignment horizontal="center" vertical="center"/>
    </xf>
    <xf numFmtId="0" fontId="42" fillId="4" borderId="0" xfId="0" applyFont="1" applyFill="1" applyAlignment="1">
      <alignment vertical="center"/>
    </xf>
    <xf numFmtId="0" fontId="43" fillId="4" borderId="0" xfId="0" applyFont="1" applyFill="1" applyAlignment="1">
      <alignment vertical="center"/>
    </xf>
    <xf numFmtId="0" fontId="40" fillId="4" borderId="29" xfId="0" applyFont="1" applyFill="1" applyBorder="1" applyAlignment="1">
      <alignment vertical="center"/>
    </xf>
    <xf numFmtId="0" fontId="40" fillId="4" borderId="29" xfId="0" applyFont="1" applyFill="1" applyBorder="1" applyAlignment="1">
      <alignment horizontal="center" vertical="center"/>
    </xf>
    <xf numFmtId="0" fontId="40" fillId="4" borderId="38" xfId="0" applyFont="1" applyFill="1" applyBorder="1" applyAlignment="1">
      <alignment vertical="center"/>
    </xf>
    <xf numFmtId="0" fontId="40" fillId="4" borderId="30" xfId="0" applyFont="1" applyFill="1" applyBorder="1" applyAlignment="1">
      <alignment vertical="center"/>
    </xf>
    <xf numFmtId="0" fontId="44" fillId="4" borderId="38" xfId="0" applyFont="1" applyFill="1" applyBorder="1" applyAlignment="1">
      <alignment vertical="center"/>
    </xf>
    <xf numFmtId="0" fontId="44" fillId="4" borderId="29" xfId="0" applyFont="1" applyFill="1" applyBorder="1" applyAlignment="1">
      <alignment vertical="center"/>
    </xf>
    <xf numFmtId="0" fontId="44" fillId="4" borderId="30" xfId="0" applyFont="1" applyFill="1" applyBorder="1" applyAlignment="1">
      <alignment vertical="center"/>
    </xf>
    <xf numFmtId="0" fontId="40" fillId="4" borderId="39" xfId="0" applyFont="1" applyFill="1" applyBorder="1" applyAlignment="1">
      <alignment horizontal="center" vertical="center"/>
    </xf>
    <xf numFmtId="0" fontId="40" fillId="4" borderId="0" xfId="0" applyFont="1" applyFill="1" applyAlignment="1">
      <alignment horizontal="center" vertical="center"/>
    </xf>
    <xf numFmtId="0" fontId="40" fillId="4" borderId="39" xfId="0" applyFont="1" applyFill="1" applyBorder="1" applyAlignment="1">
      <alignment vertical="center"/>
    </xf>
    <xf numFmtId="0" fontId="40" fillId="4" borderId="30" xfId="0" applyFont="1" applyFill="1" applyBorder="1" applyAlignment="1">
      <alignment horizontal="center" vertical="center"/>
    </xf>
    <xf numFmtId="0" fontId="40" fillId="4" borderId="23" xfId="0" applyFont="1" applyFill="1" applyBorder="1" applyAlignment="1">
      <alignment horizontal="center"/>
    </xf>
    <xf numFmtId="0" fontId="40" fillId="4" borderId="23" xfId="0" applyFont="1" applyFill="1" applyBorder="1" applyAlignment="1">
      <alignment horizontal="center" vertical="center"/>
    </xf>
    <xf numFmtId="0" fontId="42" fillId="4" borderId="58" xfId="0" applyFont="1" applyFill="1" applyBorder="1" applyAlignment="1">
      <alignment horizontal="center" vertical="center"/>
    </xf>
    <xf numFmtId="0" fontId="42" fillId="4" borderId="51" xfId="0" applyFont="1" applyFill="1" applyBorder="1" applyAlignment="1">
      <alignment horizontal="center" vertical="center"/>
    </xf>
    <xf numFmtId="0" fontId="42" fillId="4" borderId="60" xfId="0" applyFont="1" applyFill="1" applyBorder="1" applyAlignment="1">
      <alignment horizontal="center" vertical="center"/>
    </xf>
    <xf numFmtId="0" fontId="42" fillId="4" borderId="23" xfId="0" applyFont="1" applyFill="1" applyBorder="1" applyAlignment="1">
      <alignment horizontal="center" vertical="center"/>
    </xf>
    <xf numFmtId="0" fontId="42" fillId="4" borderId="59" xfId="0" applyFont="1" applyFill="1" applyBorder="1" applyAlignment="1">
      <alignment horizontal="center" vertical="center"/>
    </xf>
    <xf numFmtId="0" fontId="40" fillId="4" borderId="43" xfId="0" applyFont="1" applyFill="1" applyBorder="1" applyAlignment="1">
      <alignment horizontal="center" vertical="center"/>
    </xf>
    <xf numFmtId="0" fontId="40" fillId="4" borderId="24" xfId="0" applyFont="1" applyFill="1" applyBorder="1" applyAlignment="1">
      <alignment horizontal="center" vertical="center"/>
    </xf>
    <xf numFmtId="0" fontId="40" fillId="4" borderId="44" xfId="0" applyFont="1" applyFill="1" applyBorder="1" applyAlignment="1">
      <alignment horizontal="center" vertical="center"/>
    </xf>
    <xf numFmtId="0" fontId="40" fillId="4" borderId="44" xfId="0" applyFont="1" applyFill="1" applyBorder="1" applyAlignment="1">
      <alignment horizontal="center"/>
    </xf>
    <xf numFmtId="0" fontId="40" fillId="4" borderId="23" xfId="0" applyFont="1" applyFill="1" applyBorder="1" applyAlignment="1">
      <alignment vertical="center"/>
    </xf>
    <xf numFmtId="202" fontId="40" fillId="4" borderId="29" xfId="0" applyNumberFormat="1" applyFont="1" applyFill="1" applyBorder="1"/>
    <xf numFmtId="2" fontId="0" fillId="0" borderId="29" xfId="0" applyNumberFormat="1" applyBorder="1"/>
    <xf numFmtId="184" fontId="40" fillId="7" borderId="35" xfId="1" applyNumberFormat="1" applyFont="1" applyFill="1" applyBorder="1" applyAlignment="1"/>
    <xf numFmtId="184" fontId="40" fillId="7" borderId="30" xfId="1" applyNumberFormat="1" applyFont="1" applyFill="1" applyBorder="1" applyAlignment="1"/>
    <xf numFmtId="184" fontId="40" fillId="0" borderId="38" xfId="1" applyNumberFormat="1" applyFont="1" applyBorder="1" applyAlignment="1"/>
    <xf numFmtId="184" fontId="40" fillId="7" borderId="61" xfId="1" applyNumberFormat="1" applyFont="1" applyFill="1" applyBorder="1" applyAlignment="1"/>
    <xf numFmtId="184" fontId="40" fillId="0" borderId="62" xfId="1" applyNumberFormat="1" applyFont="1" applyBorder="1" applyAlignment="1"/>
    <xf numFmtId="184" fontId="40" fillId="0" borderId="38" xfId="1" applyNumberFormat="1" applyFont="1" applyBorder="1" applyAlignment="1">
      <alignment horizontal="center"/>
    </xf>
    <xf numFmtId="0" fontId="40" fillId="0" borderId="62" xfId="0" applyFont="1" applyBorder="1" applyAlignment="1">
      <alignment horizontal="center" vertical="center"/>
    </xf>
    <xf numFmtId="202" fontId="40" fillId="4" borderId="48" xfId="0" applyNumberFormat="1" applyFont="1" applyFill="1" applyBorder="1"/>
    <xf numFmtId="40" fontId="40" fillId="4" borderId="49" xfId="1" applyNumberFormat="1" applyFont="1" applyFill="1" applyBorder="1" applyAlignment="1">
      <alignment vertical="center"/>
    </xf>
    <xf numFmtId="184" fontId="40" fillId="7" borderId="38" xfId="1" applyNumberFormat="1" applyFont="1" applyFill="1" applyBorder="1" applyAlignment="1"/>
    <xf numFmtId="184" fontId="40" fillId="4" borderId="10" xfId="1" applyNumberFormat="1" applyFont="1" applyFill="1" applyBorder="1" applyAlignment="1"/>
    <xf numFmtId="184" fontId="40" fillId="7" borderId="39" xfId="1" applyNumberFormat="1" applyFont="1" applyFill="1" applyBorder="1" applyAlignment="1"/>
    <xf numFmtId="184" fontId="40" fillId="0" borderId="47" xfId="1" applyNumberFormat="1" applyFont="1" applyBorder="1" applyAlignment="1"/>
    <xf numFmtId="184" fontId="40" fillId="7" borderId="29" xfId="1" applyNumberFormat="1" applyFont="1" applyFill="1" applyBorder="1" applyAlignment="1"/>
    <xf numFmtId="0" fontId="41" fillId="4" borderId="63" xfId="0" applyFont="1" applyFill="1" applyBorder="1" applyAlignment="1">
      <alignment horizontal="center" vertical="center"/>
    </xf>
    <xf numFmtId="0" fontId="41" fillId="4" borderId="18" xfId="0" applyFont="1" applyFill="1" applyBorder="1"/>
    <xf numFmtId="0" fontId="40" fillId="4" borderId="6" xfId="0" applyFont="1" applyFill="1" applyBorder="1" applyAlignment="1">
      <alignment vertical="center"/>
    </xf>
    <xf numFmtId="40" fontId="40" fillId="4" borderId="0" xfId="1" applyNumberFormat="1" applyFont="1" applyFill="1" applyAlignment="1">
      <alignment vertical="center"/>
    </xf>
    <xf numFmtId="202" fontId="40" fillId="4" borderId="5" xfId="0" applyNumberFormat="1" applyFont="1" applyFill="1" applyBorder="1"/>
    <xf numFmtId="2" fontId="0" fillId="0" borderId="5" xfId="0" applyNumberFormat="1" applyBorder="1"/>
    <xf numFmtId="184" fontId="40" fillId="0" borderId="7" xfId="8" applyNumberFormat="1" applyFont="1" applyBorder="1"/>
    <xf numFmtId="184" fontId="40" fillId="7" borderId="6" xfId="1" applyNumberFormat="1" applyFont="1" applyFill="1" applyBorder="1" applyAlignment="1"/>
    <xf numFmtId="184" fontId="40" fillId="0" borderId="0" xfId="1" applyNumberFormat="1" applyFont="1" applyBorder="1" applyAlignment="1"/>
    <xf numFmtId="184" fontId="40" fillId="0" borderId="2" xfId="1" applyNumberFormat="1" applyFont="1" applyBorder="1" applyAlignment="1"/>
    <xf numFmtId="184" fontId="40" fillId="0" borderId="57" xfId="1" applyNumberFormat="1" applyFont="1" applyBorder="1" applyAlignment="1"/>
    <xf numFmtId="184" fontId="40" fillId="0" borderId="6" xfId="1" applyNumberFormat="1" applyFont="1" applyBorder="1" applyAlignment="1"/>
    <xf numFmtId="184" fontId="40" fillId="0" borderId="0" xfId="1" applyNumberFormat="1" applyFont="1" applyBorder="1" applyAlignment="1">
      <alignment horizontal="center"/>
    </xf>
    <xf numFmtId="0" fontId="40" fillId="0" borderId="54" xfId="0" applyFont="1" applyBorder="1" applyAlignment="1">
      <alignment horizontal="center" vertical="center"/>
    </xf>
    <xf numFmtId="0" fontId="40" fillId="4" borderId="41" xfId="0" applyFont="1" applyFill="1" applyBorder="1" applyAlignment="1">
      <alignment vertical="center"/>
    </xf>
    <xf numFmtId="202" fontId="40" fillId="4" borderId="41" xfId="0" applyNumberFormat="1" applyFont="1" applyFill="1" applyBorder="1"/>
    <xf numFmtId="40" fontId="40" fillId="4" borderId="0" xfId="1" applyNumberFormat="1" applyFont="1" applyFill="1" applyBorder="1" applyAlignment="1">
      <alignment vertical="center"/>
    </xf>
    <xf numFmtId="184" fontId="40" fillId="4" borderId="7" xfId="8" applyNumberFormat="1" applyFont="1" applyFill="1" applyBorder="1"/>
    <xf numFmtId="184" fontId="40" fillId="7" borderId="0" xfId="1" applyNumberFormat="1" applyFont="1" applyFill="1" applyBorder="1" applyAlignment="1"/>
    <xf numFmtId="184" fontId="40" fillId="4" borderId="5" xfId="1" applyNumberFormat="1" applyFont="1" applyFill="1" applyBorder="1" applyAlignment="1"/>
    <xf numFmtId="184" fontId="40" fillId="4" borderId="8" xfId="1" applyNumberFormat="1" applyFont="1" applyFill="1" applyBorder="1" applyAlignment="1"/>
    <xf numFmtId="184" fontId="40" fillId="4" borderId="0" xfId="1" applyNumberFormat="1" applyFont="1" applyFill="1" applyBorder="1" applyAlignment="1"/>
    <xf numFmtId="184" fontId="40" fillId="4" borderId="2" xfId="1" applyNumberFormat="1" applyFont="1" applyFill="1" applyBorder="1" applyAlignment="1"/>
    <xf numFmtId="202" fontId="40" fillId="7" borderId="19" xfId="0" applyNumberFormat="1" applyFont="1" applyFill="1" applyBorder="1"/>
    <xf numFmtId="2" fontId="0" fillId="7" borderId="19" xfId="0" applyNumberFormat="1" applyFill="1" applyBorder="1"/>
    <xf numFmtId="184" fontId="40" fillId="7" borderId="9" xfId="8" applyNumberFormat="1" applyFont="1" applyFill="1" applyBorder="1"/>
    <xf numFmtId="184" fontId="40" fillId="7" borderId="20" xfId="1" applyNumberFormat="1" applyFont="1" applyFill="1" applyBorder="1" applyAlignment="1"/>
    <xf numFmtId="184" fontId="40" fillId="7" borderId="45" xfId="1" applyNumberFormat="1" applyFont="1" applyFill="1" applyBorder="1" applyAlignment="1"/>
    <xf numFmtId="184" fontId="40" fillId="7" borderId="32" xfId="1" applyNumberFormat="1" applyFont="1" applyFill="1" applyBorder="1" applyAlignment="1"/>
    <xf numFmtId="184" fontId="40" fillId="7" borderId="64" xfId="1" applyNumberFormat="1" applyFont="1" applyFill="1" applyBorder="1" applyAlignment="1"/>
    <xf numFmtId="184" fontId="40" fillId="7" borderId="45" xfId="1" applyNumberFormat="1" applyFont="1" applyFill="1" applyBorder="1" applyAlignment="1">
      <alignment horizontal="center"/>
    </xf>
    <xf numFmtId="0" fontId="40" fillId="7" borderId="63" xfId="0" applyFont="1" applyFill="1" applyBorder="1" applyAlignment="1">
      <alignment horizontal="center" vertical="center"/>
    </xf>
    <xf numFmtId="0" fontId="0" fillId="0" borderId="22" xfId="0" applyBorder="1"/>
    <xf numFmtId="0" fontId="40" fillId="4" borderId="46" xfId="0" applyFont="1" applyFill="1" applyBorder="1" applyAlignment="1">
      <alignment vertical="center"/>
    </xf>
    <xf numFmtId="202" fontId="40" fillId="7" borderId="46" xfId="0" applyNumberFormat="1" applyFont="1" applyFill="1" applyBorder="1"/>
    <xf numFmtId="40" fontId="40" fillId="7" borderId="45" xfId="1" applyNumberFormat="1" applyFont="1" applyFill="1" applyBorder="1" applyAlignment="1">
      <alignment vertical="center"/>
    </xf>
    <xf numFmtId="184" fontId="40" fillId="7" borderId="22" xfId="1" applyNumberFormat="1" applyFont="1" applyFill="1" applyBorder="1" applyAlignment="1"/>
    <xf numFmtId="0" fontId="41" fillId="7" borderId="63" xfId="0" applyFont="1" applyFill="1" applyBorder="1" applyAlignment="1">
      <alignment horizontal="center" vertical="center"/>
    </xf>
    <xf numFmtId="0" fontId="41" fillId="7" borderId="18" xfId="0" applyFont="1" applyFill="1" applyBorder="1"/>
    <xf numFmtId="0" fontId="40" fillId="4" borderId="20" xfId="0" applyFont="1" applyFill="1" applyBorder="1" applyAlignment="1">
      <alignment vertical="center"/>
    </xf>
    <xf numFmtId="0" fontId="40" fillId="0" borderId="57" xfId="0" applyFont="1" applyBorder="1" applyAlignment="1">
      <alignment horizontal="center" vertical="center"/>
    </xf>
    <xf numFmtId="184" fontId="40" fillId="0" borderId="5" xfId="1" applyNumberFormat="1" applyFont="1" applyBorder="1" applyAlignment="1"/>
    <xf numFmtId="184" fontId="40" fillId="0" borderId="8" xfId="1" applyNumberFormat="1" applyFont="1" applyBorder="1" applyAlignment="1"/>
    <xf numFmtId="202" fontId="40" fillId="7" borderId="41" xfId="0" applyNumberFormat="1" applyFont="1" applyFill="1" applyBorder="1"/>
    <xf numFmtId="40" fontId="40" fillId="7" borderId="1" xfId="1" applyNumberFormat="1" applyFont="1" applyFill="1" applyBorder="1" applyAlignment="1">
      <alignment vertical="center"/>
    </xf>
    <xf numFmtId="184" fontId="40" fillId="7" borderId="1" xfId="8" applyNumberFormat="1" applyFont="1" applyFill="1" applyBorder="1"/>
    <xf numFmtId="184" fontId="40" fillId="7" borderId="2" xfId="1" applyNumberFormat="1" applyFont="1" applyFill="1" applyBorder="1" applyAlignment="1"/>
    <xf numFmtId="184" fontId="40" fillId="7" borderId="5" xfId="1" applyNumberFormat="1" applyFont="1" applyFill="1" applyBorder="1" applyAlignment="1"/>
    <xf numFmtId="184" fontId="40" fillId="7" borderId="8" xfId="1" applyNumberFormat="1" applyFont="1" applyFill="1" applyBorder="1" applyAlignment="1"/>
    <xf numFmtId="40" fontId="40" fillId="4" borderId="1" xfId="1" applyNumberFormat="1" applyFont="1" applyFill="1" applyBorder="1" applyAlignment="1">
      <alignment vertical="center"/>
    </xf>
    <xf numFmtId="184" fontId="40" fillId="4" borderId="1" xfId="8" applyNumberFormat="1" applyFont="1" applyFill="1" applyBorder="1"/>
    <xf numFmtId="202" fontId="40" fillId="4" borderId="19" xfId="0" applyNumberFormat="1" applyFont="1" applyFill="1" applyBorder="1"/>
    <xf numFmtId="2" fontId="0" fillId="0" borderId="19" xfId="0" applyNumberFormat="1" applyBorder="1"/>
    <xf numFmtId="184" fontId="40" fillId="0" borderId="9" xfId="8" applyNumberFormat="1" applyFont="1" applyBorder="1"/>
    <xf numFmtId="184" fontId="40" fillId="0" borderId="20" xfId="1" applyNumberFormat="1" applyFont="1" applyBorder="1" applyAlignment="1"/>
    <xf numFmtId="184" fontId="40" fillId="0" borderId="21" xfId="1" applyNumberFormat="1" applyFont="1" applyBorder="1" applyAlignment="1"/>
    <xf numFmtId="184" fontId="40" fillId="0" borderId="32" xfId="1" applyNumberFormat="1" applyFont="1" applyBorder="1" applyAlignment="1"/>
    <xf numFmtId="184" fontId="40" fillId="0" borderId="19" xfId="1" applyNumberFormat="1" applyFont="1" applyBorder="1" applyAlignment="1"/>
    <xf numFmtId="184" fontId="40" fillId="0" borderId="22" xfId="1" applyNumberFormat="1" applyFont="1" applyBorder="1" applyAlignment="1"/>
    <xf numFmtId="184" fontId="40" fillId="0" borderId="45" xfId="1" applyNumberFormat="1" applyFont="1" applyBorder="1" applyAlignment="1">
      <alignment horizontal="center"/>
    </xf>
    <xf numFmtId="0" fontId="40" fillId="0" borderId="63" xfId="0" applyFont="1" applyBorder="1" applyAlignment="1">
      <alignment horizontal="center" vertical="center"/>
    </xf>
    <xf numFmtId="184" fontId="40" fillId="4" borderId="32" xfId="1" applyNumberFormat="1" applyFont="1" applyFill="1" applyBorder="1" applyAlignment="1"/>
    <xf numFmtId="184" fontId="40" fillId="0" borderId="45" xfId="1" applyNumberFormat="1" applyFont="1" applyBorder="1" applyAlignment="1"/>
    <xf numFmtId="40" fontId="40" fillId="4" borderId="12" xfId="1" applyNumberFormat="1" applyFont="1" applyFill="1" applyBorder="1" applyAlignment="1">
      <alignment vertical="center"/>
    </xf>
    <xf numFmtId="184" fontId="40" fillId="4" borderId="12" xfId="8" applyNumberFormat="1" applyFont="1" applyFill="1" applyBorder="1"/>
    <xf numFmtId="184" fontId="40" fillId="4" borderId="13" xfId="1" applyNumberFormat="1" applyFont="1" applyFill="1" applyBorder="1" applyAlignment="1"/>
    <xf numFmtId="184" fontId="40" fillId="4" borderId="0" xfId="1" applyNumberFormat="1" applyFont="1" applyFill="1" applyBorder="1" applyAlignment="1">
      <alignment horizontal="center"/>
    </xf>
    <xf numFmtId="0" fontId="40" fillId="4" borderId="54" xfId="0" applyFont="1" applyFill="1" applyBorder="1" applyAlignment="1">
      <alignment horizontal="center" vertical="center"/>
    </xf>
    <xf numFmtId="202" fontId="40" fillId="4" borderId="46" xfId="0" applyNumberFormat="1" applyFont="1" applyFill="1" applyBorder="1"/>
    <xf numFmtId="40" fontId="40" fillId="4" borderId="45" xfId="1" applyNumberFormat="1" applyFont="1" applyFill="1" applyBorder="1" applyAlignment="1">
      <alignment vertical="center"/>
    </xf>
    <xf numFmtId="184" fontId="40" fillId="4" borderId="9" xfId="8" applyNumberFormat="1" applyFont="1" applyFill="1" applyBorder="1"/>
    <xf numFmtId="184" fontId="40" fillId="4" borderId="19" xfId="1" applyNumberFormat="1" applyFont="1" applyFill="1" applyBorder="1" applyAlignment="1"/>
    <xf numFmtId="184" fontId="40" fillId="4" borderId="22" xfId="1" applyNumberFormat="1" applyFont="1" applyFill="1" applyBorder="1" applyAlignment="1"/>
    <xf numFmtId="0" fontId="40" fillId="0" borderId="64" xfId="0" applyFont="1" applyBorder="1" applyAlignment="1">
      <alignment horizontal="center" vertical="center"/>
    </xf>
    <xf numFmtId="40" fontId="40" fillId="4" borderId="47" xfId="1" applyNumberFormat="1" applyFont="1" applyFill="1" applyBorder="1" applyAlignment="1">
      <alignment vertical="center"/>
    </xf>
    <xf numFmtId="184" fontId="40" fillId="4" borderId="40" xfId="8" applyNumberFormat="1" applyFont="1" applyFill="1" applyBorder="1"/>
    <xf numFmtId="184" fontId="40" fillId="4" borderId="6" xfId="1" applyNumberFormat="1" applyFont="1" applyFill="1" applyBorder="1" applyAlignment="1"/>
    <xf numFmtId="184" fontId="40" fillId="4" borderId="57" xfId="1" applyNumberFormat="1" applyFont="1" applyFill="1" applyBorder="1" applyAlignment="1"/>
    <xf numFmtId="0" fontId="40" fillId="4" borderId="63" xfId="0" applyFont="1" applyFill="1" applyBorder="1" applyAlignment="1">
      <alignment horizontal="center" vertical="center"/>
    </xf>
    <xf numFmtId="0" fontId="41" fillId="4" borderId="15" xfId="0" applyFont="1" applyFill="1" applyBorder="1"/>
    <xf numFmtId="184" fontId="40" fillId="4" borderId="5" xfId="8" applyNumberFormat="1" applyFont="1" applyFill="1" applyBorder="1"/>
    <xf numFmtId="0" fontId="40" fillId="0" borderId="0" xfId="0" applyFont="1" applyAlignment="1">
      <alignment horizontal="center" vertical="center"/>
    </xf>
    <xf numFmtId="40" fontId="40" fillId="7" borderId="0" xfId="1" applyNumberFormat="1" applyFont="1" applyFill="1" applyBorder="1" applyAlignment="1">
      <alignment vertical="center"/>
    </xf>
    <xf numFmtId="184" fontId="40" fillId="7" borderId="7" xfId="8" applyNumberFormat="1" applyFont="1" applyFill="1" applyBorder="1"/>
    <xf numFmtId="0" fontId="41" fillId="7" borderId="15" xfId="0" applyFont="1" applyFill="1" applyBorder="1"/>
    <xf numFmtId="0" fontId="40" fillId="5" borderId="41" xfId="0" applyFont="1" applyFill="1" applyBorder="1" applyAlignment="1">
      <alignment horizontal="center" vertical="center"/>
    </xf>
    <xf numFmtId="0" fontId="40" fillId="5" borderId="6" xfId="0" applyFont="1" applyFill="1" applyBorder="1" applyAlignment="1">
      <alignment horizontal="center" vertical="center"/>
    </xf>
    <xf numFmtId="0" fontId="40" fillId="5" borderId="46" xfId="0" applyFont="1" applyFill="1" applyBorder="1" applyAlignment="1">
      <alignment horizontal="center" vertical="center"/>
    </xf>
    <xf numFmtId="0" fontId="41" fillId="4" borderId="64" xfId="0" applyFont="1" applyFill="1" applyBorder="1" applyAlignment="1">
      <alignment horizontal="center" vertical="center"/>
    </xf>
    <xf numFmtId="0" fontId="41" fillId="4" borderId="20" xfId="0" applyFont="1" applyFill="1" applyBorder="1" applyAlignment="1">
      <alignment vertical="center"/>
    </xf>
    <xf numFmtId="202" fontId="41" fillId="4" borderId="10" xfId="0" applyNumberFormat="1" applyFont="1" applyFill="1" applyBorder="1"/>
    <xf numFmtId="184" fontId="41" fillId="4" borderId="10" xfId="8" applyNumberFormat="1" applyFont="1" applyFill="1" applyBorder="1"/>
    <xf numFmtId="184" fontId="41" fillId="4" borderId="40" xfId="8" applyNumberFormat="1" applyFont="1" applyFill="1" applyBorder="1"/>
    <xf numFmtId="184" fontId="41" fillId="4" borderId="13" xfId="1" applyNumberFormat="1" applyFont="1" applyFill="1" applyBorder="1" applyAlignment="1"/>
    <xf numFmtId="184" fontId="41" fillId="4" borderId="47" xfId="1" applyNumberFormat="1" applyFont="1" applyFill="1" applyBorder="1" applyAlignment="1"/>
    <xf numFmtId="184" fontId="41" fillId="4" borderId="31" xfId="1" applyNumberFormat="1" applyFont="1" applyFill="1" applyBorder="1" applyAlignment="1"/>
    <xf numFmtId="184" fontId="41" fillId="4" borderId="10" xfId="1" applyNumberFormat="1" applyFont="1" applyFill="1" applyBorder="1" applyAlignment="1"/>
    <xf numFmtId="0" fontId="41" fillId="4" borderId="47" xfId="0" applyFont="1" applyFill="1" applyBorder="1" applyAlignment="1">
      <alignment horizontal="center" vertical="center"/>
    </xf>
    <xf numFmtId="184" fontId="40" fillId="4" borderId="47" xfId="8" applyNumberFormat="1" applyFont="1" applyFill="1" applyBorder="1"/>
    <xf numFmtId="184" fontId="40" fillId="0" borderId="31" xfId="1" applyNumberFormat="1" applyFont="1" applyBorder="1" applyAlignment="1"/>
    <xf numFmtId="0" fontId="41" fillId="4" borderId="14" xfId="0" applyFont="1" applyFill="1" applyBorder="1" applyAlignment="1">
      <alignment horizontal="center" vertical="center"/>
    </xf>
    <xf numFmtId="0" fontId="41" fillId="4" borderId="18" xfId="0" applyFont="1" applyFill="1" applyBorder="1" applyAlignment="1">
      <alignment vertical="center"/>
    </xf>
    <xf numFmtId="0" fontId="40" fillId="5" borderId="11" xfId="0" applyFont="1" applyFill="1" applyBorder="1" applyAlignment="1">
      <alignment horizontal="center" vertical="center"/>
    </xf>
    <xf numFmtId="202" fontId="41" fillId="4" borderId="5" xfId="0" applyNumberFormat="1" applyFont="1" applyFill="1" applyBorder="1"/>
    <xf numFmtId="184" fontId="41" fillId="4" borderId="8" xfId="1" applyNumberFormat="1" applyFont="1" applyFill="1" applyBorder="1" applyAlignment="1"/>
    <xf numFmtId="184" fontId="41" fillId="4" borderId="0" xfId="1" applyNumberFormat="1" applyFont="1" applyFill="1" applyBorder="1" applyAlignment="1"/>
    <xf numFmtId="184" fontId="41" fillId="4" borderId="2" xfId="1" applyNumberFormat="1" applyFont="1" applyFill="1" applyBorder="1" applyAlignment="1"/>
    <xf numFmtId="184" fontId="41" fillId="4" borderId="5" xfId="1" applyNumberFormat="1" applyFont="1" applyFill="1" applyBorder="1" applyAlignment="1"/>
    <xf numFmtId="0" fontId="41" fillId="4" borderId="0" xfId="0" applyFont="1" applyFill="1" applyAlignment="1">
      <alignment horizontal="center" vertical="center"/>
    </xf>
    <xf numFmtId="184" fontId="40" fillId="4" borderId="0" xfId="8" applyNumberFormat="1" applyFont="1" applyFill="1"/>
    <xf numFmtId="184" fontId="41" fillId="4" borderId="7" xfId="8" applyNumberFormat="1" applyFont="1" applyFill="1" applyBorder="1"/>
    <xf numFmtId="0" fontId="40" fillId="5" borderId="41" xfId="0" applyFont="1" applyFill="1" applyBorder="1" applyAlignment="1">
      <alignment vertical="center"/>
    </xf>
    <xf numFmtId="0" fontId="40" fillId="5" borderId="6" xfId="0" applyFont="1" applyFill="1" applyBorder="1" applyAlignment="1">
      <alignment vertical="center"/>
    </xf>
    <xf numFmtId="0" fontId="41" fillId="4" borderId="15" xfId="0" applyFont="1" applyFill="1" applyBorder="1" applyAlignment="1">
      <alignment vertical="center"/>
    </xf>
    <xf numFmtId="184" fontId="41" fillId="4" borderId="57" xfId="1" applyNumberFormat="1" applyFont="1" applyFill="1" applyBorder="1" applyAlignment="1"/>
    <xf numFmtId="184" fontId="41" fillId="4" borderId="6" xfId="1" applyNumberFormat="1" applyFont="1" applyFill="1" applyBorder="1" applyAlignment="1"/>
    <xf numFmtId="184" fontId="41" fillId="4" borderId="9" xfId="8" applyNumberFormat="1" applyFont="1" applyFill="1" applyBorder="1"/>
    <xf numFmtId="184" fontId="41" fillId="4" borderId="22" xfId="1" applyNumberFormat="1" applyFont="1" applyFill="1" applyBorder="1" applyAlignment="1"/>
    <xf numFmtId="184" fontId="41" fillId="4" borderId="21" xfId="1" applyNumberFormat="1" applyFont="1" applyFill="1" applyBorder="1" applyAlignment="1"/>
    <xf numFmtId="184" fontId="41" fillId="4" borderId="32" xfId="1" applyNumberFormat="1" applyFont="1" applyFill="1" applyBorder="1" applyAlignment="1"/>
    <xf numFmtId="184" fontId="41" fillId="4" borderId="64" xfId="1" applyNumberFormat="1" applyFont="1" applyFill="1" applyBorder="1" applyAlignment="1"/>
    <xf numFmtId="184" fontId="41" fillId="4" borderId="20" xfId="1" applyNumberFormat="1" applyFont="1" applyFill="1" applyBorder="1" applyAlignment="1"/>
    <xf numFmtId="0" fontId="41" fillId="4" borderId="45" xfId="0" applyFont="1" applyFill="1" applyBorder="1" applyAlignment="1">
      <alignment horizontal="center" vertical="center"/>
    </xf>
    <xf numFmtId="40" fontId="40" fillId="4" borderId="21" xfId="1" applyNumberFormat="1" applyFont="1" applyFill="1" applyBorder="1" applyAlignment="1">
      <alignment vertical="center"/>
    </xf>
    <xf numFmtId="184" fontId="40" fillId="4" borderId="45" xfId="1" applyNumberFormat="1" applyFont="1" applyFill="1" applyBorder="1" applyAlignment="1"/>
    <xf numFmtId="184" fontId="40" fillId="4" borderId="64" xfId="1" applyNumberFormat="1" applyFont="1" applyFill="1" applyBorder="1" applyAlignment="1"/>
    <xf numFmtId="0" fontId="40" fillId="5" borderId="20" xfId="0" applyFont="1" applyFill="1" applyBorder="1" applyAlignment="1">
      <alignment horizontal="center" vertical="center"/>
    </xf>
    <xf numFmtId="2" fontId="0" fillId="0" borderId="10" xfId="0" applyNumberFormat="1" applyBorder="1"/>
    <xf numFmtId="184" fontId="41" fillId="4" borderId="11" xfId="1" applyNumberFormat="1" applyFont="1" applyFill="1" applyBorder="1" applyAlignment="1"/>
    <xf numFmtId="184" fontId="41" fillId="4" borderId="12" xfId="1" applyNumberFormat="1" applyFont="1" applyFill="1" applyBorder="1" applyAlignment="1"/>
    <xf numFmtId="184" fontId="41" fillId="4" borderId="54" xfId="1" applyNumberFormat="1" applyFont="1" applyFill="1" applyBorder="1" applyAlignment="1"/>
    <xf numFmtId="0" fontId="40" fillId="5" borderId="48" xfId="0" applyFont="1" applyFill="1" applyBorder="1" applyAlignment="1">
      <alignment horizontal="center" vertical="center"/>
    </xf>
    <xf numFmtId="202" fontId="41" fillId="4" borderId="48" xfId="0" applyNumberFormat="1" applyFont="1" applyFill="1" applyBorder="1"/>
    <xf numFmtId="184" fontId="40" fillId="4" borderId="31" xfId="1" applyNumberFormat="1" applyFont="1" applyFill="1" applyBorder="1" applyAlignment="1"/>
    <xf numFmtId="184" fontId="40" fillId="4" borderId="47" xfId="1" applyNumberFormat="1" applyFont="1" applyFill="1" applyBorder="1" applyAlignment="1"/>
    <xf numFmtId="184" fontId="41" fillId="4" borderId="1" xfId="1" applyNumberFormat="1" applyFont="1" applyFill="1" applyBorder="1" applyAlignment="1"/>
    <xf numFmtId="202" fontId="41" fillId="4" borderId="41" xfId="0" applyNumberFormat="1" applyFont="1" applyFill="1" applyBorder="1"/>
    <xf numFmtId="2" fontId="0" fillId="4" borderId="5" xfId="0" applyNumberFormat="1" applyFill="1" applyBorder="1"/>
    <xf numFmtId="2" fontId="0" fillId="4" borderId="19" xfId="0" applyNumberFormat="1" applyFill="1" applyBorder="1"/>
    <xf numFmtId="0" fontId="40" fillId="4" borderId="45" xfId="0" applyFont="1" applyFill="1" applyBorder="1" applyAlignment="1">
      <alignment horizontal="center" vertical="center"/>
    </xf>
    <xf numFmtId="184" fontId="40" fillId="4" borderId="2" xfId="8" applyNumberFormat="1" applyFont="1" applyFill="1" applyBorder="1"/>
    <xf numFmtId="2" fontId="0" fillId="4" borderId="57" xfId="0" applyNumberFormat="1" applyFill="1" applyBorder="1"/>
    <xf numFmtId="184" fontId="40" fillId="4" borderId="31" xfId="8" applyNumberFormat="1" applyFont="1" applyFill="1" applyBorder="1"/>
    <xf numFmtId="184" fontId="40" fillId="4" borderId="12" xfId="1" applyNumberFormat="1" applyFont="1" applyFill="1" applyBorder="1" applyAlignment="1"/>
    <xf numFmtId="0" fontId="41" fillId="4" borderId="54" xfId="0" applyFont="1" applyFill="1" applyBorder="1" applyAlignment="1">
      <alignment horizontal="center" vertical="center"/>
    </xf>
    <xf numFmtId="0" fontId="41" fillId="4" borderId="11" xfId="0" applyFont="1" applyFill="1" applyBorder="1" applyAlignment="1">
      <alignment vertical="center"/>
    </xf>
    <xf numFmtId="184" fontId="40" fillId="4" borderId="1" xfId="1" applyNumberFormat="1" applyFont="1" applyFill="1" applyBorder="1" applyAlignment="1"/>
    <xf numFmtId="184" fontId="41" fillId="4" borderId="45" xfId="1" applyNumberFormat="1" applyFont="1" applyFill="1" applyBorder="1" applyAlignment="1"/>
    <xf numFmtId="184" fontId="40" fillId="4" borderId="32" xfId="8" applyNumberFormat="1" applyFont="1" applyFill="1" applyBorder="1"/>
    <xf numFmtId="184" fontId="40" fillId="4" borderId="21" xfId="1" applyNumberFormat="1" applyFont="1" applyFill="1" applyBorder="1" applyAlignment="1"/>
    <xf numFmtId="2" fontId="0" fillId="4" borderId="10" xfId="0" applyNumberFormat="1" applyFill="1" applyBorder="1"/>
    <xf numFmtId="184" fontId="40" fillId="4" borderId="54" xfId="1" applyNumberFormat="1" applyFont="1" applyFill="1" applyBorder="1" applyAlignment="1"/>
    <xf numFmtId="0" fontId="40" fillId="5" borderId="63" xfId="0" applyFont="1" applyFill="1" applyBorder="1" applyAlignment="1">
      <alignment horizontal="center" vertical="center"/>
    </xf>
    <xf numFmtId="184" fontId="40" fillId="4" borderId="20" xfId="1" applyNumberFormat="1" applyFont="1" applyFill="1" applyBorder="1" applyAlignment="1"/>
    <xf numFmtId="0" fontId="40" fillId="4" borderId="57" xfId="0" applyFont="1" applyFill="1" applyBorder="1" applyAlignment="1">
      <alignment horizontal="center" vertical="center"/>
    </xf>
    <xf numFmtId="0" fontId="0" fillId="4" borderId="57" xfId="0" applyFill="1" applyBorder="1" applyAlignment="1">
      <alignment horizontal="center" vertical="center"/>
    </xf>
    <xf numFmtId="0" fontId="40" fillId="4" borderId="64" xfId="0" applyFont="1" applyFill="1" applyBorder="1" applyAlignment="1">
      <alignment horizontal="center" vertical="center"/>
    </xf>
    <xf numFmtId="0" fontId="41" fillId="4" borderId="57" xfId="0" applyFont="1" applyFill="1" applyBorder="1" applyAlignment="1">
      <alignment horizontal="center" vertical="center"/>
    </xf>
    <xf numFmtId="0" fontId="41" fillId="4" borderId="6" xfId="0" applyFont="1" applyFill="1" applyBorder="1" applyAlignment="1">
      <alignment vertical="center"/>
    </xf>
    <xf numFmtId="0" fontId="41" fillId="4" borderId="10" xfId="0" applyFont="1" applyFill="1" applyBorder="1" applyAlignment="1">
      <alignment horizontal="center" vertical="center"/>
    </xf>
    <xf numFmtId="0" fontId="41" fillId="4" borderId="13" xfId="0" applyFont="1" applyFill="1" applyBorder="1" applyAlignment="1">
      <alignment vertical="center"/>
    </xf>
    <xf numFmtId="0" fontId="41" fillId="4" borderId="5" xfId="0" applyFont="1" applyFill="1" applyBorder="1" applyAlignment="1">
      <alignment horizontal="center" vertical="center"/>
    </xf>
    <xf numFmtId="0" fontId="41" fillId="4" borderId="8" xfId="0" applyFont="1" applyFill="1" applyBorder="1" applyAlignment="1">
      <alignment vertical="center"/>
    </xf>
    <xf numFmtId="0" fontId="40" fillId="5" borderId="57" xfId="0" applyFont="1" applyFill="1" applyBorder="1" applyAlignment="1">
      <alignment horizontal="center" vertical="center"/>
    </xf>
    <xf numFmtId="0" fontId="41" fillId="4" borderId="19" xfId="0" applyFont="1" applyFill="1" applyBorder="1" applyAlignment="1">
      <alignment horizontal="center" vertical="center"/>
    </xf>
    <xf numFmtId="0" fontId="41" fillId="4" borderId="22" xfId="0" applyFont="1" applyFill="1" applyBorder="1" applyAlignment="1">
      <alignment vertical="center"/>
    </xf>
    <xf numFmtId="2" fontId="0" fillId="4" borderId="54" xfId="0" applyNumberFormat="1" applyFill="1" applyBorder="1"/>
    <xf numFmtId="40" fontId="0" fillId="4" borderId="0" xfId="1" applyNumberFormat="1" applyFont="1" applyFill="1" applyAlignment="1"/>
    <xf numFmtId="0" fontId="40" fillId="4" borderId="6" xfId="0" applyFont="1" applyFill="1" applyBorder="1" applyAlignment="1">
      <alignment horizontal="right" vertical="center"/>
    </xf>
    <xf numFmtId="40" fontId="0" fillId="5" borderId="0" xfId="1" applyNumberFormat="1" applyFont="1" applyFill="1" applyBorder="1" applyAlignment="1"/>
    <xf numFmtId="2" fontId="0" fillId="4" borderId="64" xfId="0" applyNumberFormat="1" applyFill="1" applyBorder="1"/>
    <xf numFmtId="0" fontId="0" fillId="0" borderId="20" xfId="0" applyBorder="1"/>
    <xf numFmtId="40" fontId="0" fillId="5" borderId="45" xfId="1" applyNumberFormat="1" applyFont="1" applyFill="1" applyBorder="1" applyAlignment="1"/>
    <xf numFmtId="0" fontId="40" fillId="4" borderId="20" xfId="0" applyFont="1" applyFill="1" applyBorder="1" applyAlignment="1">
      <alignment horizontal="right" vertical="center"/>
    </xf>
    <xf numFmtId="184" fontId="40" fillId="4" borderId="5" xfId="0" applyNumberFormat="1" applyFont="1" applyFill="1" applyBorder="1" applyAlignment="1">
      <alignment vertical="center"/>
    </xf>
    <xf numFmtId="40" fontId="40" fillId="5" borderId="0" xfId="1" applyNumberFormat="1" applyFont="1" applyFill="1" applyBorder="1" applyAlignment="1">
      <alignment vertical="center"/>
    </xf>
    <xf numFmtId="0" fontId="40" fillId="4" borderId="5" xfId="0" applyFont="1" applyFill="1" applyBorder="1" applyAlignment="1">
      <alignment horizontal="center" vertical="center"/>
    </xf>
    <xf numFmtId="0" fontId="40" fillId="4" borderId="8" xfId="0" applyFont="1" applyFill="1" applyBorder="1" applyAlignment="1">
      <alignment horizontal="right" vertical="center"/>
    </xf>
    <xf numFmtId="40" fontId="40" fillId="5" borderId="0" xfId="1" applyNumberFormat="1" applyFont="1" applyFill="1" applyAlignment="1">
      <alignment vertical="center"/>
    </xf>
    <xf numFmtId="0" fontId="41" fillId="0" borderId="5" xfId="0" applyFont="1" applyBorder="1" applyAlignment="1">
      <alignment horizontal="center" vertical="center"/>
    </xf>
    <xf numFmtId="0" fontId="41" fillId="0" borderId="8" xfId="0" applyFont="1" applyBorder="1" applyAlignment="1">
      <alignment vertical="center"/>
    </xf>
    <xf numFmtId="184" fontId="40" fillId="4" borderId="7" xfId="0" applyNumberFormat="1" applyFont="1" applyFill="1" applyBorder="1" applyAlignment="1">
      <alignment vertical="center"/>
    </xf>
    <xf numFmtId="184" fontId="40" fillId="4" borderId="6" xfId="0" applyNumberFormat="1" applyFont="1" applyFill="1" applyBorder="1" applyAlignment="1">
      <alignment vertical="center"/>
    </xf>
    <xf numFmtId="184" fontId="40" fillId="4" borderId="1" xfId="0" applyNumberFormat="1" applyFont="1" applyFill="1" applyBorder="1" applyAlignment="1">
      <alignment vertical="center"/>
    </xf>
    <xf numFmtId="184" fontId="40" fillId="4" borderId="0" xfId="0" applyNumberFormat="1" applyFont="1" applyFill="1" applyAlignment="1">
      <alignment vertical="center"/>
    </xf>
    <xf numFmtId="184" fontId="40" fillId="4" borderId="57" xfId="0" applyNumberFormat="1" applyFont="1" applyFill="1" applyBorder="1" applyAlignment="1">
      <alignment vertical="center"/>
    </xf>
    <xf numFmtId="0" fontId="40" fillId="4" borderId="57" xfId="0" applyFont="1" applyFill="1" applyBorder="1" applyAlignment="1">
      <alignment vertical="center"/>
    </xf>
    <xf numFmtId="0" fontId="0" fillId="4" borderId="6" xfId="0" applyFill="1" applyBorder="1"/>
    <xf numFmtId="0" fontId="40" fillId="4" borderId="7" xfId="0" applyFont="1" applyFill="1" applyBorder="1" applyAlignment="1">
      <alignment vertical="center"/>
    </xf>
    <xf numFmtId="0" fontId="40" fillId="4" borderId="5" xfId="0" applyFont="1" applyFill="1" applyBorder="1" applyAlignment="1">
      <alignment vertical="center"/>
    </xf>
    <xf numFmtId="0" fontId="40" fillId="4" borderId="8" xfId="0" applyFont="1" applyFill="1" applyBorder="1" applyAlignment="1">
      <alignment vertical="center"/>
    </xf>
    <xf numFmtId="0" fontId="40" fillId="4" borderId="2" xfId="0" applyFont="1" applyFill="1" applyBorder="1" applyAlignment="1">
      <alignment vertical="center"/>
    </xf>
    <xf numFmtId="202" fontId="40" fillId="4" borderId="23" xfId="0" applyNumberFormat="1" applyFont="1" applyFill="1" applyBorder="1"/>
    <xf numFmtId="184" fontId="40" fillId="4" borderId="23" xfId="0" applyNumberFormat="1" applyFont="1" applyFill="1" applyBorder="1" applyAlignment="1">
      <alignment vertical="center"/>
    </xf>
    <xf numFmtId="184" fontId="40" fillId="4" borderId="26" xfId="0" applyNumberFormat="1" applyFont="1" applyFill="1" applyBorder="1" applyAlignment="1">
      <alignment vertical="center"/>
    </xf>
    <xf numFmtId="184" fontId="40" fillId="4" borderId="24" xfId="0" applyNumberFormat="1" applyFont="1" applyFill="1" applyBorder="1" applyAlignment="1">
      <alignment vertical="center"/>
    </xf>
    <xf numFmtId="184" fontId="40" fillId="4" borderId="25" xfId="0" applyNumberFormat="1" applyFont="1" applyFill="1" applyBorder="1" applyAlignment="1">
      <alignment vertical="center"/>
    </xf>
    <xf numFmtId="184" fontId="40" fillId="4" borderId="43" xfId="0" applyNumberFormat="1" applyFont="1" applyFill="1" applyBorder="1" applyAlignment="1">
      <alignment vertical="center"/>
    </xf>
    <xf numFmtId="184" fontId="40" fillId="4" borderId="55" xfId="0" applyNumberFormat="1" applyFont="1" applyFill="1" applyBorder="1" applyAlignment="1">
      <alignment vertical="center"/>
    </xf>
    <xf numFmtId="0" fontId="40" fillId="4" borderId="43" xfId="0" applyFont="1" applyFill="1" applyBorder="1" applyAlignment="1">
      <alignment vertical="center"/>
    </xf>
    <xf numFmtId="0" fontId="40" fillId="4" borderId="55" xfId="0" applyFont="1" applyFill="1" applyBorder="1" applyAlignment="1">
      <alignment vertical="center"/>
    </xf>
    <xf numFmtId="0" fontId="0" fillId="4" borderId="24" xfId="0" applyFill="1" applyBorder="1"/>
    <xf numFmtId="0" fontId="40" fillId="5" borderId="44" xfId="0" applyFont="1" applyFill="1" applyBorder="1" applyAlignment="1">
      <alignment horizontal="center" vertical="center"/>
    </xf>
    <xf numFmtId="202" fontId="40" fillId="4" borderId="44" xfId="0" applyNumberFormat="1" applyFont="1" applyFill="1" applyBorder="1"/>
    <xf numFmtId="40" fontId="40" fillId="4" borderId="43" xfId="1" applyNumberFormat="1" applyFont="1" applyFill="1" applyBorder="1" applyAlignment="1">
      <alignment vertical="center"/>
    </xf>
    <xf numFmtId="0" fontId="40" fillId="4" borderId="26" xfId="0" applyFont="1" applyFill="1" applyBorder="1" applyAlignment="1">
      <alignment vertical="center"/>
    </xf>
    <xf numFmtId="0" fontId="40" fillId="4" borderId="27" xfId="0" applyFont="1" applyFill="1" applyBorder="1" applyAlignment="1">
      <alignment vertical="center"/>
    </xf>
    <xf numFmtId="0" fontId="40" fillId="4" borderId="42" xfId="0" applyFont="1" applyFill="1" applyBorder="1" applyAlignment="1">
      <alignment vertical="center"/>
    </xf>
    <xf numFmtId="0" fontId="40" fillId="5" borderId="24" xfId="0" applyFont="1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202" fontId="40" fillId="4" borderId="39" xfId="0" applyNumberFormat="1" applyFont="1" applyFill="1" applyBorder="1"/>
    <xf numFmtId="2" fontId="40" fillId="7" borderId="35" xfId="8" applyNumberFormat="1" applyFont="1" applyFill="1" applyBorder="1"/>
    <xf numFmtId="2" fontId="40" fillId="7" borderId="30" xfId="8" applyNumberFormat="1" applyFont="1" applyFill="1" applyBorder="1"/>
    <xf numFmtId="2" fontId="40" fillId="7" borderId="38" xfId="8" applyNumberFormat="1" applyFont="1" applyFill="1" applyBorder="1"/>
    <xf numFmtId="2" fontId="40" fillId="7" borderId="61" xfId="8" applyNumberFormat="1" applyFont="1" applyFill="1" applyBorder="1"/>
    <xf numFmtId="2" fontId="40" fillId="7" borderId="29" xfId="8" applyNumberFormat="1" applyFont="1" applyFill="1" applyBorder="1"/>
    <xf numFmtId="2" fontId="40" fillId="7" borderId="65" xfId="8" applyNumberFormat="1" applyFont="1" applyFill="1" applyBorder="1"/>
    <xf numFmtId="2" fontId="40" fillId="7" borderId="29" xfId="8" applyNumberFormat="1" applyFont="1" applyFill="1" applyBorder="1" applyAlignment="1">
      <alignment horizontal="center"/>
    </xf>
    <xf numFmtId="0" fontId="0" fillId="0" borderId="30" xfId="0" applyBorder="1"/>
    <xf numFmtId="0" fontId="40" fillId="7" borderId="7" xfId="0" applyFont="1" applyFill="1" applyBorder="1" applyAlignment="1">
      <alignment vertical="center"/>
    </xf>
    <xf numFmtId="184" fontId="40" fillId="7" borderId="2" xfId="0" applyNumberFormat="1" applyFont="1" applyFill="1" applyBorder="1" applyAlignment="1">
      <alignment vertical="center"/>
    </xf>
    <xf numFmtId="0" fontId="40" fillId="7" borderId="5" xfId="0" applyFont="1" applyFill="1" applyBorder="1" applyAlignment="1">
      <alignment vertical="center"/>
    </xf>
    <xf numFmtId="0" fontId="40" fillId="7" borderId="8" xfId="0" applyFont="1" applyFill="1" applyBorder="1" applyAlignment="1">
      <alignment vertical="center"/>
    </xf>
    <xf numFmtId="2" fontId="40" fillId="7" borderId="0" xfId="8" applyNumberFormat="1" applyFont="1" applyFill="1"/>
    <xf numFmtId="2" fontId="40" fillId="7" borderId="2" xfId="8" applyNumberFormat="1" applyFont="1" applyFill="1" applyBorder="1"/>
    <xf numFmtId="0" fontId="41" fillId="4" borderId="6" xfId="0" applyFont="1" applyFill="1" applyBorder="1"/>
    <xf numFmtId="40" fontId="40" fillId="0" borderId="0" xfId="1" applyNumberFormat="1" applyFont="1" applyAlignment="1">
      <alignment vertical="center"/>
    </xf>
    <xf numFmtId="184" fontId="40" fillId="7" borderId="6" xfId="8" applyNumberFormat="1" applyFont="1" applyFill="1" applyBorder="1"/>
    <xf numFmtId="184" fontId="40" fillId="7" borderId="0" xfId="8" applyNumberFormat="1" applyFont="1" applyFill="1"/>
    <xf numFmtId="184" fontId="40" fillId="7" borderId="2" xfId="8" applyNumberFormat="1" applyFont="1" applyFill="1" applyBorder="1"/>
    <xf numFmtId="184" fontId="40" fillId="7" borderId="5" xfId="8" applyNumberFormat="1" applyFont="1" applyFill="1" applyBorder="1"/>
    <xf numFmtId="184" fontId="40" fillId="7" borderId="8" xfId="8" applyNumberFormat="1" applyFont="1" applyFill="1" applyBorder="1"/>
    <xf numFmtId="184" fontId="40" fillId="7" borderId="5" xfId="8" applyNumberFormat="1" applyFont="1" applyFill="1" applyBorder="1" applyAlignment="1">
      <alignment horizontal="center"/>
    </xf>
    <xf numFmtId="0" fontId="0" fillId="0" borderId="6" xfId="0" applyBorder="1"/>
    <xf numFmtId="184" fontId="40" fillId="0" borderId="5" xfId="8" applyNumberFormat="1" applyFont="1" applyBorder="1" applyAlignment="1">
      <alignment horizontal="center"/>
    </xf>
    <xf numFmtId="184" fontId="40" fillId="0" borderId="5" xfId="1" applyNumberFormat="1" applyFont="1" applyBorder="1" applyAlignment="1">
      <alignment horizontal="center"/>
    </xf>
    <xf numFmtId="184" fontId="40" fillId="7" borderId="20" xfId="8" applyNumberFormat="1" applyFont="1" applyFill="1" applyBorder="1"/>
    <xf numFmtId="184" fontId="40" fillId="0" borderId="19" xfId="1" applyNumberFormat="1" applyFont="1" applyBorder="1" applyAlignment="1">
      <alignment horizontal="center"/>
    </xf>
    <xf numFmtId="184" fontId="40" fillId="7" borderId="32" xfId="0" applyNumberFormat="1" applyFont="1" applyFill="1" applyBorder="1" applyAlignment="1">
      <alignment vertical="center"/>
    </xf>
    <xf numFmtId="0" fontId="41" fillId="4" borderId="20" xfId="0" applyFont="1" applyFill="1" applyBorder="1"/>
    <xf numFmtId="188" fontId="40" fillId="0" borderId="6" xfId="1" applyNumberFormat="1" applyFont="1" applyBorder="1" applyAlignment="1"/>
    <xf numFmtId="184" fontId="40" fillId="0" borderId="40" xfId="8" applyNumberFormat="1" applyFont="1" applyBorder="1"/>
    <xf numFmtId="188" fontId="40" fillId="0" borderId="11" xfId="1" applyNumberFormat="1" applyFont="1" applyBorder="1" applyAlignment="1"/>
    <xf numFmtId="184" fontId="40" fillId="0" borderId="10" xfId="1" applyNumberFormat="1" applyFont="1" applyBorder="1" applyAlignment="1"/>
    <xf numFmtId="184" fontId="40" fillId="0" borderId="13" xfId="1" applyNumberFormat="1" applyFont="1" applyBorder="1" applyAlignment="1"/>
    <xf numFmtId="184" fontId="40" fillId="0" borderId="10" xfId="1" applyNumberFormat="1" applyFont="1" applyBorder="1" applyAlignment="1">
      <alignment horizontal="center"/>
    </xf>
    <xf numFmtId="0" fontId="0" fillId="0" borderId="11" xfId="0" applyBorder="1"/>
    <xf numFmtId="0" fontId="40" fillId="4" borderId="11" xfId="0" applyFont="1" applyFill="1" applyBorder="1" applyAlignment="1">
      <alignment vertical="center"/>
    </xf>
    <xf numFmtId="0" fontId="41" fillId="7" borderId="54" xfId="0" applyFont="1" applyFill="1" applyBorder="1" applyAlignment="1">
      <alignment horizontal="center" vertical="center"/>
    </xf>
    <xf numFmtId="0" fontId="41" fillId="7" borderId="6" xfId="0" applyFont="1" applyFill="1" applyBorder="1"/>
    <xf numFmtId="188" fontId="40" fillId="7" borderId="6" xfId="1" applyNumberFormat="1" applyFont="1" applyFill="1" applyBorder="1" applyAlignment="1"/>
    <xf numFmtId="184" fontId="40" fillId="7" borderId="5" xfId="1" applyNumberFormat="1" applyFont="1" applyFill="1" applyBorder="1" applyAlignment="1">
      <alignment horizontal="center"/>
    </xf>
    <xf numFmtId="0" fontId="40" fillId="7" borderId="54" xfId="0" applyFont="1" applyFill="1" applyBorder="1" applyAlignment="1">
      <alignment horizontal="center" vertical="center"/>
    </xf>
    <xf numFmtId="202" fontId="40" fillId="0" borderId="41" xfId="0" applyNumberFormat="1" applyFont="1" applyBorder="1"/>
    <xf numFmtId="188" fontId="40" fillId="0" borderId="6" xfId="1" applyNumberFormat="1" applyFont="1" applyFill="1" applyBorder="1" applyAlignment="1"/>
    <xf numFmtId="184" fontId="40" fillId="0" borderId="0" xfId="1" applyNumberFormat="1" applyFont="1" applyFill="1" applyBorder="1" applyAlignment="1"/>
    <xf numFmtId="184" fontId="40" fillId="0" borderId="2" xfId="1" applyNumberFormat="1" applyFont="1" applyFill="1" applyBorder="1" applyAlignment="1"/>
    <xf numFmtId="184" fontId="40" fillId="0" borderId="5" xfId="1" applyNumberFormat="1" applyFont="1" applyFill="1" applyBorder="1" applyAlignment="1"/>
    <xf numFmtId="184" fontId="40" fillId="0" borderId="8" xfId="1" applyNumberFormat="1" applyFont="1" applyFill="1" applyBorder="1" applyAlignment="1"/>
    <xf numFmtId="184" fontId="40" fillId="0" borderId="5" xfId="1" applyNumberFormat="1" applyFont="1" applyFill="1" applyBorder="1" applyAlignment="1">
      <alignment horizontal="center"/>
    </xf>
    <xf numFmtId="188" fontId="40" fillId="0" borderId="20" xfId="1" applyNumberFormat="1" applyFont="1" applyBorder="1" applyAlignment="1"/>
    <xf numFmtId="0" fontId="41" fillId="4" borderId="22" xfId="0" applyFont="1" applyFill="1" applyBorder="1"/>
    <xf numFmtId="188" fontId="40" fillId="7" borderId="20" xfId="1" applyNumberFormat="1" applyFont="1" applyFill="1" applyBorder="1" applyAlignment="1"/>
    <xf numFmtId="184" fontId="40" fillId="7" borderId="19" xfId="1" applyNumberFormat="1" applyFont="1" applyFill="1" applyBorder="1" applyAlignment="1"/>
    <xf numFmtId="184" fontId="40" fillId="7" borderId="19" xfId="1" applyNumberFormat="1" applyFont="1" applyFill="1" applyBorder="1" applyAlignment="1">
      <alignment horizontal="center"/>
    </xf>
    <xf numFmtId="188" fontId="40" fillId="4" borderId="6" xfId="1" applyNumberFormat="1" applyFont="1" applyFill="1" applyBorder="1" applyAlignment="1"/>
    <xf numFmtId="184" fontId="40" fillId="4" borderId="5" xfId="1" applyNumberFormat="1" applyFont="1" applyFill="1" applyBorder="1" applyAlignment="1">
      <alignment horizontal="center"/>
    </xf>
    <xf numFmtId="184" fontId="40" fillId="0" borderId="11" xfId="1" applyNumberFormat="1" applyFont="1" applyBorder="1" applyAlignment="1"/>
    <xf numFmtId="184" fontId="40" fillId="0" borderId="1" xfId="1" applyNumberFormat="1" applyFont="1" applyBorder="1" applyAlignment="1"/>
    <xf numFmtId="184" fontId="40" fillId="0" borderId="54" xfId="1" applyNumberFormat="1" applyFont="1" applyBorder="1" applyAlignment="1"/>
    <xf numFmtId="184" fontId="40" fillId="7" borderId="57" xfId="1" applyNumberFormat="1" applyFont="1" applyFill="1" applyBorder="1" applyAlignment="1"/>
    <xf numFmtId="0" fontId="40" fillId="0" borderId="5" xfId="0" applyFont="1" applyBorder="1" applyAlignment="1">
      <alignment horizontal="center" vertical="center"/>
    </xf>
    <xf numFmtId="184" fontId="40" fillId="0" borderId="64" xfId="1" applyNumberFormat="1" applyFont="1" applyBorder="1" applyAlignment="1"/>
    <xf numFmtId="0" fontId="40" fillId="0" borderId="19" xfId="0" applyFont="1" applyBorder="1" applyAlignment="1">
      <alignment horizontal="center" vertical="center"/>
    </xf>
    <xf numFmtId="202" fontId="41" fillId="7" borderId="41" xfId="0" applyNumberFormat="1" applyFont="1" applyFill="1" applyBorder="1"/>
    <xf numFmtId="184" fontId="41" fillId="7" borderId="7" xfId="8" applyNumberFormat="1" applyFont="1" applyFill="1" applyBorder="1"/>
    <xf numFmtId="184" fontId="41" fillId="7" borderId="8" xfId="1" applyNumberFormat="1" applyFont="1" applyFill="1" applyBorder="1" applyAlignment="1"/>
    <xf numFmtId="184" fontId="41" fillId="7" borderId="0" xfId="1" applyNumberFormat="1" applyFont="1" applyFill="1" applyBorder="1" applyAlignment="1"/>
    <xf numFmtId="184" fontId="41" fillId="7" borderId="2" xfId="1" applyNumberFormat="1" applyFont="1" applyFill="1" applyBorder="1" applyAlignment="1"/>
    <xf numFmtId="184" fontId="41" fillId="7" borderId="5" xfId="1" applyNumberFormat="1" applyFont="1" applyFill="1" applyBorder="1" applyAlignment="1"/>
    <xf numFmtId="0" fontId="41" fillId="7" borderId="5" xfId="0" applyFont="1" applyFill="1" applyBorder="1" applyAlignment="1">
      <alignment horizontal="center" vertical="center"/>
    </xf>
    <xf numFmtId="0" fontId="41" fillId="7" borderId="64" xfId="0" applyFont="1" applyFill="1" applyBorder="1" applyAlignment="1">
      <alignment horizontal="center" vertical="center"/>
    </xf>
    <xf numFmtId="0" fontId="40" fillId="4" borderId="19" xfId="0" applyFont="1" applyFill="1" applyBorder="1" applyAlignment="1">
      <alignment horizontal="center" vertical="center"/>
    </xf>
    <xf numFmtId="184" fontId="40" fillId="4" borderId="40" xfId="1" applyNumberFormat="1" applyFont="1" applyFill="1" applyBorder="1" applyAlignment="1"/>
    <xf numFmtId="0" fontId="41" fillId="4" borderId="12" xfId="0" applyFont="1" applyFill="1" applyBorder="1" applyAlignment="1">
      <alignment horizontal="center" vertical="center"/>
    </xf>
    <xf numFmtId="184" fontId="40" fillId="4" borderId="7" xfId="1" applyNumberFormat="1" applyFont="1" applyFill="1" applyBorder="1" applyAlignment="1"/>
    <xf numFmtId="0" fontId="41" fillId="4" borderId="28" xfId="0" applyFont="1" applyFill="1" applyBorder="1" applyAlignment="1">
      <alignment horizontal="center" vertical="center"/>
    </xf>
    <xf numFmtId="202" fontId="40" fillId="6" borderId="41" xfId="0" applyNumberFormat="1" applyFont="1" applyFill="1" applyBorder="1"/>
    <xf numFmtId="40" fontId="40" fillId="6" borderId="0" xfId="1" applyNumberFormat="1" applyFont="1" applyFill="1" applyBorder="1" applyAlignment="1">
      <alignment vertical="center"/>
    </xf>
    <xf numFmtId="184" fontId="40" fillId="6" borderId="2" xfId="8" applyNumberFormat="1" applyFont="1" applyFill="1" applyBorder="1"/>
    <xf numFmtId="184" fontId="40" fillId="6" borderId="7" xfId="1" applyNumberFormat="1" applyFont="1" applyFill="1" applyBorder="1" applyAlignment="1"/>
    <xf numFmtId="184" fontId="40" fillId="6" borderId="0" xfId="1" applyNumberFormat="1" applyFont="1" applyFill="1" applyBorder="1" applyAlignment="1"/>
    <xf numFmtId="184" fontId="40" fillId="6" borderId="1" xfId="1" applyNumberFormat="1" applyFont="1" applyFill="1" applyBorder="1" applyAlignment="1"/>
    <xf numFmtId="0" fontId="41" fillId="6" borderId="28" xfId="0" applyFont="1" applyFill="1" applyBorder="1" applyAlignment="1">
      <alignment horizontal="center" vertical="center"/>
    </xf>
    <xf numFmtId="0" fontId="41" fillId="6" borderId="15" xfId="0" applyFont="1" applyFill="1" applyBorder="1" applyAlignment="1">
      <alignment vertical="center"/>
    </xf>
    <xf numFmtId="0" fontId="40" fillId="6" borderId="41" xfId="0" applyFont="1" applyFill="1" applyBorder="1" applyAlignment="1">
      <alignment horizontal="center" vertical="center"/>
    </xf>
    <xf numFmtId="0" fontId="41" fillId="6" borderId="16" xfId="0" applyFont="1" applyFill="1" applyBorder="1" applyAlignment="1">
      <alignment vertical="center"/>
    </xf>
    <xf numFmtId="0" fontId="40" fillId="6" borderId="6" xfId="0" applyFont="1" applyFill="1" applyBorder="1" applyAlignment="1">
      <alignment horizontal="center" vertical="center"/>
    </xf>
    <xf numFmtId="202" fontId="40" fillId="6" borderId="46" xfId="0" applyNumberFormat="1" applyFont="1" applyFill="1" applyBorder="1"/>
    <xf numFmtId="40" fontId="40" fillId="6" borderId="45" xfId="1" applyNumberFormat="1" applyFont="1" applyFill="1" applyBorder="1" applyAlignment="1">
      <alignment vertical="center"/>
    </xf>
    <xf numFmtId="184" fontId="40" fillId="6" borderId="32" xfId="8" applyNumberFormat="1" applyFont="1" applyFill="1" applyBorder="1"/>
    <xf numFmtId="184" fontId="40" fillId="6" borderId="9" xfId="1" applyNumberFormat="1" applyFont="1" applyFill="1" applyBorder="1" applyAlignment="1"/>
    <xf numFmtId="184" fontId="40" fillId="6" borderId="45" xfId="1" applyNumberFormat="1" applyFont="1" applyFill="1" applyBorder="1" applyAlignment="1"/>
    <xf numFmtId="184" fontId="40" fillId="6" borderId="21" xfId="1" applyNumberFormat="1" applyFont="1" applyFill="1" applyBorder="1" applyAlignment="1"/>
    <xf numFmtId="0" fontId="41" fillId="6" borderId="21" xfId="0" applyFont="1" applyFill="1" applyBorder="1" applyAlignment="1">
      <alignment horizontal="center" vertical="center"/>
    </xf>
    <xf numFmtId="0" fontId="41" fillId="6" borderId="20" xfId="0" applyFont="1" applyFill="1" applyBorder="1" applyAlignment="1">
      <alignment vertical="center"/>
    </xf>
    <xf numFmtId="0" fontId="40" fillId="6" borderId="46" xfId="0" applyFont="1" applyFill="1" applyBorder="1" applyAlignment="1">
      <alignment horizontal="center" vertical="center"/>
    </xf>
    <xf numFmtId="0" fontId="40" fillId="4" borderId="10" xfId="0" applyFont="1" applyFill="1" applyBorder="1" applyAlignment="1">
      <alignment horizontal="center" vertical="center"/>
    </xf>
    <xf numFmtId="0" fontId="40" fillId="4" borderId="11" xfId="0" applyFont="1" applyFill="1" applyBorder="1" applyAlignment="1">
      <alignment horizontal="center" vertical="center"/>
    </xf>
    <xf numFmtId="202" fontId="41" fillId="6" borderId="40" xfId="0" applyNumberFormat="1" applyFont="1" applyFill="1" applyBorder="1"/>
    <xf numFmtId="40" fontId="40" fillId="6" borderId="31" xfId="1" applyNumberFormat="1" applyFont="1" applyFill="1" applyBorder="1" applyAlignment="1">
      <alignment vertical="center"/>
    </xf>
    <xf numFmtId="184" fontId="40" fillId="6" borderId="40" xfId="8" applyNumberFormat="1" applyFont="1" applyFill="1" applyBorder="1"/>
    <xf numFmtId="184" fontId="40" fillId="6" borderId="47" xfId="1" applyNumberFormat="1" applyFont="1" applyFill="1" applyBorder="1" applyAlignment="1"/>
    <xf numFmtId="184" fontId="40" fillId="6" borderId="40" xfId="1" applyNumberFormat="1" applyFont="1" applyFill="1" applyBorder="1" applyAlignment="1"/>
    <xf numFmtId="0" fontId="41" fillId="6" borderId="40" xfId="0" applyFont="1" applyFill="1" applyBorder="1" applyAlignment="1">
      <alignment horizontal="center" vertical="center"/>
    </xf>
    <xf numFmtId="0" fontId="41" fillId="6" borderId="47" xfId="0" applyFont="1" applyFill="1" applyBorder="1" applyAlignment="1">
      <alignment vertical="center"/>
    </xf>
    <xf numFmtId="0" fontId="40" fillId="6" borderId="40" xfId="0" applyFont="1" applyFill="1" applyBorder="1" applyAlignment="1">
      <alignment horizontal="center" vertical="center"/>
    </xf>
    <xf numFmtId="0" fontId="40" fillId="4" borderId="6" xfId="0" applyFont="1" applyFill="1" applyBorder="1" applyAlignment="1">
      <alignment horizontal="center" vertical="center"/>
    </xf>
    <xf numFmtId="202" fontId="41" fillId="6" borderId="7" xfId="0" applyNumberFormat="1" applyFont="1" applyFill="1" applyBorder="1"/>
    <xf numFmtId="40" fontId="40" fillId="6" borderId="2" xfId="1" applyNumberFormat="1" applyFont="1" applyFill="1" applyBorder="1" applyAlignment="1">
      <alignment vertical="center"/>
    </xf>
    <xf numFmtId="184" fontId="40" fillId="6" borderId="7" xfId="8" applyNumberFormat="1" applyFont="1" applyFill="1" applyBorder="1"/>
    <xf numFmtId="0" fontId="41" fillId="6" borderId="7" xfId="0" applyFont="1" applyFill="1" applyBorder="1" applyAlignment="1">
      <alignment horizontal="center" vertical="center"/>
    </xf>
    <xf numFmtId="0" fontId="41" fillId="6" borderId="0" xfId="0" applyFont="1" applyFill="1" applyAlignment="1">
      <alignment vertical="center"/>
    </xf>
    <xf numFmtId="0" fontId="40" fillId="6" borderId="7" xfId="0" applyFont="1" applyFill="1" applyBorder="1" applyAlignment="1">
      <alignment horizontal="center" vertical="center"/>
    </xf>
    <xf numFmtId="202" fontId="40" fillId="6" borderId="7" xfId="0" applyNumberFormat="1" applyFont="1" applyFill="1" applyBorder="1"/>
    <xf numFmtId="2" fontId="0" fillId="0" borderId="64" xfId="0" applyNumberFormat="1" applyBorder="1"/>
    <xf numFmtId="0" fontId="40" fillId="4" borderId="20" xfId="0" applyFont="1" applyFill="1" applyBorder="1" applyAlignment="1">
      <alignment horizontal="center" vertical="center"/>
    </xf>
    <xf numFmtId="202" fontId="40" fillId="6" borderId="9" xfId="0" applyNumberFormat="1" applyFont="1" applyFill="1" applyBorder="1"/>
    <xf numFmtId="40" fontId="40" fillId="6" borderId="32" xfId="1" applyNumberFormat="1" applyFont="1" applyFill="1" applyBorder="1" applyAlignment="1">
      <alignment vertical="center"/>
    </xf>
    <xf numFmtId="184" fontId="40" fillId="6" borderId="9" xfId="8" applyNumberFormat="1" applyFont="1" applyFill="1" applyBorder="1"/>
    <xf numFmtId="0" fontId="41" fillId="6" borderId="9" xfId="0" applyFont="1" applyFill="1" applyBorder="1" applyAlignment="1">
      <alignment horizontal="center" vertical="center"/>
    </xf>
    <xf numFmtId="0" fontId="41" fillId="6" borderId="45" xfId="0" applyFont="1" applyFill="1" applyBorder="1" applyAlignment="1">
      <alignment vertical="center"/>
    </xf>
    <xf numFmtId="0" fontId="40" fillId="6" borderId="9" xfId="0" applyFont="1" applyFill="1" applyBorder="1" applyAlignment="1">
      <alignment horizontal="center" vertical="center"/>
    </xf>
    <xf numFmtId="2" fontId="0" fillId="0" borderId="57" xfId="0" applyNumberFormat="1" applyBorder="1"/>
    <xf numFmtId="184" fontId="41" fillId="4" borderId="0" xfId="8" applyNumberFormat="1" applyFont="1" applyFill="1"/>
    <xf numFmtId="0" fontId="40" fillId="0" borderId="6" xfId="0" applyFont="1" applyBorder="1" applyAlignment="1">
      <alignment horizontal="center" vertical="center"/>
    </xf>
    <xf numFmtId="184" fontId="41" fillId="4" borderId="2" xfId="8" applyNumberFormat="1" applyFont="1" applyFill="1" applyBorder="1"/>
    <xf numFmtId="0" fontId="40" fillId="4" borderId="41" xfId="0" applyFont="1" applyFill="1" applyBorder="1" applyAlignment="1">
      <alignment horizontal="center" vertical="center"/>
    </xf>
    <xf numFmtId="184" fontId="41" fillId="4" borderId="47" xfId="8" applyNumberFormat="1" applyFont="1" applyFill="1" applyBorder="1"/>
    <xf numFmtId="0" fontId="40" fillId="0" borderId="45" xfId="0" applyFont="1" applyBorder="1" applyAlignment="1">
      <alignment vertical="center"/>
    </xf>
    <xf numFmtId="14" fontId="40" fillId="5" borderId="0" xfId="0" applyNumberFormat="1" applyFont="1" applyFill="1" applyAlignment="1">
      <alignment vertical="center"/>
    </xf>
    <xf numFmtId="0" fontId="40" fillId="0" borderId="0" xfId="0" applyFont="1"/>
    <xf numFmtId="0" fontId="40" fillId="4" borderId="66" xfId="0" applyFont="1" applyFill="1" applyBorder="1" applyAlignment="1">
      <alignment vertical="center"/>
    </xf>
    <xf numFmtId="0" fontId="40" fillId="4" borderId="68" xfId="0" applyFont="1" applyFill="1" applyBorder="1" applyAlignment="1">
      <alignment horizontal="center" vertical="center"/>
    </xf>
    <xf numFmtId="0" fontId="40" fillId="4" borderId="67" xfId="0" applyFont="1" applyFill="1" applyBorder="1" applyAlignment="1">
      <alignment horizontal="center" vertical="center"/>
    </xf>
    <xf numFmtId="0" fontId="40" fillId="4" borderId="4" xfId="0" applyFont="1" applyFill="1" applyBorder="1" applyAlignment="1">
      <alignment horizontal="center" vertical="center"/>
    </xf>
    <xf numFmtId="0" fontId="40" fillId="0" borderId="5" xfId="0" applyFont="1" applyBorder="1"/>
    <xf numFmtId="0" fontId="50" fillId="0" borderId="6" xfId="10" applyFont="1" applyBorder="1"/>
    <xf numFmtId="0" fontId="40" fillId="4" borderId="1" xfId="0" applyFont="1" applyFill="1" applyBorder="1"/>
    <xf numFmtId="0" fontId="40" fillId="4" borderId="0" xfId="0" applyFont="1" applyFill="1" applyAlignment="1">
      <alignment horizontal="center"/>
    </xf>
    <xf numFmtId="0" fontId="40" fillId="5" borderId="7" xfId="0" applyFont="1" applyFill="1" applyBorder="1" applyAlignment="1">
      <alignment horizontal="center"/>
    </xf>
    <xf numFmtId="0" fontId="40" fillId="4" borderId="6" xfId="0" applyFont="1" applyFill="1" applyBorder="1"/>
    <xf numFmtId="0" fontId="40" fillId="5" borderId="9" xfId="0" applyFont="1" applyFill="1" applyBorder="1" applyAlignment="1">
      <alignment horizontal="center"/>
    </xf>
    <xf numFmtId="0" fontId="40" fillId="0" borderId="10" xfId="0" applyFont="1" applyBorder="1"/>
    <xf numFmtId="0" fontId="50" fillId="0" borderId="11" xfId="10" applyFont="1" applyBorder="1"/>
    <xf numFmtId="0" fontId="40" fillId="4" borderId="12" xfId="0" applyFont="1" applyFill="1" applyBorder="1"/>
    <xf numFmtId="0" fontId="40" fillId="4" borderId="47" xfId="0" applyFont="1" applyFill="1" applyBorder="1" applyAlignment="1">
      <alignment horizontal="center"/>
    </xf>
    <xf numFmtId="0" fontId="40" fillId="4" borderId="11" xfId="0" applyFont="1" applyFill="1" applyBorder="1"/>
    <xf numFmtId="0" fontId="40" fillId="4" borderId="40" xfId="0" applyFont="1" applyFill="1" applyBorder="1" applyAlignment="1">
      <alignment horizontal="center"/>
    </xf>
    <xf numFmtId="181" fontId="40" fillId="4" borderId="0" xfId="0" applyNumberFormat="1" applyFont="1" applyFill="1"/>
    <xf numFmtId="0" fontId="40" fillId="4" borderId="7" xfId="0" applyFont="1" applyFill="1" applyBorder="1" applyAlignment="1">
      <alignment horizontal="center"/>
    </xf>
    <xf numFmtId="0" fontId="40" fillId="4" borderId="0" xfId="0" applyFont="1" applyFill="1"/>
    <xf numFmtId="0" fontId="40" fillId="0" borderId="19" xfId="0" applyFont="1" applyBorder="1"/>
    <xf numFmtId="0" fontId="50" fillId="0" borderId="20" xfId="10" applyFont="1" applyBorder="1"/>
    <xf numFmtId="0" fontId="40" fillId="4" borderId="21" xfId="0" applyFont="1" applyFill="1" applyBorder="1"/>
    <xf numFmtId="0" fontId="40" fillId="4" borderId="45" xfId="0" applyFont="1" applyFill="1" applyBorder="1" applyAlignment="1">
      <alignment horizontal="center"/>
    </xf>
    <xf numFmtId="0" fontId="40" fillId="4" borderId="20" xfId="0" applyFont="1" applyFill="1" applyBorder="1"/>
    <xf numFmtId="0" fontId="40" fillId="4" borderId="6" xfId="0" applyFont="1" applyFill="1" applyBorder="1" applyAlignment="1">
      <alignment horizontal="left"/>
    </xf>
    <xf numFmtId="0" fontId="40" fillId="0" borderId="23" xfId="0" applyFont="1" applyBorder="1"/>
    <xf numFmtId="0" fontId="50" fillId="0" borderId="24" xfId="10" applyFont="1" applyBorder="1"/>
    <xf numFmtId="0" fontId="40" fillId="4" borderId="25" xfId="0" applyFont="1" applyFill="1" applyBorder="1"/>
    <xf numFmtId="0" fontId="40" fillId="4" borderId="43" xfId="0" applyFont="1" applyFill="1" applyBorder="1" applyAlignment="1">
      <alignment horizontal="center"/>
    </xf>
    <xf numFmtId="0" fontId="40" fillId="5" borderId="26" xfId="0" applyFont="1" applyFill="1" applyBorder="1" applyAlignment="1">
      <alignment horizontal="center"/>
    </xf>
    <xf numFmtId="0" fontId="40" fillId="4" borderId="24" xfId="0" applyFont="1" applyFill="1" applyBorder="1"/>
    <xf numFmtId="49" fontId="0" fillId="4" borderId="0" xfId="0" applyNumberFormat="1" applyFill="1" applyAlignment="1">
      <alignment horizontal="center"/>
    </xf>
    <xf numFmtId="0" fontId="0" fillId="4" borderId="0" xfId="0" quotePrefix="1" applyFill="1" applyAlignment="1">
      <alignment horizontal="center"/>
    </xf>
    <xf numFmtId="176" fontId="0" fillId="4" borderId="0" xfId="0" applyNumberFormat="1" applyFill="1"/>
    <xf numFmtId="176" fontId="0" fillId="4" borderId="1" xfId="0" applyNumberFormat="1" applyFill="1" applyBorder="1"/>
    <xf numFmtId="179" fontId="0" fillId="4" borderId="2" xfId="0" applyNumberFormat="1" applyFill="1" applyBorder="1"/>
    <xf numFmtId="179" fontId="0" fillId="4" borderId="0" xfId="0" applyNumberFormat="1" applyFill="1"/>
    <xf numFmtId="177" fontId="0" fillId="4" borderId="0" xfId="0" applyNumberFormat="1" applyFill="1"/>
    <xf numFmtId="49" fontId="0" fillId="4" borderId="0" xfId="0" applyNumberFormat="1" applyFill="1" applyAlignment="1">
      <alignment horizontal="center" wrapText="1"/>
    </xf>
    <xf numFmtId="0" fontId="0" fillId="4" borderId="1" xfId="0" quotePrefix="1" applyFill="1" applyBorder="1" applyAlignment="1">
      <alignment horizontal="center"/>
    </xf>
    <xf numFmtId="179" fontId="0" fillId="4" borderId="1" xfId="0" applyNumberFormat="1" applyFill="1" applyBorder="1"/>
    <xf numFmtId="178" fontId="0" fillId="4" borderId="0" xfId="0" applyNumberFormat="1" applyFill="1"/>
    <xf numFmtId="178" fontId="0" fillId="4" borderId="0" xfId="0" applyNumberFormat="1" applyFill="1" applyAlignment="1">
      <alignment vertical="center"/>
    </xf>
    <xf numFmtId="0" fontId="0" fillId="4" borderId="0" xfId="0" quotePrefix="1" applyFill="1" applyAlignment="1">
      <alignment horizontal="center" vertical="center"/>
    </xf>
    <xf numFmtId="0" fontId="51" fillId="4" borderId="0" xfId="0" applyFont="1" applyFill="1"/>
    <xf numFmtId="0" fontId="10" fillId="4" borderId="0" xfId="0" applyFont="1" applyFill="1" applyAlignment="1">
      <alignment horizontal="center"/>
    </xf>
    <xf numFmtId="0" fontId="52" fillId="4" borderId="0" xfId="0" applyFont="1" applyFill="1" applyAlignment="1">
      <alignment vertical="center"/>
    </xf>
    <xf numFmtId="176" fontId="12" fillId="5" borderId="40" xfId="2" applyNumberFormat="1" applyFont="1" applyFill="1" applyBorder="1"/>
    <xf numFmtId="38" fontId="12" fillId="5" borderId="47" xfId="1" applyFont="1" applyFill="1" applyBorder="1" applyAlignment="1" applyProtection="1"/>
    <xf numFmtId="38" fontId="12" fillId="5" borderId="40" xfId="1" applyFont="1" applyFill="1" applyBorder="1" applyAlignment="1" applyProtection="1"/>
    <xf numFmtId="186" fontId="12" fillId="5" borderId="40" xfId="2" applyNumberFormat="1" applyFont="1" applyFill="1" applyBorder="1"/>
    <xf numFmtId="176" fontId="12" fillId="5" borderId="7" xfId="2" applyNumberFormat="1" applyFont="1" applyFill="1" applyBorder="1"/>
    <xf numFmtId="38" fontId="12" fillId="5" borderId="0" xfId="1" applyFont="1" applyFill="1" applyBorder="1" applyAlignment="1" applyProtection="1"/>
    <xf numFmtId="38" fontId="12" fillId="5" borderId="7" xfId="1" applyFont="1" applyFill="1" applyBorder="1" applyAlignment="1" applyProtection="1"/>
    <xf numFmtId="186" fontId="12" fillId="5" borderId="7" xfId="2" applyNumberFormat="1" applyFont="1" applyFill="1" applyBorder="1"/>
    <xf numFmtId="176" fontId="12" fillId="5" borderId="9" xfId="2" applyNumberFormat="1" applyFont="1" applyFill="1" applyBorder="1"/>
    <xf numFmtId="38" fontId="12" fillId="5" borderId="45" xfId="1" applyFont="1" applyFill="1" applyBorder="1" applyAlignment="1" applyProtection="1"/>
    <xf numFmtId="38" fontId="12" fillId="5" borderId="9" xfId="1" applyFont="1" applyFill="1" applyBorder="1" applyAlignment="1" applyProtection="1"/>
    <xf numFmtId="186" fontId="12" fillId="5" borderId="9" xfId="2" applyNumberFormat="1" applyFont="1" applyFill="1" applyBorder="1"/>
    <xf numFmtId="37" fontId="12" fillId="5" borderId="47" xfId="2" applyNumberFormat="1" applyFont="1" applyFill="1" applyBorder="1"/>
    <xf numFmtId="188" fontId="12" fillId="5" borderId="47" xfId="3" applyNumberFormat="1" applyFont="1" applyFill="1" applyBorder="1"/>
    <xf numFmtId="37" fontId="12" fillId="5" borderId="0" xfId="2" applyNumberFormat="1" applyFont="1" applyFill="1"/>
    <xf numFmtId="188" fontId="12" fillId="5" borderId="0" xfId="3" applyNumberFormat="1" applyFont="1" applyFill="1"/>
    <xf numFmtId="37" fontId="12" fillId="5" borderId="45" xfId="2" applyNumberFormat="1" applyFont="1" applyFill="1" applyBorder="1"/>
    <xf numFmtId="188" fontId="12" fillId="5" borderId="45" xfId="3" applyNumberFormat="1" applyFont="1" applyFill="1" applyBorder="1"/>
    <xf numFmtId="199" fontId="12" fillId="5" borderId="47" xfId="5" applyNumberFormat="1" applyFont="1" applyFill="1" applyBorder="1"/>
    <xf numFmtId="199" fontId="12" fillId="5" borderId="0" xfId="5" applyNumberFormat="1" applyFont="1" applyFill="1"/>
    <xf numFmtId="199" fontId="12" fillId="5" borderId="45" xfId="5" applyNumberFormat="1" applyFont="1" applyFill="1" applyBorder="1"/>
    <xf numFmtId="200" fontId="12" fillId="5" borderId="2" xfId="5" applyNumberFormat="1" applyFont="1" applyFill="1" applyBorder="1"/>
    <xf numFmtId="200" fontId="12" fillId="5" borderId="31" xfId="5" applyNumberFormat="1" applyFont="1" applyFill="1" applyBorder="1"/>
    <xf numFmtId="200" fontId="12" fillId="5" borderId="32" xfId="5" applyNumberFormat="1" applyFont="1" applyFill="1" applyBorder="1"/>
    <xf numFmtId="0" fontId="10" fillId="4" borderId="28" xfId="9" applyFont="1" applyFill="1" applyBorder="1" applyAlignment="1">
      <alignment vertical="center" wrapText="1"/>
    </xf>
    <xf numFmtId="0" fontId="8" fillId="4" borderId="0" xfId="9" applyFont="1" applyFill="1">
      <alignment vertical="center"/>
    </xf>
    <xf numFmtId="0" fontId="8" fillId="4" borderId="0" xfId="9" applyFont="1" applyFill="1" applyAlignment="1">
      <alignment horizontal="center" vertical="center"/>
    </xf>
    <xf numFmtId="0" fontId="8" fillId="4" borderId="47" xfId="9" applyFont="1" applyFill="1" applyBorder="1">
      <alignment vertical="center"/>
    </xf>
    <xf numFmtId="0" fontId="8" fillId="4" borderId="47" xfId="9" applyFont="1" applyFill="1" applyBorder="1" applyAlignment="1">
      <alignment horizontal="center" vertical="center"/>
    </xf>
    <xf numFmtId="0" fontId="10" fillId="4" borderId="47" xfId="9" applyFont="1" applyFill="1" applyBorder="1">
      <alignment vertical="center"/>
    </xf>
    <xf numFmtId="0" fontId="8" fillId="4" borderId="45" xfId="9" applyFont="1" applyFill="1" applyBorder="1">
      <alignment vertical="center"/>
    </xf>
    <xf numFmtId="0" fontId="8" fillId="4" borderId="0" xfId="9" applyFont="1" applyFill="1" applyAlignment="1">
      <alignment vertical="center" shrinkToFit="1"/>
    </xf>
    <xf numFmtId="0" fontId="8" fillId="4" borderId="2" xfId="9" applyFont="1" applyFill="1" applyBorder="1" applyAlignment="1">
      <alignment horizontal="left" vertical="center"/>
    </xf>
    <xf numFmtId="0" fontId="8" fillId="4" borderId="16" xfId="9" applyFont="1" applyFill="1" applyBorder="1">
      <alignment vertical="center"/>
    </xf>
    <xf numFmtId="0" fontId="8" fillId="4" borderId="45" xfId="9" applyFont="1" applyFill="1" applyBorder="1" applyAlignment="1">
      <alignment horizontal="center" vertical="center"/>
    </xf>
    <xf numFmtId="0" fontId="8" fillId="4" borderId="28" xfId="9" applyFont="1" applyFill="1" applyBorder="1" applyAlignment="1">
      <alignment horizontal="center" vertical="center"/>
    </xf>
    <xf numFmtId="178" fontId="8" fillId="4" borderId="0" xfId="9" applyNumberFormat="1" applyFont="1" applyFill="1">
      <alignment vertical="center"/>
    </xf>
    <xf numFmtId="203" fontId="8" fillId="4" borderId="0" xfId="9" applyNumberFormat="1" applyFont="1" applyFill="1">
      <alignment vertical="center"/>
    </xf>
    <xf numFmtId="0" fontId="8" fillId="4" borderId="9" xfId="9" applyFont="1" applyFill="1" applyBorder="1" applyAlignment="1">
      <alignment horizontal="center" vertical="center" shrinkToFit="1"/>
    </xf>
    <xf numFmtId="0" fontId="8" fillId="4" borderId="28" xfId="9" applyFont="1" applyFill="1" applyBorder="1">
      <alignment vertical="center"/>
    </xf>
    <xf numFmtId="178" fontId="8" fillId="4" borderId="45" xfId="9" applyNumberFormat="1" applyFont="1" applyFill="1" applyBorder="1">
      <alignment vertical="center"/>
    </xf>
    <xf numFmtId="0" fontId="8" fillId="4" borderId="28" xfId="9" applyFont="1" applyFill="1" applyBorder="1" applyAlignment="1">
      <alignment horizontal="center" vertical="center" shrinkToFit="1"/>
    </xf>
    <xf numFmtId="0" fontId="8" fillId="4" borderId="40" xfId="9" applyFont="1" applyFill="1" applyBorder="1" applyAlignment="1">
      <alignment horizontal="center" vertical="center" shrinkToFit="1"/>
    </xf>
    <xf numFmtId="0" fontId="8" fillId="4" borderId="40" xfId="9" applyFont="1" applyFill="1" applyBorder="1">
      <alignment vertical="center"/>
    </xf>
    <xf numFmtId="0" fontId="8" fillId="4" borderId="2" xfId="9" applyFont="1" applyFill="1" applyBorder="1">
      <alignment vertical="center"/>
    </xf>
    <xf numFmtId="0" fontId="8" fillId="4" borderId="2" xfId="9" applyFont="1" applyFill="1" applyBorder="1" applyAlignment="1">
      <alignment horizontal="left" vertical="center" shrinkToFit="1"/>
    </xf>
    <xf numFmtId="178" fontId="8" fillId="4" borderId="47" xfId="9" applyNumberFormat="1" applyFont="1" applyFill="1" applyBorder="1">
      <alignment vertical="center"/>
    </xf>
    <xf numFmtId="188" fontId="8" fillId="4" borderId="47" xfId="9" applyNumberFormat="1" applyFont="1" applyFill="1" applyBorder="1">
      <alignment vertical="center"/>
    </xf>
    <xf numFmtId="184" fontId="8" fillId="4" borderId="47" xfId="9" applyNumberFormat="1" applyFont="1" applyFill="1" applyBorder="1">
      <alignment vertical="center"/>
    </xf>
    <xf numFmtId="0" fontId="8" fillId="4" borderId="28" xfId="9" applyFont="1" applyFill="1" applyBorder="1" applyAlignment="1">
      <alignment vertical="center" wrapText="1"/>
    </xf>
    <xf numFmtId="188" fontId="8" fillId="4" borderId="0" xfId="9" applyNumberFormat="1" applyFont="1" applyFill="1">
      <alignment vertical="center"/>
    </xf>
    <xf numFmtId="184" fontId="8" fillId="4" borderId="0" xfId="9" applyNumberFormat="1" applyFont="1" applyFill="1">
      <alignment vertical="center"/>
    </xf>
    <xf numFmtId="0" fontId="10" fillId="4" borderId="28" xfId="9" applyFont="1" applyFill="1" applyBorder="1" applyAlignment="1">
      <alignment horizontal="left" vertical="center" wrapText="1"/>
    </xf>
    <xf numFmtId="0" fontId="8" fillId="4" borderId="28" xfId="9" applyFont="1" applyFill="1" applyBorder="1" applyAlignment="1">
      <alignment horizontal="left" vertical="center" wrapText="1" shrinkToFit="1"/>
    </xf>
    <xf numFmtId="188" fontId="8" fillId="4" borderId="45" xfId="9" applyNumberFormat="1" applyFont="1" applyFill="1" applyBorder="1">
      <alignment vertical="center"/>
    </xf>
    <xf numFmtId="184" fontId="8" fillId="4" borderId="45" xfId="9" applyNumberFormat="1" applyFont="1" applyFill="1" applyBorder="1">
      <alignment vertical="center"/>
    </xf>
    <xf numFmtId="0" fontId="10" fillId="4" borderId="28" xfId="9" applyFont="1" applyFill="1" applyBorder="1" applyAlignment="1">
      <alignment horizontal="left" vertical="center" wrapText="1" shrinkToFit="1"/>
    </xf>
    <xf numFmtId="0" fontId="8" fillId="4" borderId="4" xfId="9" applyFont="1" applyFill="1" applyBorder="1" applyAlignment="1">
      <alignment vertical="center" wrapText="1"/>
    </xf>
    <xf numFmtId="0" fontId="8" fillId="4" borderId="0" xfId="9" applyFont="1" applyFill="1" applyAlignment="1">
      <alignment vertical="center" wrapText="1" shrinkToFit="1"/>
    </xf>
    <xf numFmtId="0" fontId="8" fillId="4" borderId="28" xfId="9" applyFont="1" applyFill="1" applyBorder="1" applyAlignment="1">
      <alignment horizontal="center" vertical="center" wrapText="1" shrinkToFit="1"/>
    </xf>
    <xf numFmtId="0" fontId="8" fillId="4" borderId="1" xfId="9" applyFont="1" applyFill="1" applyBorder="1">
      <alignment vertical="center"/>
    </xf>
    <xf numFmtId="0" fontId="8" fillId="4" borderId="28" xfId="9" applyFont="1" applyFill="1" applyBorder="1" applyAlignment="1">
      <alignment horizontal="center" vertical="center" wrapText="1"/>
    </xf>
    <xf numFmtId="0" fontId="8" fillId="4" borderId="28" xfId="9" applyFont="1" applyFill="1" applyBorder="1" applyAlignment="1">
      <alignment vertical="center" wrapText="1" shrinkToFit="1"/>
    </xf>
    <xf numFmtId="0" fontId="0" fillId="4" borderId="17" xfId="0" applyFill="1" applyBorder="1"/>
    <xf numFmtId="49" fontId="0" fillId="4" borderId="17" xfId="0" applyNumberFormat="1" applyFill="1" applyBorder="1" applyAlignment="1">
      <alignment horizontal="center"/>
    </xf>
    <xf numFmtId="0" fontId="0" fillId="4" borderId="17" xfId="0" applyFill="1" applyBorder="1" applyAlignment="1">
      <alignment horizontal="center" wrapText="1"/>
    </xf>
    <xf numFmtId="0" fontId="0" fillId="4" borderId="16" xfId="0" applyFill="1" applyBorder="1" applyAlignment="1">
      <alignment horizontal="center" wrapText="1"/>
    </xf>
    <xf numFmtId="0" fontId="0" fillId="4" borderId="53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8" fillId="5" borderId="0" xfId="9" applyFont="1" applyFill="1">
      <alignment vertical="center"/>
    </xf>
    <xf numFmtId="204" fontId="8" fillId="5" borderId="0" xfId="1" applyNumberFormat="1" applyFont="1" applyFill="1">
      <alignment vertical="center"/>
    </xf>
    <xf numFmtId="0" fontId="8" fillId="4" borderId="16" xfId="9" applyFont="1" applyFill="1" applyBorder="1" applyAlignment="1">
      <alignment horizontal="center" vertical="center"/>
    </xf>
    <xf numFmtId="0" fontId="0" fillId="6" borderId="7" xfId="0" applyFill="1" applyBorder="1" applyAlignment="1">
      <alignment vertical="center"/>
    </xf>
    <xf numFmtId="0" fontId="0" fillId="6" borderId="9" xfId="0" applyFill="1" applyBorder="1" applyAlignment="1">
      <alignment vertical="center"/>
    </xf>
    <xf numFmtId="0" fontId="10" fillId="4" borderId="0" xfId="9" applyFont="1" applyFill="1">
      <alignment vertical="center"/>
    </xf>
    <xf numFmtId="0" fontId="0" fillId="4" borderId="16" xfId="0" applyFill="1" applyBorder="1" applyAlignment="1">
      <alignment horizontal="center"/>
    </xf>
    <xf numFmtId="180" fontId="0" fillId="4" borderId="0" xfId="0" applyNumberFormat="1" applyFill="1"/>
    <xf numFmtId="180" fontId="0" fillId="4" borderId="1" xfId="0" applyNumberFormat="1" applyFill="1" applyBorder="1"/>
    <xf numFmtId="184" fontId="0" fillId="4" borderId="0" xfId="0" applyNumberFormat="1" applyFill="1"/>
    <xf numFmtId="184" fontId="0" fillId="4" borderId="1" xfId="0" applyNumberFormat="1" applyFill="1" applyBorder="1"/>
    <xf numFmtId="177" fontId="0" fillId="4" borderId="2" xfId="0" applyNumberFormat="1" applyFill="1" applyBorder="1"/>
    <xf numFmtId="177" fontId="0" fillId="4" borderId="1" xfId="0" applyNumberFormat="1" applyFill="1" applyBorder="1"/>
    <xf numFmtId="178" fontId="0" fillId="4" borderId="2" xfId="0" applyNumberFormat="1" applyFill="1" applyBorder="1"/>
    <xf numFmtId="178" fontId="0" fillId="4" borderId="1" xfId="0" applyNumberFormat="1" applyFill="1" applyBorder="1"/>
    <xf numFmtId="0" fontId="0" fillId="4" borderId="0" xfId="0" applyFill="1" applyAlignment="1">
      <alignment wrapText="1"/>
    </xf>
    <xf numFmtId="188" fontId="0" fillId="4" borderId="0" xfId="0" applyNumberFormat="1" applyFill="1"/>
    <xf numFmtId="188" fontId="0" fillId="4" borderId="1" xfId="0" applyNumberFormat="1" applyFill="1" applyBorder="1"/>
    <xf numFmtId="0" fontId="0" fillId="4" borderId="16" xfId="0" applyFill="1" applyBorder="1"/>
    <xf numFmtId="0" fontId="0" fillId="4" borderId="1" xfId="0" applyFill="1" applyBorder="1" applyAlignment="1">
      <alignment horizontal="center"/>
    </xf>
    <xf numFmtId="0" fontId="0" fillId="4" borderId="1" xfId="0" applyFill="1" applyBorder="1"/>
    <xf numFmtId="0" fontId="0" fillId="4" borderId="1" xfId="0" applyFill="1" applyBorder="1" applyAlignment="1">
      <alignment vertical="center"/>
    </xf>
    <xf numFmtId="0" fontId="8" fillId="6" borderId="9" xfId="9" applyFont="1" applyFill="1" applyBorder="1" applyAlignment="1">
      <alignment horizontal="center" vertical="center" shrinkToFit="1"/>
    </xf>
    <xf numFmtId="0" fontId="50" fillId="0" borderId="0" xfId="10" applyFont="1"/>
    <xf numFmtId="0" fontId="0" fillId="4" borderId="45" xfId="9" applyFont="1" applyFill="1" applyBorder="1">
      <alignment vertical="center"/>
    </xf>
    <xf numFmtId="184" fontId="0" fillId="4" borderId="0" xfId="9" applyNumberFormat="1" applyFont="1" applyFill="1">
      <alignment vertical="center"/>
    </xf>
    <xf numFmtId="0" fontId="13" fillId="5" borderId="44" xfId="0" applyFont="1" applyFill="1" applyBorder="1" applyAlignment="1" applyProtection="1">
      <alignment horizontal="center"/>
      <protection locked="0"/>
    </xf>
    <xf numFmtId="0" fontId="40" fillId="5" borderId="40" xfId="0" applyFont="1" applyFill="1" applyBorder="1" applyAlignment="1">
      <alignment horizontal="center"/>
    </xf>
    <xf numFmtId="14" fontId="42" fillId="5" borderId="0" xfId="0" applyNumberFormat="1" applyFont="1" applyFill="1" applyAlignment="1">
      <alignment vertical="center"/>
    </xf>
    <xf numFmtId="38" fontId="12" fillId="0" borderId="7" xfId="1" applyFont="1" applyBorder="1" applyAlignment="1">
      <alignment horizontal="center"/>
    </xf>
    <xf numFmtId="38" fontId="12" fillId="0" borderId="7" xfId="1" quotePrefix="1" applyFont="1" applyBorder="1" applyAlignment="1">
      <alignment horizontal="left"/>
    </xf>
    <xf numFmtId="38" fontId="12" fillId="5" borderId="40" xfId="1" applyFont="1" applyFill="1" applyBorder="1" applyAlignment="1"/>
    <xf numFmtId="38" fontId="12" fillId="5" borderId="7" xfId="1" applyFont="1" applyFill="1" applyBorder="1" applyAlignment="1"/>
    <xf numFmtId="38" fontId="12" fillId="5" borderId="9" xfId="1" applyFont="1" applyFill="1" applyBorder="1" applyAlignment="1"/>
    <xf numFmtId="38" fontId="12" fillId="4" borderId="0" xfId="1" applyFont="1" applyFill="1" applyAlignment="1"/>
    <xf numFmtId="38" fontId="0" fillId="5" borderId="30" xfId="1" applyFont="1" applyFill="1" applyBorder="1" applyAlignment="1">
      <alignment vertical="center"/>
    </xf>
    <xf numFmtId="38" fontId="0" fillId="5" borderId="6" xfId="1" applyFont="1" applyFill="1" applyBorder="1" applyAlignment="1">
      <alignment vertical="center"/>
    </xf>
    <xf numFmtId="38" fontId="18" fillId="5" borderId="51" xfId="1" applyFont="1" applyFill="1" applyBorder="1" applyAlignment="1">
      <alignment horizontal="center" vertical="center"/>
    </xf>
    <xf numFmtId="38" fontId="12" fillId="5" borderId="12" xfId="1" applyFont="1" applyFill="1" applyBorder="1" applyAlignment="1"/>
    <xf numFmtId="38" fontId="12" fillId="5" borderId="1" xfId="1" applyFont="1" applyFill="1" applyBorder="1" applyAlignment="1"/>
    <xf numFmtId="38" fontId="12" fillId="5" borderId="21" xfId="1" applyFont="1" applyFill="1" applyBorder="1" applyAlignment="1"/>
    <xf numFmtId="38" fontId="12" fillId="4" borderId="1" xfId="1" applyFont="1" applyFill="1" applyBorder="1" applyAlignment="1"/>
    <xf numFmtId="38" fontId="12" fillId="4" borderId="12" xfId="1" applyFont="1" applyFill="1" applyBorder="1" applyAlignment="1"/>
    <xf numFmtId="38" fontId="12" fillId="4" borderId="21" xfId="1" applyFont="1" applyFill="1" applyBorder="1" applyAlignment="1"/>
    <xf numFmtId="38" fontId="12" fillId="0" borderId="12" xfId="1" applyFont="1" applyBorder="1" applyAlignment="1"/>
    <xf numFmtId="177" fontId="12" fillId="0" borderId="0" xfId="2" applyNumberFormat="1" applyFont="1"/>
    <xf numFmtId="177" fontId="12" fillId="0" borderId="31" xfId="2" applyNumberFormat="1" applyFont="1" applyBorder="1" applyAlignment="1">
      <alignment horizontal="center"/>
    </xf>
    <xf numFmtId="177" fontId="12" fillId="0" borderId="2" xfId="2" applyNumberFormat="1" applyFont="1" applyBorder="1" applyAlignment="1">
      <alignment horizontal="center" wrapText="1"/>
    </xf>
    <xf numFmtId="177" fontId="12" fillId="5" borderId="32" xfId="2" applyNumberFormat="1" applyFont="1" applyFill="1" applyBorder="1" applyAlignment="1">
      <alignment horizontal="center"/>
    </xf>
    <xf numFmtId="177" fontId="12" fillId="0" borderId="2" xfId="2" applyNumberFormat="1" applyFont="1" applyBorder="1"/>
    <xf numFmtId="177" fontId="12" fillId="5" borderId="31" xfId="1" applyNumberFormat="1" applyFont="1" applyFill="1" applyBorder="1" applyAlignment="1" applyProtection="1"/>
    <xf numFmtId="177" fontId="12" fillId="5" borderId="2" xfId="1" applyNumberFormat="1" applyFont="1" applyFill="1" applyBorder="1" applyAlignment="1" applyProtection="1"/>
    <xf numFmtId="177" fontId="12" fillId="5" borderId="32" xfId="1" applyNumberFormat="1" applyFont="1" applyFill="1" applyBorder="1" applyAlignment="1" applyProtection="1"/>
    <xf numFmtId="177" fontId="12" fillId="0" borderId="2" xfId="1" applyNumberFormat="1" applyFont="1" applyFill="1" applyBorder="1" applyAlignment="1" applyProtection="1"/>
    <xf numFmtId="177" fontId="12" fillId="0" borderId="31" xfId="1" applyNumberFormat="1" applyFont="1" applyFill="1" applyBorder="1" applyAlignment="1" applyProtection="1"/>
    <xf numFmtId="177" fontId="12" fillId="0" borderId="32" xfId="1" applyNumberFormat="1" applyFont="1" applyFill="1" applyBorder="1" applyAlignment="1" applyProtection="1"/>
    <xf numFmtId="177" fontId="12" fillId="0" borderId="2" xfId="1" applyNumberFormat="1" applyFont="1" applyFill="1" applyBorder="1" applyAlignment="1"/>
    <xf numFmtId="177" fontId="12" fillId="0" borderId="32" xfId="1" applyNumberFormat="1" applyFont="1" applyFill="1" applyBorder="1" applyAlignment="1"/>
    <xf numFmtId="177" fontId="12" fillId="0" borderId="31" xfId="1" applyNumberFormat="1" applyFont="1" applyFill="1" applyBorder="1" applyAlignment="1"/>
    <xf numFmtId="177" fontId="12" fillId="4" borderId="31" xfId="1" applyNumberFormat="1" applyFont="1" applyFill="1" applyBorder="1" applyAlignment="1" applyProtection="1">
      <alignment vertical="center"/>
    </xf>
    <xf numFmtId="177" fontId="12" fillId="4" borderId="2" xfId="1" applyNumberFormat="1" applyFont="1" applyFill="1" applyBorder="1" applyAlignment="1" applyProtection="1">
      <alignment vertical="center"/>
    </xf>
    <xf numFmtId="177" fontId="12" fillId="4" borderId="2" xfId="1" applyNumberFormat="1" applyFont="1" applyFill="1" applyBorder="1" applyAlignment="1" applyProtection="1"/>
    <xf numFmtId="177" fontId="12" fillId="4" borderId="32" xfId="1" applyNumberFormat="1" applyFont="1" applyFill="1" applyBorder="1" applyAlignment="1" applyProtection="1"/>
    <xf numFmtId="177" fontId="12" fillId="4" borderId="2" xfId="1" applyNumberFormat="1" applyFont="1" applyFill="1" applyBorder="1" applyAlignment="1"/>
    <xf numFmtId="177" fontId="12" fillId="4" borderId="31" xfId="1" applyNumberFormat="1" applyFont="1" applyFill="1" applyBorder="1" applyAlignment="1" applyProtection="1"/>
    <xf numFmtId="177" fontId="12" fillId="4" borderId="32" xfId="1" applyNumberFormat="1" applyFont="1" applyFill="1" applyBorder="1" applyAlignment="1"/>
    <xf numFmtId="177" fontId="12" fillId="4" borderId="31" xfId="1" applyNumberFormat="1" applyFont="1" applyFill="1" applyBorder="1" applyAlignment="1"/>
    <xf numFmtId="177" fontId="12" fillId="4" borderId="31" xfId="2" applyNumberFormat="1" applyFont="1" applyFill="1" applyBorder="1"/>
    <xf numFmtId="177" fontId="12" fillId="4" borderId="2" xfId="2" applyNumberFormat="1" applyFont="1" applyFill="1" applyBorder="1"/>
    <xf numFmtId="177" fontId="12" fillId="4" borderId="32" xfId="2" applyNumberFormat="1" applyFont="1" applyFill="1" applyBorder="1"/>
    <xf numFmtId="177" fontId="12" fillId="4" borderId="40" xfId="2" applyNumberFormat="1" applyFont="1" applyFill="1" applyBorder="1"/>
    <xf numFmtId="177" fontId="12" fillId="4" borderId="7" xfId="2" applyNumberFormat="1" applyFont="1" applyFill="1" applyBorder="1"/>
    <xf numFmtId="177" fontId="12" fillId="4" borderId="9" xfId="2" applyNumberFormat="1" applyFont="1" applyFill="1" applyBorder="1"/>
    <xf numFmtId="177" fontId="12" fillId="0" borderId="32" xfId="2" applyNumberFormat="1" applyFont="1" applyBorder="1"/>
    <xf numFmtId="177" fontId="12" fillId="0" borderId="40" xfId="2" applyNumberFormat="1" applyFont="1" applyBorder="1"/>
    <xf numFmtId="177" fontId="12" fillId="0" borderId="7" xfId="2" applyNumberFormat="1" applyFont="1" applyBorder="1"/>
    <xf numFmtId="177" fontId="12" fillId="0" borderId="9" xfId="2" applyNumberFormat="1" applyFont="1" applyBorder="1"/>
    <xf numFmtId="199" fontId="12" fillId="0" borderId="0" xfId="2" applyNumberFormat="1" applyFont="1"/>
    <xf numFmtId="199" fontId="12" fillId="0" borderId="12" xfId="2" applyNumberFormat="1" applyFont="1" applyBorder="1" applyAlignment="1">
      <alignment horizontal="center"/>
    </xf>
    <xf numFmtId="199" fontId="12" fillId="0" borderId="1" xfId="2" applyNumberFormat="1" applyFont="1" applyBorder="1" applyAlignment="1">
      <alignment horizontal="center" vertical="center"/>
    </xf>
    <xf numFmtId="199" fontId="12" fillId="0" borderId="1" xfId="2" applyNumberFormat="1" applyFont="1" applyBorder="1"/>
    <xf numFmtId="199" fontId="12" fillId="5" borderId="21" xfId="2" applyNumberFormat="1" applyFont="1" applyFill="1" applyBorder="1" applyAlignment="1">
      <alignment horizontal="center"/>
    </xf>
    <xf numFmtId="199" fontId="12" fillId="5" borderId="12" xfId="1" applyNumberFormat="1" applyFont="1" applyFill="1" applyBorder="1" applyAlignment="1"/>
    <xf numFmtId="199" fontId="12" fillId="5" borderId="1" xfId="1" applyNumberFormat="1" applyFont="1" applyFill="1" applyBorder="1" applyAlignment="1"/>
    <xf numFmtId="199" fontId="12" fillId="5" borderId="21" xfId="1" applyNumberFormat="1" applyFont="1" applyFill="1" applyBorder="1" applyAlignment="1"/>
    <xf numFmtId="199" fontId="12" fillId="0" borderId="1" xfId="1" applyNumberFormat="1" applyFont="1" applyFill="1" applyBorder="1" applyAlignment="1"/>
    <xf numFmtId="199" fontId="12" fillId="0" borderId="12" xfId="1" applyNumberFormat="1" applyFont="1" applyFill="1" applyBorder="1" applyAlignment="1"/>
    <xf numFmtId="199" fontId="12" fillId="0" borderId="21" xfId="1" applyNumberFormat="1" applyFont="1" applyFill="1" applyBorder="1" applyAlignment="1"/>
    <xf numFmtId="199" fontId="12" fillId="0" borderId="1" xfId="1" applyNumberFormat="1" applyFont="1" applyFill="1" applyBorder="1" applyAlignment="1">
      <alignment horizontal="right"/>
    </xf>
    <xf numFmtId="199" fontId="12" fillId="4" borderId="12" xfId="1" applyNumberFormat="1" applyFont="1" applyFill="1" applyBorder="1" applyAlignment="1"/>
    <xf numFmtId="199" fontId="12" fillId="4" borderId="1" xfId="1" applyNumberFormat="1" applyFont="1" applyFill="1" applyBorder="1" applyAlignment="1"/>
    <xf numFmtId="199" fontId="12" fillId="4" borderId="21" xfId="1" applyNumberFormat="1" applyFont="1" applyFill="1" applyBorder="1" applyAlignment="1"/>
    <xf numFmtId="199" fontId="12" fillId="4" borderId="40" xfId="1" applyNumberFormat="1" applyFont="1" applyFill="1" applyBorder="1" applyAlignment="1"/>
    <xf numFmtId="199" fontId="12" fillId="4" borderId="7" xfId="1" applyNumberFormat="1" applyFont="1" applyFill="1" applyBorder="1" applyAlignment="1"/>
    <xf numFmtId="199" fontId="12" fillId="4" borderId="9" xfId="1" applyNumberFormat="1" applyFont="1" applyFill="1" applyBorder="1" applyAlignment="1"/>
    <xf numFmtId="199" fontId="12" fillId="4" borderId="12" xfId="2" applyNumberFormat="1" applyFont="1" applyFill="1" applyBorder="1"/>
    <xf numFmtId="199" fontId="12" fillId="4" borderId="1" xfId="2" applyNumberFormat="1" applyFont="1" applyFill="1" applyBorder="1"/>
    <xf numFmtId="199" fontId="12" fillId="0" borderId="21" xfId="2" applyNumberFormat="1" applyFont="1" applyBorder="1"/>
    <xf numFmtId="199" fontId="12" fillId="0" borderId="40" xfId="2" applyNumberFormat="1" applyFont="1" applyBorder="1"/>
    <xf numFmtId="199" fontId="12" fillId="0" borderId="7" xfId="2" applyNumberFormat="1" applyFont="1" applyBorder="1"/>
    <xf numFmtId="199" fontId="12" fillId="0" borderId="9" xfId="2" applyNumberFormat="1" applyFont="1" applyBorder="1"/>
    <xf numFmtId="177" fontId="12" fillId="5" borderId="47" xfId="3" applyNumberFormat="1" applyFont="1" applyFill="1" applyBorder="1"/>
    <xf numFmtId="177" fontId="12" fillId="5" borderId="45" xfId="3" applyNumberFormat="1" applyFont="1" applyFill="1" applyBorder="1"/>
    <xf numFmtId="177" fontId="12" fillId="4" borderId="0" xfId="0" applyNumberFormat="1" applyFont="1" applyFill="1" applyAlignment="1">
      <alignment vertical="center"/>
    </xf>
    <xf numFmtId="177" fontId="12" fillId="4" borderId="0" xfId="0" applyNumberFormat="1" applyFont="1" applyFill="1"/>
    <xf numFmtId="177" fontId="12" fillId="4" borderId="45" xfId="0" applyNumberFormat="1" applyFont="1" applyFill="1" applyBorder="1"/>
    <xf numFmtId="177" fontId="12" fillId="4" borderId="31" xfId="3" applyNumberFormat="1" applyFont="1" applyFill="1" applyBorder="1"/>
    <xf numFmtId="177" fontId="12" fillId="4" borderId="2" xfId="3" applyNumberFormat="1" applyFont="1" applyFill="1" applyBorder="1"/>
    <xf numFmtId="177" fontId="12" fillId="0" borderId="31" xfId="2" applyNumberFormat="1" applyFont="1" applyBorder="1"/>
    <xf numFmtId="177" fontId="12" fillId="0" borderId="2" xfId="3" applyNumberFormat="1" applyFont="1" applyBorder="1"/>
    <xf numFmtId="177" fontId="12" fillId="0" borderId="32" xfId="3" applyNumberFormat="1" applyFont="1" applyBorder="1"/>
    <xf numFmtId="177" fontId="18" fillId="4" borderId="38" xfId="0" applyNumberFormat="1" applyFont="1" applyFill="1" applyBorder="1" applyAlignment="1">
      <alignment vertical="center"/>
    </xf>
    <xf numFmtId="177" fontId="18" fillId="4" borderId="50" xfId="0" applyNumberFormat="1" applyFont="1" applyFill="1" applyBorder="1" applyAlignment="1">
      <alignment horizontal="center" vertical="center"/>
    </xf>
    <xf numFmtId="177" fontId="12" fillId="0" borderId="9" xfId="3" applyNumberFormat="1" applyFont="1" applyBorder="1"/>
    <xf numFmtId="177" fontId="12" fillId="0" borderId="47" xfId="1" applyNumberFormat="1" applyFont="1" applyBorder="1" applyAlignment="1"/>
    <xf numFmtId="177" fontId="12" fillId="0" borderId="0" xfId="1" applyNumberFormat="1" applyFont="1" applyBorder="1" applyAlignment="1"/>
    <xf numFmtId="177" fontId="12" fillId="0" borderId="45" xfId="1" applyNumberFormat="1" applyFont="1" applyBorder="1" applyAlignment="1"/>
    <xf numFmtId="205" fontId="12" fillId="0" borderId="0" xfId="3" applyNumberFormat="1" applyFont="1"/>
    <xf numFmtId="205" fontId="18" fillId="4" borderId="38" xfId="0" applyNumberFormat="1" applyFont="1" applyFill="1" applyBorder="1" applyAlignment="1">
      <alignment vertical="center"/>
    </xf>
    <xf numFmtId="205" fontId="18" fillId="4" borderId="50" xfId="0" applyNumberFormat="1" applyFont="1" applyFill="1" applyBorder="1" applyAlignment="1">
      <alignment horizontal="center" vertical="center"/>
    </xf>
    <xf numFmtId="205" fontId="12" fillId="0" borderId="7" xfId="3" applyNumberFormat="1" applyFont="1" applyBorder="1"/>
    <xf numFmtId="205" fontId="12" fillId="5" borderId="40" xfId="1" applyNumberFormat="1" applyFont="1" applyFill="1" applyBorder="1" applyAlignment="1"/>
    <xf numFmtId="205" fontId="12" fillId="5" borderId="7" xfId="1" applyNumberFormat="1" applyFont="1" applyFill="1" applyBorder="1" applyAlignment="1"/>
    <xf numFmtId="205" fontId="12" fillId="5" borderId="9" xfId="1" applyNumberFormat="1" applyFont="1" applyFill="1" applyBorder="1" applyAlignment="1"/>
    <xf numFmtId="205" fontId="12" fillId="4" borderId="7" xfId="1" applyNumberFormat="1" applyFont="1" applyFill="1" applyBorder="1" applyAlignment="1"/>
    <xf numFmtId="205" fontId="12" fillId="4" borderId="40" xfId="1" applyNumberFormat="1" applyFont="1" applyFill="1" applyBorder="1" applyAlignment="1"/>
    <xf numFmtId="205" fontId="12" fillId="4" borderId="9" xfId="1" applyNumberFormat="1" applyFont="1" applyFill="1" applyBorder="1" applyAlignment="1"/>
    <xf numFmtId="205" fontId="12" fillId="4" borderId="47" xfId="1" applyNumberFormat="1" applyFont="1" applyFill="1" applyBorder="1" applyAlignment="1"/>
    <xf numFmtId="205" fontId="12" fillId="4" borderId="0" xfId="1" applyNumberFormat="1" applyFont="1" applyFill="1" applyBorder="1" applyAlignment="1"/>
    <xf numFmtId="205" fontId="12" fillId="4" borderId="45" xfId="1" applyNumberFormat="1" applyFont="1" applyFill="1" applyBorder="1" applyAlignment="1"/>
    <xf numFmtId="205" fontId="12" fillId="4" borderId="31" xfId="3" applyNumberFormat="1" applyFont="1" applyFill="1" applyBorder="1" applyAlignment="1">
      <alignment horizontal="right"/>
    </xf>
    <xf numFmtId="205" fontId="12" fillId="4" borderId="2" xfId="3" applyNumberFormat="1" applyFont="1" applyFill="1" applyBorder="1" applyAlignment="1">
      <alignment horizontal="right"/>
    </xf>
    <xf numFmtId="205" fontId="12" fillId="4" borderId="2" xfId="3" applyNumberFormat="1" applyFont="1" applyFill="1" applyBorder="1"/>
    <xf numFmtId="205" fontId="12" fillId="0" borderId="2" xfId="3" applyNumberFormat="1" applyFont="1" applyBorder="1"/>
    <xf numFmtId="205" fontId="12" fillId="0" borderId="32" xfId="3" applyNumberFormat="1" applyFont="1" applyBorder="1"/>
    <xf numFmtId="205" fontId="12" fillId="0" borderId="47" xfId="2" applyNumberFormat="1" applyFont="1" applyBorder="1"/>
    <xf numFmtId="205" fontId="12" fillId="0" borderId="0" xfId="2" applyNumberFormat="1" applyFont="1"/>
    <xf numFmtId="205" fontId="12" fillId="0" borderId="45" xfId="2" applyNumberFormat="1" applyFont="1" applyBorder="1"/>
    <xf numFmtId="199" fontId="12" fillId="0" borderId="0" xfId="3" applyNumberFormat="1" applyFont="1"/>
    <xf numFmtId="199" fontId="18" fillId="4" borderId="38" xfId="0" applyNumberFormat="1" applyFont="1" applyFill="1" applyBorder="1" applyAlignment="1">
      <alignment vertical="center"/>
    </xf>
    <xf numFmtId="199" fontId="18" fillId="4" borderId="50" xfId="0" applyNumberFormat="1" applyFont="1" applyFill="1" applyBorder="1" applyAlignment="1">
      <alignment horizontal="center" vertical="center"/>
    </xf>
    <xf numFmtId="199" fontId="12" fillId="0" borderId="7" xfId="3" applyNumberFormat="1" applyFont="1" applyBorder="1"/>
    <xf numFmtId="199" fontId="12" fillId="5" borderId="40" xfId="3" applyNumberFormat="1" applyFont="1" applyFill="1" applyBorder="1"/>
    <xf numFmtId="199" fontId="12" fillId="5" borderId="7" xfId="3" applyNumberFormat="1" applyFont="1" applyFill="1" applyBorder="1"/>
    <xf numFmtId="199" fontId="12" fillId="5" borderId="9" xfId="3" applyNumberFormat="1" applyFont="1" applyFill="1" applyBorder="1"/>
    <xf numFmtId="199" fontId="12" fillId="4" borderId="7" xfId="3" applyNumberFormat="1" applyFont="1" applyFill="1" applyBorder="1"/>
    <xf numFmtId="199" fontId="12" fillId="4" borderId="40" xfId="3" applyNumberFormat="1" applyFont="1" applyFill="1" applyBorder="1"/>
    <xf numFmtId="199" fontId="12" fillId="4" borderId="9" xfId="3" applyNumberFormat="1" applyFont="1" applyFill="1" applyBorder="1"/>
    <xf numFmtId="199" fontId="12" fillId="0" borderId="9" xfId="3" applyNumberFormat="1" applyFont="1" applyBorder="1"/>
    <xf numFmtId="199" fontId="12" fillId="0" borderId="47" xfId="3" applyNumberFormat="1" applyFont="1" applyBorder="1"/>
    <xf numFmtId="199" fontId="12" fillId="0" borderId="45" xfId="3" applyNumberFormat="1" applyFont="1" applyBorder="1"/>
    <xf numFmtId="199" fontId="12" fillId="0" borderId="12" xfId="3" applyNumberFormat="1" applyFont="1" applyBorder="1"/>
    <xf numFmtId="199" fontId="12" fillId="0" borderId="1" xfId="3" applyNumberFormat="1" applyFont="1" applyBorder="1"/>
    <xf numFmtId="199" fontId="12" fillId="0" borderId="21" xfId="3" applyNumberFormat="1" applyFont="1" applyBorder="1"/>
    <xf numFmtId="199" fontId="12" fillId="0" borderId="40" xfId="3" applyNumberFormat="1" applyFont="1" applyBorder="1"/>
    <xf numFmtId="177" fontId="12" fillId="0" borderId="29" xfId="3" applyNumberFormat="1" applyFont="1" applyBorder="1" applyAlignment="1">
      <alignment horizontal="center"/>
    </xf>
    <xf numFmtId="38" fontId="12" fillId="0" borderId="35" xfId="1" applyFont="1" applyBorder="1" applyAlignment="1">
      <alignment horizontal="center"/>
    </xf>
    <xf numFmtId="0" fontId="12" fillId="0" borderId="38" xfId="3" applyFont="1" applyBorder="1" applyAlignment="1">
      <alignment horizontal="center"/>
    </xf>
    <xf numFmtId="177" fontId="12" fillId="0" borderId="5" xfId="3" applyNumberFormat="1" applyFont="1" applyBorder="1" applyAlignment="1">
      <alignment horizontal="center"/>
    </xf>
    <xf numFmtId="177" fontId="18" fillId="4" borderId="0" xfId="0" applyNumberFormat="1" applyFont="1" applyFill="1" applyAlignment="1">
      <alignment vertical="center"/>
    </xf>
    <xf numFmtId="205" fontId="18" fillId="4" borderId="0" xfId="0" applyNumberFormat="1" applyFont="1" applyFill="1" applyAlignment="1">
      <alignment vertical="center"/>
    </xf>
    <xf numFmtId="199" fontId="18" fillId="4" borderId="0" xfId="0" applyNumberFormat="1" applyFont="1" applyFill="1" applyAlignment="1">
      <alignment vertical="center"/>
    </xf>
    <xf numFmtId="177" fontId="18" fillId="7" borderId="0" xfId="0" applyNumberFormat="1" applyFont="1" applyFill="1" applyAlignment="1">
      <alignment horizontal="center" vertical="center"/>
    </xf>
    <xf numFmtId="177" fontId="12" fillId="5" borderId="23" xfId="3" applyNumberFormat="1" applyFont="1" applyFill="1" applyBorder="1" applyAlignment="1">
      <alignment horizontal="center" vertical="center"/>
    </xf>
    <xf numFmtId="38" fontId="12" fillId="5" borderId="26" xfId="1" quotePrefix="1" applyFont="1" applyFill="1" applyBorder="1" applyAlignment="1">
      <alignment horizontal="center" vertical="center"/>
    </xf>
    <xf numFmtId="0" fontId="12" fillId="5" borderId="43" xfId="3" applyFont="1" applyFill="1" applyBorder="1" applyAlignment="1">
      <alignment horizontal="center" vertical="center"/>
    </xf>
    <xf numFmtId="199" fontId="12" fillId="0" borderId="38" xfId="5" applyNumberFormat="1" applyFont="1" applyBorder="1"/>
    <xf numFmtId="199" fontId="11" fillId="0" borderId="47" xfId="5" applyNumberFormat="1" applyFont="1" applyBorder="1" applyAlignment="1">
      <alignment horizontal="center"/>
    </xf>
    <xf numFmtId="199" fontId="11" fillId="0" borderId="0" xfId="5" applyNumberFormat="1" applyFont="1" applyAlignment="1">
      <alignment horizontal="center"/>
    </xf>
    <xf numFmtId="199" fontId="12" fillId="0" borderId="0" xfId="5" applyNumberFormat="1" applyFont="1" applyAlignment="1">
      <alignment horizontal="center"/>
    </xf>
    <xf numFmtId="199" fontId="12" fillId="5" borderId="45" xfId="5" applyNumberFormat="1" applyFont="1" applyFill="1" applyBorder="1" applyAlignment="1">
      <alignment horizontal="center"/>
    </xf>
    <xf numFmtId="199" fontId="12" fillId="0" borderId="9" xfId="5" applyNumberFormat="1" applyFont="1" applyBorder="1"/>
    <xf numFmtId="199" fontId="12" fillId="0" borderId="47" xfId="5" applyNumberFormat="1" applyFont="1" applyBorder="1" applyAlignment="1">
      <alignment horizontal="center"/>
    </xf>
    <xf numFmtId="199" fontId="12" fillId="0" borderId="47" xfId="2" applyNumberFormat="1" applyFont="1" applyBorder="1"/>
    <xf numFmtId="199" fontId="12" fillId="0" borderId="45" xfId="2" applyNumberFormat="1" applyFont="1" applyBorder="1"/>
    <xf numFmtId="177" fontId="12" fillId="0" borderId="38" xfId="5" applyNumberFormat="1" applyFont="1" applyBorder="1"/>
    <xf numFmtId="177" fontId="12" fillId="0" borderId="47" xfId="5" applyNumberFormat="1" applyFont="1" applyBorder="1" applyAlignment="1">
      <alignment horizontal="center"/>
    </xf>
    <xf numFmtId="177" fontId="12" fillId="0" borderId="0" xfId="5" quotePrefix="1" applyNumberFormat="1" applyFont="1" applyAlignment="1">
      <alignment horizontal="center"/>
    </xf>
    <xf numFmtId="177" fontId="12" fillId="5" borderId="45" xfId="5" applyNumberFormat="1" applyFont="1" applyFill="1" applyBorder="1" applyAlignment="1">
      <alignment horizontal="center"/>
    </xf>
    <xf numFmtId="177" fontId="12" fillId="0" borderId="47" xfId="5" applyNumberFormat="1" applyFont="1" applyBorder="1"/>
    <xf numFmtId="177" fontId="12" fillId="0" borderId="0" xfId="5" applyNumberFormat="1" applyFont="1"/>
    <xf numFmtId="177" fontId="12" fillId="5" borderId="47" xfId="5" applyNumberFormat="1" applyFont="1" applyFill="1" applyBorder="1"/>
    <xf numFmtId="177" fontId="12" fillId="5" borderId="0" xfId="5" applyNumberFormat="1" applyFont="1" applyFill="1"/>
    <xf numFmtId="177" fontId="12" fillId="5" borderId="45" xfId="5" applyNumberFormat="1" applyFont="1" applyFill="1" applyBorder="1"/>
    <xf numFmtId="177" fontId="12" fillId="4" borderId="0" xfId="5" applyNumberFormat="1" applyFont="1" applyFill="1"/>
    <xf numFmtId="177" fontId="12" fillId="4" borderId="47" xfId="5" applyNumberFormat="1" applyFont="1" applyFill="1" applyBorder="1"/>
    <xf numFmtId="177" fontId="12" fillId="4" borderId="45" xfId="5" applyNumberFormat="1" applyFont="1" applyFill="1" applyBorder="1"/>
    <xf numFmtId="177" fontId="12" fillId="0" borderId="45" xfId="5" applyNumberFormat="1" applyFont="1" applyBorder="1"/>
    <xf numFmtId="199" fontId="12" fillId="0" borderId="40" xfId="5" applyNumberFormat="1" applyFont="1" applyBorder="1" applyAlignment="1">
      <alignment horizontal="center"/>
    </xf>
    <xf numFmtId="199" fontId="12" fillId="0" borderId="7" xfId="5" applyNumberFormat="1" applyFont="1" applyBorder="1" applyAlignment="1">
      <alignment horizontal="center"/>
    </xf>
    <xf numFmtId="199" fontId="11" fillId="0" borderId="7" xfId="5" applyNumberFormat="1" applyFont="1" applyBorder="1" applyAlignment="1">
      <alignment horizontal="center"/>
    </xf>
    <xf numFmtId="199" fontId="12" fillId="5" borderId="9" xfId="5" applyNumberFormat="1" applyFont="1" applyFill="1" applyBorder="1" applyAlignment="1">
      <alignment horizontal="center"/>
    </xf>
    <xf numFmtId="199" fontId="12" fillId="5" borderId="40" xfId="5" applyNumberFormat="1" applyFont="1" applyFill="1" applyBorder="1"/>
    <xf numFmtId="199" fontId="12" fillId="5" borderId="7" xfId="5" applyNumberFormat="1" applyFont="1" applyFill="1" applyBorder="1"/>
    <xf numFmtId="199" fontId="12" fillId="5" borderId="9" xfId="5" applyNumberFormat="1" applyFont="1" applyFill="1" applyBorder="1"/>
    <xf numFmtId="199" fontId="12" fillId="4" borderId="7" xfId="5" applyNumberFormat="1" applyFont="1" applyFill="1" applyBorder="1"/>
    <xf numFmtId="199" fontId="12" fillId="4" borderId="9" xfId="5" applyNumberFormat="1" applyFont="1" applyFill="1" applyBorder="1"/>
    <xf numFmtId="199" fontId="12" fillId="4" borderId="40" xfId="5" applyNumberFormat="1" applyFont="1" applyFill="1" applyBorder="1"/>
    <xf numFmtId="199" fontId="12" fillId="0" borderId="12" xfId="5" applyNumberFormat="1" applyFont="1" applyBorder="1"/>
    <xf numFmtId="199" fontId="12" fillId="0" borderId="1" xfId="5" applyNumberFormat="1" applyFont="1" applyBorder="1"/>
    <xf numFmtId="199" fontId="12" fillId="0" borderId="21" xfId="5" applyNumberFormat="1" applyFont="1" applyBorder="1"/>
    <xf numFmtId="38" fontId="12" fillId="0" borderId="38" xfId="1" applyFont="1" applyBorder="1" applyAlignment="1"/>
    <xf numFmtId="38" fontId="11" fillId="0" borderId="40" xfId="1" applyFont="1" applyBorder="1" applyAlignment="1">
      <alignment horizontal="center"/>
    </xf>
    <xf numFmtId="38" fontId="11" fillId="0" borderId="7" xfId="1" applyFont="1" applyBorder="1" applyAlignment="1">
      <alignment horizontal="center"/>
    </xf>
    <xf numFmtId="38" fontId="12" fillId="5" borderId="9" xfId="1" applyFont="1" applyFill="1" applyBorder="1" applyAlignment="1">
      <alignment horizontal="center"/>
    </xf>
    <xf numFmtId="38" fontId="12" fillId="0" borderId="38" xfId="1" quotePrefix="1" applyFont="1" applyBorder="1" applyAlignment="1">
      <alignment horizontal="left"/>
    </xf>
    <xf numFmtId="177" fontId="12" fillId="0" borderId="40" xfId="5" applyNumberFormat="1" applyFont="1" applyBorder="1" applyAlignment="1">
      <alignment horizontal="center"/>
    </xf>
    <xf numFmtId="177" fontId="12" fillId="0" borderId="7" xfId="5" applyNumberFormat="1" applyFont="1" applyBorder="1" applyAlignment="1">
      <alignment horizontal="center"/>
    </xf>
    <xf numFmtId="177" fontId="12" fillId="5" borderId="9" xfId="5" applyNumberFormat="1" applyFont="1" applyFill="1" applyBorder="1" applyAlignment="1">
      <alignment horizontal="center"/>
    </xf>
    <xf numFmtId="177" fontId="12" fillId="5" borderId="40" xfId="5" applyNumberFormat="1" applyFont="1" applyFill="1" applyBorder="1"/>
    <xf numFmtId="177" fontId="12" fillId="5" borderId="7" xfId="5" applyNumberFormat="1" applyFont="1" applyFill="1" applyBorder="1"/>
    <xf numFmtId="177" fontId="12" fillId="5" borderId="9" xfId="5" applyNumberFormat="1" applyFont="1" applyFill="1" applyBorder="1"/>
    <xf numFmtId="177" fontId="12" fillId="0" borderId="40" xfId="1" applyNumberFormat="1" applyFont="1" applyBorder="1" applyAlignment="1"/>
    <xf numFmtId="177" fontId="12" fillId="0" borderId="7" xfId="1" applyNumberFormat="1" applyFont="1" applyBorder="1" applyAlignment="1"/>
    <xf numFmtId="177" fontId="12" fillId="0" borderId="9" xfId="1" applyNumberFormat="1" applyFont="1" applyBorder="1" applyAlignment="1"/>
    <xf numFmtId="0" fontId="40" fillId="4" borderId="12" xfId="0" applyFont="1" applyFill="1" applyBorder="1" applyAlignment="1">
      <alignment horizontal="center" vertical="center"/>
    </xf>
    <xf numFmtId="0" fontId="40" fillId="4" borderId="1" xfId="0" applyFont="1" applyFill="1" applyBorder="1" applyAlignment="1">
      <alignment horizontal="center" vertical="center"/>
    </xf>
    <xf numFmtId="0" fontId="40" fillId="4" borderId="48" xfId="0" applyFont="1" applyFill="1" applyBorder="1" applyAlignment="1">
      <alignment horizontal="center" vertical="center"/>
    </xf>
    <xf numFmtId="0" fontId="0" fillId="0" borderId="13" xfId="0" applyBorder="1"/>
    <xf numFmtId="0" fontId="0" fillId="0" borderId="8" xfId="0" applyBorder="1"/>
    <xf numFmtId="0" fontId="40" fillId="0" borderId="8" xfId="0" applyFont="1" applyBorder="1" applyAlignment="1">
      <alignment vertical="center"/>
    </xf>
    <xf numFmtId="0" fontId="40" fillId="0" borderId="22" xfId="0" applyFont="1" applyBorder="1" applyAlignment="1">
      <alignment vertical="center"/>
    </xf>
    <xf numFmtId="0" fontId="40" fillId="0" borderId="1" xfId="0" applyFont="1" applyBorder="1" applyAlignment="1">
      <alignment vertical="center"/>
    </xf>
    <xf numFmtId="0" fontId="40" fillId="0" borderId="21" xfId="0" applyFont="1" applyBorder="1" applyAlignment="1">
      <alignment vertical="center"/>
    </xf>
    <xf numFmtId="0" fontId="40" fillId="0" borderId="41" xfId="0" applyFont="1" applyBorder="1" applyAlignment="1">
      <alignment vertical="center"/>
    </xf>
    <xf numFmtId="0" fontId="40" fillId="0" borderId="46" xfId="0" applyFont="1" applyBorder="1" applyAlignment="1">
      <alignment vertical="center"/>
    </xf>
    <xf numFmtId="2" fontId="0" fillId="0" borderId="12" xfId="0" applyNumberFormat="1" applyBorder="1"/>
    <xf numFmtId="2" fontId="40" fillId="0" borderId="1" xfId="0" applyNumberFormat="1" applyFont="1" applyBorder="1" applyAlignment="1">
      <alignment vertical="center"/>
    </xf>
    <xf numFmtId="202" fontId="41" fillId="4" borderId="13" xfId="0" applyNumberFormat="1" applyFont="1" applyFill="1" applyBorder="1"/>
    <xf numFmtId="202" fontId="41" fillId="4" borderId="8" xfId="0" applyNumberFormat="1" applyFont="1" applyFill="1" applyBorder="1"/>
    <xf numFmtId="202" fontId="40" fillId="4" borderId="8" xfId="0" applyNumberFormat="1" applyFont="1" applyFill="1" applyBorder="1"/>
    <xf numFmtId="202" fontId="40" fillId="4" borderId="22" xfId="0" applyNumberFormat="1" applyFont="1" applyFill="1" applyBorder="1"/>
    <xf numFmtId="38" fontId="18" fillId="0" borderId="11" xfId="1" applyFont="1" applyBorder="1" applyAlignment="1">
      <alignment vertical="center"/>
    </xf>
    <xf numFmtId="38" fontId="18" fillId="0" borderId="6" xfId="1" applyFont="1" applyBorder="1" applyAlignment="1">
      <alignment vertical="center"/>
    </xf>
    <xf numFmtId="38" fontId="18" fillId="0" borderId="20" xfId="1" applyFont="1" applyBorder="1" applyAlignment="1">
      <alignment vertical="center"/>
    </xf>
    <xf numFmtId="38" fontId="18" fillId="4" borderId="38" xfId="1" applyFont="1" applyFill="1" applyBorder="1" applyAlignment="1">
      <alignment vertical="center"/>
    </xf>
    <xf numFmtId="38" fontId="18" fillId="4" borderId="50" xfId="1" applyFont="1" applyFill="1" applyBorder="1" applyAlignment="1">
      <alignment horizontal="center" vertical="center"/>
    </xf>
    <xf numFmtId="177" fontId="0" fillId="0" borderId="0" xfId="0" applyNumberFormat="1" applyAlignment="1">
      <alignment vertical="center"/>
    </xf>
    <xf numFmtId="177" fontId="0" fillId="5" borderId="38" xfId="0" applyNumberFormat="1" applyFill="1" applyBorder="1" applyAlignment="1">
      <alignment vertical="center"/>
    </xf>
    <xf numFmtId="177" fontId="0" fillId="5" borderId="0" xfId="0" applyNumberFormat="1" applyFill="1" applyAlignment="1">
      <alignment vertical="center"/>
    </xf>
    <xf numFmtId="177" fontId="18" fillId="5" borderId="50" xfId="0" applyNumberFormat="1" applyFont="1" applyFill="1" applyBorder="1" applyAlignment="1">
      <alignment horizontal="center" vertical="center"/>
    </xf>
    <xf numFmtId="177" fontId="0" fillId="6" borderId="0" xfId="1" applyNumberFormat="1" applyFont="1" applyFill="1" applyBorder="1" applyAlignment="1">
      <alignment vertical="center"/>
    </xf>
    <xf numFmtId="177" fontId="0" fillId="6" borderId="45" xfId="1" applyNumberFormat="1" applyFont="1" applyFill="1" applyBorder="1" applyAlignment="1">
      <alignment vertical="center"/>
    </xf>
    <xf numFmtId="177" fontId="0" fillId="0" borderId="47" xfId="1" applyNumberFormat="1" applyFont="1" applyBorder="1" applyAlignment="1">
      <alignment vertical="center"/>
    </xf>
    <xf numFmtId="177" fontId="0" fillId="0" borderId="0" xfId="1" applyNumberFormat="1" applyFont="1" applyBorder="1" applyAlignment="1">
      <alignment vertical="center"/>
    </xf>
    <xf numFmtId="177" fontId="0" fillId="0" borderId="45" xfId="1" applyNumberFormat="1" applyFont="1" applyBorder="1" applyAlignment="1">
      <alignment vertical="center"/>
    </xf>
    <xf numFmtId="177" fontId="8" fillId="0" borderId="0" xfId="1" applyNumberFormat="1" applyFont="1" applyBorder="1" applyAlignment="1">
      <alignment vertical="center"/>
    </xf>
    <xf numFmtId="177" fontId="0" fillId="0" borderId="0" xfId="1" applyNumberFormat="1" applyFont="1" applyAlignment="1">
      <alignment vertical="center"/>
    </xf>
    <xf numFmtId="177" fontId="0" fillId="0" borderId="47" xfId="0" applyNumberFormat="1" applyBorder="1" applyAlignment="1">
      <alignment vertical="center"/>
    </xf>
    <xf numFmtId="177" fontId="0" fillId="0" borderId="45" xfId="0" applyNumberFormat="1" applyBorder="1" applyAlignment="1">
      <alignment vertical="center"/>
    </xf>
    <xf numFmtId="177" fontId="18" fillId="0" borderId="47" xfId="1" applyNumberFormat="1" applyFont="1" applyBorder="1" applyAlignment="1">
      <alignment vertical="center"/>
    </xf>
    <xf numFmtId="177" fontId="18" fillId="0" borderId="0" xfId="1" applyNumberFormat="1" applyFont="1" applyBorder="1" applyAlignment="1">
      <alignment vertical="center"/>
    </xf>
    <xf numFmtId="177" fontId="18" fillId="0" borderId="45" xfId="1" applyNumberFormat="1" applyFont="1" applyBorder="1" applyAlignment="1">
      <alignment vertical="center"/>
    </xf>
    <xf numFmtId="38" fontId="18" fillId="4" borderId="43" xfId="1" applyFont="1" applyFill="1" applyBorder="1" applyAlignment="1">
      <alignment horizontal="center" vertical="center"/>
    </xf>
    <xf numFmtId="38" fontId="8" fillId="4" borderId="0" xfId="1" applyFont="1" applyFill="1" applyBorder="1" applyAlignment="1">
      <alignment vertical="center"/>
    </xf>
    <xf numFmtId="38" fontId="18" fillId="4" borderId="43" xfId="1" applyFont="1" applyFill="1" applyBorder="1" applyAlignment="1">
      <alignment vertical="center"/>
    </xf>
    <xf numFmtId="38" fontId="18" fillId="0" borderId="0" xfId="1" applyFont="1" applyFill="1" applyBorder="1" applyAlignment="1">
      <alignment vertical="center"/>
    </xf>
    <xf numFmtId="183" fontId="18" fillId="0" borderId="0" xfId="1" applyNumberFormat="1" applyFont="1" applyFill="1" applyBorder="1" applyAlignment="1">
      <alignment vertical="center"/>
    </xf>
    <xf numFmtId="183" fontId="18" fillId="0" borderId="45" xfId="1" applyNumberFormat="1" applyFont="1" applyFill="1" applyBorder="1" applyAlignment="1">
      <alignment vertical="center"/>
    </xf>
    <xf numFmtId="38" fontId="8" fillId="5" borderId="45" xfId="1" applyFont="1" applyFill="1" applyBorder="1" applyAlignment="1"/>
    <xf numFmtId="188" fontId="0" fillId="0" borderId="7" xfId="1" applyNumberFormat="1" applyFont="1" applyFill="1" applyBorder="1" applyAlignment="1"/>
    <xf numFmtId="0" fontId="12" fillId="0" borderId="32" xfId="0" applyFont="1" applyBorder="1" applyAlignment="1">
      <alignment horizontal="center" vertical="center"/>
    </xf>
    <xf numFmtId="0" fontId="12" fillId="0" borderId="28" xfId="0" applyFont="1" applyBorder="1" applyAlignment="1">
      <alignment vertical="top" wrapText="1"/>
    </xf>
    <xf numFmtId="38" fontId="0" fillId="0" borderId="2" xfId="1" applyFont="1" applyFill="1" applyBorder="1" applyAlignment="1"/>
    <xf numFmtId="182" fontId="0" fillId="0" borderId="2" xfId="1" applyNumberFormat="1" applyFont="1" applyFill="1" applyBorder="1" applyAlignment="1"/>
    <xf numFmtId="38" fontId="0" fillId="0" borderId="32" xfId="1" applyFont="1" applyFill="1" applyBorder="1" applyAlignment="1"/>
    <xf numFmtId="188" fontId="0" fillId="0" borderId="9" xfId="1" applyNumberFormat="1" applyFont="1" applyFill="1" applyBorder="1" applyAlignment="1">
      <alignment horizontal="center"/>
    </xf>
    <xf numFmtId="182" fontId="0" fillId="0" borderId="32" xfId="1" applyNumberFormat="1" applyFont="1" applyFill="1" applyBorder="1" applyAlignment="1"/>
    <xf numFmtId="38" fontId="0" fillId="0" borderId="40" xfId="1" applyFont="1" applyFill="1" applyBorder="1" applyAlignment="1"/>
    <xf numFmtId="188" fontId="0" fillId="0" borderId="2" xfId="1" applyNumberFormat="1" applyFont="1" applyFill="1" applyBorder="1" applyAlignment="1"/>
    <xf numFmtId="0" fontId="40" fillId="4" borderId="3" xfId="0" applyFont="1" applyFill="1" applyBorder="1" applyAlignment="1">
      <alignment horizontal="center" vertical="center"/>
    </xf>
    <xf numFmtId="0" fontId="12" fillId="4" borderId="38" xfId="3" applyFont="1" applyFill="1" applyBorder="1" applyAlignment="1">
      <alignment horizontal="center" vertical="center"/>
    </xf>
    <xf numFmtId="0" fontId="12" fillId="4" borderId="0" xfId="3" applyFont="1" applyFill="1" applyAlignment="1">
      <alignment horizontal="center" vertical="center"/>
    </xf>
    <xf numFmtId="0" fontId="12" fillId="4" borderId="12" xfId="3" applyFont="1" applyFill="1" applyBorder="1" applyAlignment="1">
      <alignment horizontal="center" vertical="center"/>
    </xf>
    <xf numFmtId="0" fontId="12" fillId="4" borderId="25" xfId="3" applyFont="1" applyFill="1" applyBorder="1" applyAlignment="1">
      <alignment horizontal="center" vertical="center"/>
    </xf>
    <xf numFmtId="0" fontId="12" fillId="5" borderId="40" xfId="3" applyFont="1" applyFill="1" applyBorder="1" applyAlignment="1">
      <alignment horizontal="center" vertical="center"/>
    </xf>
    <xf numFmtId="0" fontId="12" fillId="5" borderId="26" xfId="3" applyFont="1" applyFill="1" applyBorder="1" applyAlignment="1">
      <alignment horizontal="center" vertical="center"/>
    </xf>
    <xf numFmtId="0" fontId="12" fillId="4" borderId="40" xfId="3" applyFont="1" applyFill="1" applyBorder="1" applyAlignment="1">
      <alignment horizontal="center" vertical="center"/>
    </xf>
    <xf numFmtId="0" fontId="12" fillId="4" borderId="26" xfId="3" applyFont="1" applyFill="1" applyBorder="1" applyAlignment="1">
      <alignment horizontal="center" vertical="center"/>
    </xf>
    <xf numFmtId="0" fontId="12" fillId="6" borderId="12" xfId="3" applyFont="1" applyFill="1" applyBorder="1" applyAlignment="1">
      <alignment horizontal="center" vertical="center"/>
    </xf>
    <xf numFmtId="0" fontId="12" fillId="6" borderId="25" xfId="3" applyFont="1" applyFill="1" applyBorder="1" applyAlignment="1">
      <alignment horizontal="center" vertical="center"/>
    </xf>
    <xf numFmtId="0" fontId="12" fillId="6" borderId="40" xfId="3" applyFont="1" applyFill="1" applyBorder="1" applyAlignment="1">
      <alignment horizontal="center" vertical="center"/>
    </xf>
    <xf numFmtId="0" fontId="12" fillId="6" borderId="26" xfId="3" applyFont="1" applyFill="1" applyBorder="1" applyAlignment="1">
      <alignment horizontal="center" vertical="center"/>
    </xf>
    <xf numFmtId="0" fontId="12" fillId="6" borderId="31" xfId="3" applyFont="1" applyFill="1" applyBorder="1" applyAlignment="1">
      <alignment horizontal="center" vertical="center"/>
    </xf>
    <xf numFmtId="0" fontId="12" fillId="6" borderId="42" xfId="3" applyFont="1" applyFill="1" applyBorder="1" applyAlignment="1">
      <alignment horizontal="center" vertical="center"/>
    </xf>
    <xf numFmtId="0" fontId="12" fillId="4" borderId="10" xfId="3" applyFont="1" applyFill="1" applyBorder="1" applyAlignment="1">
      <alignment horizontal="center" vertical="center"/>
    </xf>
    <xf numFmtId="0" fontId="12" fillId="4" borderId="23" xfId="3" applyFont="1" applyFill="1" applyBorder="1" applyAlignment="1">
      <alignment horizontal="center" vertical="center"/>
    </xf>
    <xf numFmtId="0" fontId="12" fillId="4" borderId="11" xfId="3" applyFont="1" applyFill="1" applyBorder="1" applyAlignment="1">
      <alignment horizontal="center" vertical="center"/>
    </xf>
    <xf numFmtId="0" fontId="12" fillId="4" borderId="24" xfId="3" applyFont="1" applyFill="1" applyBorder="1" applyAlignment="1">
      <alignment horizontal="center" vertical="center"/>
    </xf>
    <xf numFmtId="0" fontId="12" fillId="5" borderId="33" xfId="2" applyFont="1" applyFill="1" applyBorder="1" applyAlignment="1">
      <alignment horizontal="center" wrapText="1"/>
    </xf>
    <xf numFmtId="0" fontId="12" fillId="5" borderId="34" xfId="2" applyFont="1" applyFill="1" applyBorder="1" applyAlignment="1">
      <alignment horizontal="center" wrapText="1"/>
    </xf>
    <xf numFmtId="0" fontId="12" fillId="4" borderId="35" xfId="3" applyFont="1" applyFill="1" applyBorder="1" applyAlignment="1">
      <alignment horizontal="center" vertical="center"/>
    </xf>
    <xf numFmtId="0" fontId="12" fillId="4" borderId="7" xfId="3" applyFont="1" applyFill="1" applyBorder="1" applyAlignment="1">
      <alignment horizontal="center" vertical="center"/>
    </xf>
    <xf numFmtId="0" fontId="12" fillId="6" borderId="33" xfId="2" applyFont="1" applyFill="1" applyBorder="1" applyAlignment="1">
      <alignment horizontal="center" wrapText="1"/>
    </xf>
    <xf numFmtId="0" fontId="12" fillId="5" borderId="36" xfId="2" applyFont="1" applyFill="1" applyBorder="1" applyAlignment="1">
      <alignment horizontal="center" wrapText="1"/>
    </xf>
    <xf numFmtId="0" fontId="12" fillId="5" borderId="37" xfId="2" applyFont="1" applyFill="1" applyBorder="1" applyAlignment="1">
      <alignment horizontal="center" wrapText="1"/>
    </xf>
    <xf numFmtId="0" fontId="12" fillId="0" borderId="31" xfId="3" applyFont="1" applyBorder="1" applyAlignment="1">
      <alignment horizontal="center"/>
    </xf>
    <xf numFmtId="0" fontId="12" fillId="0" borderId="47" xfId="3" applyFont="1" applyBorder="1" applyAlignment="1">
      <alignment horizontal="center"/>
    </xf>
    <xf numFmtId="0" fontId="12" fillId="0" borderId="12" xfId="3" applyFont="1" applyBorder="1" applyAlignment="1">
      <alignment horizontal="center"/>
    </xf>
    <xf numFmtId="0" fontId="13" fillId="0" borderId="36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4" borderId="53" xfId="0" applyFont="1" applyFill="1" applyBorder="1" applyAlignment="1">
      <alignment horizontal="center"/>
    </xf>
    <xf numFmtId="0" fontId="13" fillId="4" borderId="17" xfId="0" applyFont="1" applyFill="1" applyBorder="1" applyAlignment="1">
      <alignment horizontal="center"/>
    </xf>
    <xf numFmtId="0" fontId="13" fillId="4" borderId="15" xfId="0" applyFont="1" applyFill="1" applyBorder="1" applyAlignment="1">
      <alignment horizontal="center"/>
    </xf>
    <xf numFmtId="0" fontId="13" fillId="0" borderId="53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13" fillId="4" borderId="36" xfId="0" applyFont="1" applyFill="1" applyBorder="1" applyAlignment="1">
      <alignment horizontal="center" vertical="center"/>
    </xf>
    <xf numFmtId="0" fontId="13" fillId="4" borderId="33" xfId="0" applyFont="1" applyFill="1" applyBorder="1" applyAlignment="1">
      <alignment horizontal="center" vertical="center"/>
    </xf>
    <xf numFmtId="0" fontId="13" fillId="4" borderId="37" xfId="0" applyFont="1" applyFill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0" fillId="4" borderId="40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4" borderId="31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35" fillId="4" borderId="31" xfId="0" applyFont="1" applyFill="1" applyBorder="1" applyAlignment="1">
      <alignment horizontal="center" vertical="center"/>
    </xf>
    <xf numFmtId="0" fontId="16" fillId="4" borderId="12" xfId="0" applyFont="1" applyFill="1" applyBorder="1" applyAlignment="1">
      <alignment horizontal="center" vertical="center"/>
    </xf>
    <xf numFmtId="0" fontId="35" fillId="4" borderId="31" xfId="0" applyFont="1" applyFill="1" applyBorder="1" applyAlignment="1">
      <alignment horizontal="center" vertical="center" wrapText="1"/>
    </xf>
    <xf numFmtId="0" fontId="16" fillId="4" borderId="32" xfId="0" applyFont="1" applyFill="1" applyBorder="1" applyAlignment="1">
      <alignment horizontal="center" vertical="center" wrapText="1"/>
    </xf>
    <xf numFmtId="0" fontId="36" fillId="4" borderId="31" xfId="0" applyFont="1" applyFill="1" applyBorder="1" applyAlignment="1">
      <alignment horizontal="center" vertical="center" wrapText="1"/>
    </xf>
    <xf numFmtId="0" fontId="36" fillId="4" borderId="32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35" fillId="0" borderId="31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 wrapText="1"/>
    </xf>
    <xf numFmtId="0" fontId="8" fillId="4" borderId="2" xfId="9" applyFont="1" applyFill="1" applyBorder="1" applyAlignment="1">
      <alignment vertical="center" wrapText="1"/>
    </xf>
    <xf numFmtId="0" fontId="8" fillId="4" borderId="2" xfId="0" applyFont="1" applyFill="1" applyBorder="1" applyAlignment="1">
      <alignment vertical="center" wrapText="1"/>
    </xf>
    <xf numFmtId="0" fontId="0" fillId="4" borderId="40" xfId="9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0" fillId="4" borderId="53" xfId="0" applyFont="1" applyFill="1" applyBorder="1" applyAlignment="1">
      <alignment horizontal="center"/>
    </xf>
    <xf numFmtId="0" fontId="10" fillId="4" borderId="17" xfId="0" applyFont="1" applyFill="1" applyBorder="1" applyAlignment="1">
      <alignment horizontal="center"/>
    </xf>
    <xf numFmtId="0" fontId="10" fillId="4" borderId="16" xfId="0" applyFont="1" applyFill="1" applyBorder="1" applyAlignment="1">
      <alignment horizontal="center"/>
    </xf>
    <xf numFmtId="0" fontId="10" fillId="4" borderId="53" xfId="0" applyFont="1" applyFill="1" applyBorder="1" applyAlignment="1">
      <alignment horizontal="center" wrapText="1"/>
    </xf>
    <xf numFmtId="0" fontId="10" fillId="4" borderId="17" xfId="0" applyFont="1" applyFill="1" applyBorder="1" applyAlignment="1">
      <alignment horizontal="center" wrapText="1"/>
    </xf>
    <xf numFmtId="0" fontId="10" fillId="4" borderId="16" xfId="0" applyFont="1" applyFill="1" applyBorder="1" applyAlignment="1">
      <alignment horizontal="center" wrapText="1"/>
    </xf>
    <xf numFmtId="0" fontId="53" fillId="4" borderId="53" xfId="0" applyFont="1" applyFill="1" applyBorder="1" applyAlignment="1">
      <alignment horizontal="center"/>
    </xf>
    <xf numFmtId="0" fontId="53" fillId="4" borderId="17" xfId="0" applyFont="1" applyFill="1" applyBorder="1" applyAlignment="1">
      <alignment horizontal="center"/>
    </xf>
    <xf numFmtId="0" fontId="3" fillId="0" borderId="0" xfId="0" applyFont="1"/>
    <xf numFmtId="0" fontId="0" fillId="0" borderId="0" xfId="0"/>
    <xf numFmtId="0" fontId="41" fillId="4" borderId="29" xfId="0" applyFont="1" applyFill="1" applyBorder="1" applyAlignment="1">
      <alignment horizontal="center" vertical="center"/>
    </xf>
    <xf numFmtId="0" fontId="41" fillId="4" borderId="30" xfId="0" applyFont="1" applyFill="1" applyBorder="1" applyAlignment="1">
      <alignment horizontal="center" vertical="center"/>
    </xf>
    <xf numFmtId="0" fontId="41" fillId="4" borderId="23" xfId="0" applyFont="1" applyFill="1" applyBorder="1" applyAlignment="1">
      <alignment horizontal="center" vertical="center"/>
    </xf>
    <xf numFmtId="0" fontId="41" fillId="4" borderId="24" xfId="0" applyFont="1" applyFill="1" applyBorder="1" applyAlignment="1">
      <alignment horizontal="center" vertical="center"/>
    </xf>
    <xf numFmtId="0" fontId="40" fillId="4" borderId="23" xfId="0" applyFont="1" applyFill="1" applyBorder="1" applyAlignment="1">
      <alignment horizontal="center" vertical="center"/>
    </xf>
    <xf numFmtId="0" fontId="40" fillId="4" borderId="24" xfId="0" applyFont="1" applyFill="1" applyBorder="1" applyAlignment="1">
      <alignment horizontal="center" vertical="center"/>
    </xf>
    <xf numFmtId="0" fontId="42" fillId="4" borderId="43" xfId="0" applyFont="1" applyFill="1" applyBorder="1" applyAlignment="1">
      <alignment horizontal="center" vertical="center"/>
    </xf>
    <xf numFmtId="0" fontId="40" fillId="4" borderId="38" xfId="0" applyFont="1" applyFill="1" applyBorder="1" applyAlignment="1">
      <alignment horizontal="center" vertical="center"/>
    </xf>
    <xf numFmtId="0" fontId="40" fillId="4" borderId="43" xfId="0" applyFont="1" applyFill="1" applyBorder="1" applyAlignment="1">
      <alignment horizontal="center" vertical="center"/>
    </xf>
    <xf numFmtId="0" fontId="42" fillId="4" borderId="29" xfId="0" applyFont="1" applyFill="1" applyBorder="1" applyAlignment="1">
      <alignment horizontal="center" vertical="center"/>
    </xf>
    <xf numFmtId="0" fontId="42" fillId="4" borderId="30" xfId="0" applyFont="1" applyFill="1" applyBorder="1" applyAlignment="1">
      <alignment horizontal="center" vertical="center"/>
    </xf>
    <xf numFmtId="0" fontId="40" fillId="4" borderId="29" xfId="0" applyFont="1" applyFill="1" applyBorder="1" applyAlignment="1">
      <alignment horizontal="center" vertical="center"/>
    </xf>
    <xf numFmtId="182" fontId="0" fillId="5" borderId="31" xfId="1" applyNumberFormat="1" applyFont="1" applyFill="1" applyBorder="1" applyAlignment="1"/>
    <xf numFmtId="188" fontId="0" fillId="5" borderId="31" xfId="1" applyNumberFormat="1" applyFont="1" applyFill="1" applyBorder="1" applyAlignment="1"/>
    <xf numFmtId="188" fontId="0" fillId="5" borderId="32" xfId="1" applyNumberFormat="1" applyFont="1" applyFill="1" applyBorder="1" applyAlignment="1"/>
    <xf numFmtId="0" fontId="35" fillId="4" borderId="9" xfId="0" applyFont="1" applyFill="1" applyBorder="1" applyAlignment="1">
      <alignment horizontal="left"/>
    </xf>
  </cellXfs>
  <cellStyles count="11">
    <cellStyle name="ハイパーリンク" xfId="10" builtinId="8"/>
    <cellStyle name="桁区切り" xfId="1" builtinId="6"/>
    <cellStyle name="標準" xfId="0" builtinId="0"/>
    <cellStyle name="標準 2" xfId="8" xr:uid="{CD79DC82-3693-480D-99E9-279D5536B8DC}"/>
    <cellStyle name="標準_a101" xfId="7" xr:uid="{0300272E-98F6-4678-8B0F-3AAB87860E27}"/>
    <cellStyle name="標準_Sheet1" xfId="6" xr:uid="{5E330E48-B627-4D5F-B02F-987FA1AF8295}"/>
    <cellStyle name="標準_一致原99最新現在" xfId="3" xr:uid="{630BDA85-BE53-4F7D-82DD-AB44516C4C0E}"/>
    <cellStyle name="標準_新方式の基調判断" xfId="9" xr:uid="{24E4B2CB-0BEB-41B4-905E-71E146C73E7A}"/>
    <cellStyle name="標準_先行DI99現在" xfId="4" xr:uid="{E2382F2E-79CC-42B3-B003-A16630C494D8}"/>
    <cellStyle name="標準_先行原99最新現在" xfId="2" xr:uid="{69F78458-AAAC-4824-8E96-7491832DE083}"/>
    <cellStyle name="標準_遅行原99最新現在" xfId="5" xr:uid="{821844C2-266A-4A00-8014-CF348AE18012}"/>
  </cellStyles>
  <dxfs count="4">
    <dxf>
      <font>
        <condense val="0"/>
        <extend val="0"/>
        <color auto="1"/>
      </font>
      <fill>
        <patternFill>
          <bgColor indexed="14"/>
        </patternFill>
      </fill>
    </dxf>
    <dxf>
      <fill>
        <patternFill>
          <bgColor indexed="14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>
                <a:latin typeface="+mn-ea"/>
                <a:ea typeface="+mn-ea"/>
              </a:rPr>
              <a:t>景気動向指数</a:t>
            </a:r>
            <a:r>
              <a:rPr lang="en-US" altLang="ja-JP" sz="1200">
                <a:latin typeface="+mn-ea"/>
                <a:ea typeface="+mn-ea"/>
              </a:rPr>
              <a:t>(</a:t>
            </a:r>
            <a:r>
              <a:rPr lang="ja-JP" altLang="en-US" sz="1200">
                <a:latin typeface="+mn-ea"/>
                <a:ea typeface="+mn-ea"/>
              </a:rPr>
              <a:t>一致指数</a:t>
            </a:r>
            <a:r>
              <a:rPr lang="en-US" altLang="ja-JP" sz="1200">
                <a:latin typeface="+mn-ea"/>
                <a:ea typeface="+mn-ea"/>
              </a:rPr>
              <a:t>)</a:t>
            </a:r>
            <a:r>
              <a:rPr lang="ja-JP" altLang="en-US" sz="1200">
                <a:latin typeface="+mn-ea"/>
                <a:ea typeface="+mn-ea"/>
              </a:rPr>
              <a:t>の推移</a:t>
            </a:r>
          </a:p>
        </c:rich>
      </c:tx>
      <c:layout>
        <c:manualLayout>
          <c:xMode val="edge"/>
          <c:yMode val="edge"/>
          <c:x val="0.19927322508847695"/>
          <c:y val="5.06534661108537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957047701957079E-2"/>
          <c:y val="0.14941253666821058"/>
          <c:w val="0.87542249461909061"/>
          <c:h val="0.70169908908445255"/>
        </c:manualLayout>
      </c:layout>
      <c:lineChart>
        <c:grouping val="standard"/>
        <c:varyColors val="0"/>
        <c:ser>
          <c:idx val="0"/>
          <c:order val="0"/>
          <c:tx>
            <c:v>#REF!</c:v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005622689070725E-2"/>
                  <c:y val="-2.9411764705882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F6-4023-8B08-6F6C7418E9D5}"/>
                </c:ext>
              </c:extLst>
            </c:dLbl>
            <c:dLbl>
              <c:idx val="16"/>
              <c:layout>
                <c:manualLayout>
                  <c:x val="-2.9254568434869958E-2"/>
                  <c:y val="-6.8627450980392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F6-4023-8B08-6F6C7418E9D5}"/>
                </c:ext>
              </c:extLst>
            </c:dLbl>
            <c:dLbl>
              <c:idx val="27"/>
              <c:layout>
                <c:manualLayout>
                  <c:x val="-2.250351418066928E-2"/>
                  <c:y val="-3.4313725490196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F6-4023-8B08-6F6C7418E9D5}"/>
                </c:ext>
              </c:extLst>
            </c:dLbl>
            <c:dLbl>
              <c:idx val="3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F6-4023-8B08-6F6C7418E9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6"/>
              <c:pt idx="0">
                <c:v>下方への局面変化</c:v>
              </c:pt>
              <c:pt idx="1">
                <c:v>下方への局面変化</c:v>
              </c:pt>
              <c:pt idx="2">
                <c:v>悪化</c:v>
              </c:pt>
              <c:pt idx="3">
                <c:v>悪化</c:v>
              </c:pt>
              <c:pt idx="4">
                <c:v>下げ止まり</c:v>
              </c:pt>
              <c:pt idx="5">
                <c:v>下げ止まり</c:v>
              </c:pt>
              <c:pt idx="6">
                <c:v>下げ止まり</c:v>
              </c:pt>
              <c:pt idx="7">
                <c:v>悪化</c:v>
              </c:pt>
              <c:pt idx="8">
                <c:v>悪化</c:v>
              </c:pt>
              <c:pt idx="9">
                <c:v>悪化</c:v>
              </c:pt>
              <c:pt idx="10">
                <c:v>悪化</c:v>
              </c:pt>
              <c:pt idx="11">
                <c:v>悪化</c:v>
              </c:pt>
              <c:pt idx="12">
                <c:v>悪化</c:v>
              </c:pt>
              <c:pt idx="13">
                <c:v>悪化</c:v>
              </c:pt>
              <c:pt idx="14">
                <c:v>悪化</c:v>
              </c:pt>
              <c:pt idx="15">
                <c:v>悪化</c:v>
              </c:pt>
              <c:pt idx="16">
                <c:v>悪化</c:v>
              </c:pt>
              <c:pt idx="17">
                <c:v>悪化</c:v>
              </c:pt>
              <c:pt idx="18">
                <c:v>悪化</c:v>
              </c:pt>
              <c:pt idx="19">
                <c:v>下げ止まり</c:v>
              </c:pt>
              <c:pt idx="20">
                <c:v>下げ止まり</c:v>
              </c:pt>
              <c:pt idx="21">
                <c:v>下げ止まり</c:v>
              </c:pt>
              <c:pt idx="22">
                <c:v>下げ止まり</c:v>
              </c:pt>
              <c:pt idx="23">
                <c:v>下げ止まり</c:v>
              </c:pt>
              <c:pt idx="24">
                <c:v>上方への局面変化</c:v>
              </c:pt>
              <c:pt idx="25">
                <c:v>上方への局面変化</c:v>
              </c:pt>
              <c:pt idx="26">
                <c:v>改善</c:v>
              </c:pt>
              <c:pt idx="27">
                <c:v>改善</c:v>
              </c:pt>
              <c:pt idx="28">
                <c:v>改善</c:v>
              </c:pt>
              <c:pt idx="29">
                <c:v>改善</c:v>
              </c:pt>
              <c:pt idx="30">
                <c:v>改善</c:v>
              </c:pt>
              <c:pt idx="31">
                <c:v>改善</c:v>
              </c:pt>
              <c:pt idx="32">
                <c:v>足踏み</c:v>
              </c:pt>
              <c:pt idx="33">
                <c:v>足踏み</c:v>
              </c:pt>
              <c:pt idx="34">
                <c:v>足踏み</c:v>
              </c:pt>
              <c:pt idx="35">
                <c:v>足踏み</c:v>
              </c:pt>
            </c:strLit>
          </c:cat>
          <c:val>
            <c:numLit>
              <c:formatCode>General</c:formatCode>
              <c:ptCount val="36"/>
              <c:pt idx="16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C4F6-4023-8B08-6F6C7418E9D5}"/>
            </c:ext>
          </c:extLst>
        </c:ser>
        <c:ser>
          <c:idx val="1"/>
          <c:order val="1"/>
          <c:tx>
            <c:v>#REF!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506325525204563E-2"/>
                  <c:y val="5.3921568627450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F6-4023-8B08-6F6C7418E9D5}"/>
                </c:ext>
              </c:extLst>
            </c:dLbl>
            <c:dLbl>
              <c:idx val="16"/>
              <c:layout>
                <c:manualLayout>
                  <c:x val="-4.7257379779405397E-2"/>
                  <c:y val="2.941176470588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F6-4023-8B08-6F6C7418E9D5}"/>
                </c:ext>
              </c:extLst>
            </c:dLbl>
            <c:dLbl>
              <c:idx val="29"/>
              <c:layout>
                <c:manualLayout>
                  <c:x val="-3.6005622689070718E-2"/>
                  <c:y val="-2.9411764705882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F6-4023-8B08-6F6C7418E9D5}"/>
                </c:ext>
              </c:extLst>
            </c:dLbl>
            <c:dLbl>
              <c:idx val="3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F6-4023-8B08-6F6C7418E9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6"/>
              <c:pt idx="0">
                <c:v>下方への局面変化</c:v>
              </c:pt>
              <c:pt idx="1">
                <c:v>下方への局面変化</c:v>
              </c:pt>
              <c:pt idx="2">
                <c:v>悪化</c:v>
              </c:pt>
              <c:pt idx="3">
                <c:v>悪化</c:v>
              </c:pt>
              <c:pt idx="4">
                <c:v>下げ止まり</c:v>
              </c:pt>
              <c:pt idx="5">
                <c:v>下げ止まり</c:v>
              </c:pt>
              <c:pt idx="6">
                <c:v>下げ止まり</c:v>
              </c:pt>
              <c:pt idx="7">
                <c:v>悪化</c:v>
              </c:pt>
              <c:pt idx="8">
                <c:v>悪化</c:v>
              </c:pt>
              <c:pt idx="9">
                <c:v>悪化</c:v>
              </c:pt>
              <c:pt idx="10">
                <c:v>悪化</c:v>
              </c:pt>
              <c:pt idx="11">
                <c:v>悪化</c:v>
              </c:pt>
              <c:pt idx="12">
                <c:v>悪化</c:v>
              </c:pt>
              <c:pt idx="13">
                <c:v>悪化</c:v>
              </c:pt>
              <c:pt idx="14">
                <c:v>悪化</c:v>
              </c:pt>
              <c:pt idx="15">
                <c:v>悪化</c:v>
              </c:pt>
              <c:pt idx="16">
                <c:v>悪化</c:v>
              </c:pt>
              <c:pt idx="17">
                <c:v>悪化</c:v>
              </c:pt>
              <c:pt idx="18">
                <c:v>悪化</c:v>
              </c:pt>
              <c:pt idx="19">
                <c:v>下げ止まり</c:v>
              </c:pt>
              <c:pt idx="20">
                <c:v>下げ止まり</c:v>
              </c:pt>
              <c:pt idx="21">
                <c:v>下げ止まり</c:v>
              </c:pt>
              <c:pt idx="22">
                <c:v>下げ止まり</c:v>
              </c:pt>
              <c:pt idx="23">
                <c:v>下げ止まり</c:v>
              </c:pt>
              <c:pt idx="24">
                <c:v>上方への局面変化</c:v>
              </c:pt>
              <c:pt idx="25">
                <c:v>上方への局面変化</c:v>
              </c:pt>
              <c:pt idx="26">
                <c:v>改善</c:v>
              </c:pt>
              <c:pt idx="27">
                <c:v>改善</c:v>
              </c:pt>
              <c:pt idx="28">
                <c:v>改善</c:v>
              </c:pt>
              <c:pt idx="29">
                <c:v>改善</c:v>
              </c:pt>
              <c:pt idx="30">
                <c:v>改善</c:v>
              </c:pt>
              <c:pt idx="31">
                <c:v>改善</c:v>
              </c:pt>
              <c:pt idx="32">
                <c:v>足踏み</c:v>
              </c:pt>
              <c:pt idx="33">
                <c:v>足踏み</c:v>
              </c:pt>
              <c:pt idx="34">
                <c:v>足踏み</c:v>
              </c:pt>
              <c:pt idx="35">
                <c:v>足踏み</c:v>
              </c:pt>
            </c:strLit>
          </c:cat>
          <c:val>
            <c:numLit>
              <c:formatCode>General</c:formatCode>
              <c:ptCount val="36"/>
            </c:numLit>
          </c:val>
          <c:smooth val="0"/>
          <c:extLst>
            <c:ext xmlns:c16="http://schemas.microsoft.com/office/drawing/2014/chart" uri="{C3380CC4-5D6E-409C-BE32-E72D297353CC}">
              <c16:uniqueId val="{00000009-C4F6-4023-8B08-6F6C7418E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3439648"/>
        <c:axId val="1253046688"/>
      </c:lineChart>
      <c:catAx>
        <c:axId val="122343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53046688"/>
        <c:crosses val="autoZero"/>
        <c:auto val="1"/>
        <c:lblAlgn val="ctr"/>
        <c:lblOffset val="100"/>
        <c:noMultiLvlLbl val="0"/>
      </c:catAx>
      <c:valAx>
        <c:axId val="1253046688"/>
        <c:scaling>
          <c:orientation val="minMax"/>
          <c:max val="12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2343964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4637127289976204"/>
          <c:y val="6.0021614945190677E-2"/>
          <c:w val="0.31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263157894736845E-2"/>
          <c:y val="4.8000125000325522E-2"/>
          <c:w val="0.95052631578947366"/>
          <c:h val="0.69456979053664725"/>
        </c:manualLayout>
      </c:layout>
      <c:lineChart>
        <c:grouping val="standard"/>
        <c:varyColors val="0"/>
        <c:ser>
          <c:idx val="0"/>
          <c:order val="0"/>
          <c:tx>
            <c:v>月別指数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'11グラフデータ'!$AG$424:$AH$495</c:f>
              <c:strCache>
                <c:ptCount val="61"/>
                <c:pt idx="0">
                  <c:v>H31 R1
2019</c:v>
                </c:pt>
                <c:pt idx="12">
                  <c:v>R2
2020</c:v>
                </c:pt>
                <c:pt idx="24">
                  <c:v>R3
2021</c:v>
                </c:pt>
                <c:pt idx="36">
                  <c:v>R4
2022</c:v>
                </c:pt>
                <c:pt idx="48">
                  <c:v>R5
2023</c:v>
                </c:pt>
                <c:pt idx="60">
                  <c:v>R6
2024</c:v>
                </c:pt>
              </c:strCache>
            </c:strRef>
          </c:cat>
          <c:val>
            <c:numRef>
              <c:f>'11グラフデータ'!$K$424:$K$495</c:f>
              <c:numCache>
                <c:formatCode>0.0</c:formatCode>
                <c:ptCount val="72"/>
                <c:pt idx="0">
                  <c:v>102.25</c:v>
                </c:pt>
                <c:pt idx="1">
                  <c:v>102.71</c:v>
                </c:pt>
                <c:pt idx="2">
                  <c:v>103.94</c:v>
                </c:pt>
                <c:pt idx="3">
                  <c:v>103.21</c:v>
                </c:pt>
                <c:pt idx="4">
                  <c:v>104.82</c:v>
                </c:pt>
                <c:pt idx="5">
                  <c:v>107.43</c:v>
                </c:pt>
                <c:pt idx="6">
                  <c:v>106.1</c:v>
                </c:pt>
                <c:pt idx="7">
                  <c:v>105.4</c:v>
                </c:pt>
                <c:pt idx="8">
                  <c:v>104.79</c:v>
                </c:pt>
                <c:pt idx="9">
                  <c:v>104.33</c:v>
                </c:pt>
                <c:pt idx="10">
                  <c:v>104.47</c:v>
                </c:pt>
                <c:pt idx="11">
                  <c:v>106.61</c:v>
                </c:pt>
                <c:pt idx="12">
                  <c:v>107.42</c:v>
                </c:pt>
                <c:pt idx="13">
                  <c:v>106.9</c:v>
                </c:pt>
                <c:pt idx="14">
                  <c:v>105.85</c:v>
                </c:pt>
                <c:pt idx="15">
                  <c:v>105.18</c:v>
                </c:pt>
                <c:pt idx="16">
                  <c:v>100.47</c:v>
                </c:pt>
                <c:pt idx="17">
                  <c:v>100.95</c:v>
                </c:pt>
                <c:pt idx="18">
                  <c:v>101.16</c:v>
                </c:pt>
                <c:pt idx="19">
                  <c:v>98.48</c:v>
                </c:pt>
                <c:pt idx="20">
                  <c:v>94.46</c:v>
                </c:pt>
                <c:pt idx="21">
                  <c:v>93.08</c:v>
                </c:pt>
                <c:pt idx="22">
                  <c:v>93.69</c:v>
                </c:pt>
                <c:pt idx="23">
                  <c:v>92.36</c:v>
                </c:pt>
                <c:pt idx="24">
                  <c:v>92.27</c:v>
                </c:pt>
                <c:pt idx="25">
                  <c:v>90.96</c:v>
                </c:pt>
                <c:pt idx="26">
                  <c:v>90.95</c:v>
                </c:pt>
                <c:pt idx="27">
                  <c:v>92.83</c:v>
                </c:pt>
                <c:pt idx="28">
                  <c:v>92.9</c:v>
                </c:pt>
                <c:pt idx="29">
                  <c:v>92.7</c:v>
                </c:pt>
                <c:pt idx="30">
                  <c:v>93.18</c:v>
                </c:pt>
                <c:pt idx="31">
                  <c:v>91.68</c:v>
                </c:pt>
                <c:pt idx="32">
                  <c:v>93.11</c:v>
                </c:pt>
                <c:pt idx="33">
                  <c:v>94.79</c:v>
                </c:pt>
                <c:pt idx="34">
                  <c:v>94.56</c:v>
                </c:pt>
                <c:pt idx="35">
                  <c:v>93.95</c:v>
                </c:pt>
                <c:pt idx="36">
                  <c:v>95.33</c:v>
                </c:pt>
                <c:pt idx="37">
                  <c:v>96.64</c:v>
                </c:pt>
                <c:pt idx="38">
                  <c:v>97.3</c:v>
                </c:pt>
                <c:pt idx="39">
                  <c:v>98.07</c:v>
                </c:pt>
                <c:pt idx="40">
                  <c:v>96.89</c:v>
                </c:pt>
                <c:pt idx="41">
                  <c:v>95.03</c:v>
                </c:pt>
                <c:pt idx="42">
                  <c:v>98.42</c:v>
                </c:pt>
                <c:pt idx="43">
                  <c:v>98.63</c:v>
                </c:pt>
                <c:pt idx="44">
                  <c:v>99.41</c:v>
                </c:pt>
                <c:pt idx="45">
                  <c:v>99.92</c:v>
                </c:pt>
                <c:pt idx="46">
                  <c:v>99.55</c:v>
                </c:pt>
                <c:pt idx="47">
                  <c:v>101.18</c:v>
                </c:pt>
                <c:pt idx="48">
                  <c:v>101.98</c:v>
                </c:pt>
                <c:pt idx="49">
                  <c:v>100.62</c:v>
                </c:pt>
                <c:pt idx="50">
                  <c:v>100.16</c:v>
                </c:pt>
                <c:pt idx="51">
                  <c:v>97.65</c:v>
                </c:pt>
                <c:pt idx="52">
                  <c:v>98.45</c:v>
                </c:pt>
                <c:pt idx="53">
                  <c:v>97.86</c:v>
                </c:pt>
                <c:pt idx="54">
                  <c:v>96.2</c:v>
                </c:pt>
                <c:pt idx="55">
                  <c:v>96.87</c:v>
                </c:pt>
                <c:pt idx="56">
                  <c:v>95.03</c:v>
                </c:pt>
                <c:pt idx="57">
                  <c:v>95.23</c:v>
                </c:pt>
                <c:pt idx="58">
                  <c:v>96.02</c:v>
                </c:pt>
                <c:pt idx="59">
                  <c:v>96.92</c:v>
                </c:pt>
                <c:pt idx="60">
                  <c:v>94.09</c:v>
                </c:pt>
                <c:pt idx="61">
                  <c:v>97.51</c:v>
                </c:pt>
                <c:pt idx="62">
                  <c:v>98.95</c:v>
                </c:pt>
                <c:pt idx="63">
                  <c:v>94.23</c:v>
                </c:pt>
                <c:pt idx="64">
                  <c:v>94.5</c:v>
                </c:pt>
                <c:pt idx="65">
                  <c:v>95.26</c:v>
                </c:pt>
                <c:pt idx="66">
                  <c:v>95.24</c:v>
                </c:pt>
                <c:pt idx="67">
                  <c:v>99.65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7B-4ECE-A713-1A94CE27229F}"/>
            </c:ext>
          </c:extLst>
        </c:ser>
        <c:ser>
          <c:idx val="2"/>
          <c:order val="1"/>
          <c:tx>
            <c:v>３項後方移動平均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'11グラフデータ'!$AG$424:$AH$495</c:f>
              <c:strCache>
                <c:ptCount val="61"/>
                <c:pt idx="0">
                  <c:v>H31 R1
2019</c:v>
                </c:pt>
                <c:pt idx="12">
                  <c:v>R2
2020</c:v>
                </c:pt>
                <c:pt idx="24">
                  <c:v>R3
2021</c:v>
                </c:pt>
                <c:pt idx="36">
                  <c:v>R4
2022</c:v>
                </c:pt>
                <c:pt idx="48">
                  <c:v>R5
2023</c:v>
                </c:pt>
                <c:pt idx="60">
                  <c:v>R6
2024</c:v>
                </c:pt>
              </c:strCache>
            </c:strRef>
          </c:cat>
          <c:val>
            <c:numRef>
              <c:f>'11グラフデータ'!$L$424:$L$495</c:f>
              <c:numCache>
                <c:formatCode>0.0</c:formatCode>
                <c:ptCount val="72"/>
                <c:pt idx="0">
                  <c:v>102.26</c:v>
                </c:pt>
                <c:pt idx="1">
                  <c:v>102.25</c:v>
                </c:pt>
                <c:pt idx="2">
                  <c:v>102.97</c:v>
                </c:pt>
                <c:pt idx="3">
                  <c:v>103.29</c:v>
                </c:pt>
                <c:pt idx="4">
                  <c:v>103.99</c:v>
                </c:pt>
                <c:pt idx="5">
                  <c:v>105.15</c:v>
                </c:pt>
                <c:pt idx="6">
                  <c:v>106.12</c:v>
                </c:pt>
                <c:pt idx="7">
                  <c:v>106.31</c:v>
                </c:pt>
                <c:pt idx="8">
                  <c:v>105.43</c:v>
                </c:pt>
                <c:pt idx="9">
                  <c:v>104.84</c:v>
                </c:pt>
                <c:pt idx="10">
                  <c:v>104.53</c:v>
                </c:pt>
                <c:pt idx="11">
                  <c:v>105.14</c:v>
                </c:pt>
                <c:pt idx="12">
                  <c:v>106.17</c:v>
                </c:pt>
                <c:pt idx="13">
                  <c:v>106.98</c:v>
                </c:pt>
                <c:pt idx="14">
                  <c:v>106.72</c:v>
                </c:pt>
                <c:pt idx="15">
                  <c:v>105.98</c:v>
                </c:pt>
                <c:pt idx="16">
                  <c:v>103.83</c:v>
                </c:pt>
                <c:pt idx="17">
                  <c:v>102.2</c:v>
                </c:pt>
                <c:pt idx="18">
                  <c:v>100.86</c:v>
                </c:pt>
                <c:pt idx="19">
                  <c:v>100.2</c:v>
                </c:pt>
                <c:pt idx="20">
                  <c:v>98.03</c:v>
                </c:pt>
                <c:pt idx="21">
                  <c:v>95.34</c:v>
                </c:pt>
                <c:pt idx="22">
                  <c:v>93.74</c:v>
                </c:pt>
                <c:pt idx="23">
                  <c:v>93.04</c:v>
                </c:pt>
                <c:pt idx="24">
                  <c:v>92.77</c:v>
                </c:pt>
                <c:pt idx="25">
                  <c:v>91.86</c:v>
                </c:pt>
                <c:pt idx="26">
                  <c:v>91.39</c:v>
                </c:pt>
                <c:pt idx="27">
                  <c:v>91.58</c:v>
                </c:pt>
                <c:pt idx="28">
                  <c:v>92.23</c:v>
                </c:pt>
                <c:pt idx="29">
                  <c:v>92.81</c:v>
                </c:pt>
                <c:pt idx="30">
                  <c:v>92.93</c:v>
                </c:pt>
                <c:pt idx="31">
                  <c:v>92.52</c:v>
                </c:pt>
                <c:pt idx="32">
                  <c:v>92.66</c:v>
                </c:pt>
                <c:pt idx="33">
                  <c:v>93.19</c:v>
                </c:pt>
                <c:pt idx="34">
                  <c:v>94.15</c:v>
                </c:pt>
                <c:pt idx="35">
                  <c:v>94.43</c:v>
                </c:pt>
                <c:pt idx="36">
                  <c:v>94.61</c:v>
                </c:pt>
                <c:pt idx="37">
                  <c:v>95.31</c:v>
                </c:pt>
                <c:pt idx="38">
                  <c:v>96.42</c:v>
                </c:pt>
                <c:pt idx="39">
                  <c:v>97.34</c:v>
                </c:pt>
                <c:pt idx="40">
                  <c:v>97.42</c:v>
                </c:pt>
                <c:pt idx="41">
                  <c:v>96.66</c:v>
                </c:pt>
                <c:pt idx="42">
                  <c:v>96.78</c:v>
                </c:pt>
                <c:pt idx="43">
                  <c:v>97.36</c:v>
                </c:pt>
                <c:pt idx="44">
                  <c:v>98.82</c:v>
                </c:pt>
                <c:pt idx="45">
                  <c:v>99.32</c:v>
                </c:pt>
                <c:pt idx="46">
                  <c:v>99.63</c:v>
                </c:pt>
                <c:pt idx="47">
                  <c:v>100.22</c:v>
                </c:pt>
                <c:pt idx="48">
                  <c:v>100.9</c:v>
                </c:pt>
                <c:pt idx="49">
                  <c:v>101.26</c:v>
                </c:pt>
                <c:pt idx="50">
                  <c:v>100.92</c:v>
                </c:pt>
                <c:pt idx="51">
                  <c:v>99.48</c:v>
                </c:pt>
                <c:pt idx="52">
                  <c:v>98.75</c:v>
                </c:pt>
                <c:pt idx="53">
                  <c:v>97.99</c:v>
                </c:pt>
                <c:pt idx="54">
                  <c:v>97.5</c:v>
                </c:pt>
                <c:pt idx="55">
                  <c:v>96.98</c:v>
                </c:pt>
                <c:pt idx="56">
                  <c:v>96.03</c:v>
                </c:pt>
                <c:pt idx="57">
                  <c:v>95.71</c:v>
                </c:pt>
                <c:pt idx="58">
                  <c:v>95.43</c:v>
                </c:pt>
                <c:pt idx="59">
                  <c:v>96.06</c:v>
                </c:pt>
                <c:pt idx="60">
                  <c:v>95.68</c:v>
                </c:pt>
                <c:pt idx="61">
                  <c:v>96.17</c:v>
                </c:pt>
                <c:pt idx="62">
                  <c:v>96.85</c:v>
                </c:pt>
                <c:pt idx="63">
                  <c:v>96.9</c:v>
                </c:pt>
                <c:pt idx="64">
                  <c:v>95.89</c:v>
                </c:pt>
                <c:pt idx="65">
                  <c:v>94.66</c:v>
                </c:pt>
                <c:pt idx="66">
                  <c:v>95</c:v>
                </c:pt>
                <c:pt idx="67">
                  <c:v>96.72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7B-4ECE-A713-1A94CE27229F}"/>
            </c:ext>
          </c:extLst>
        </c:ser>
        <c:ser>
          <c:idx val="3"/>
          <c:order val="2"/>
          <c:tx>
            <c:v>７項後方移動平均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strRef>
              <c:f>'11グラフデータ'!$AG$424:$AH$495</c:f>
              <c:strCache>
                <c:ptCount val="61"/>
                <c:pt idx="0">
                  <c:v>H31 R1
2019</c:v>
                </c:pt>
                <c:pt idx="12">
                  <c:v>R2
2020</c:v>
                </c:pt>
                <c:pt idx="24">
                  <c:v>R3
2021</c:v>
                </c:pt>
                <c:pt idx="36">
                  <c:v>R4
2022</c:v>
                </c:pt>
                <c:pt idx="48">
                  <c:v>R5
2023</c:v>
                </c:pt>
                <c:pt idx="60">
                  <c:v>R6
2024</c:v>
                </c:pt>
              </c:strCache>
            </c:strRef>
          </c:cat>
          <c:val>
            <c:numRef>
              <c:f>'11グラフデータ'!$M$424:$M$495</c:f>
              <c:numCache>
                <c:formatCode>0.0</c:formatCode>
                <c:ptCount val="72"/>
                <c:pt idx="0">
                  <c:v>103.24</c:v>
                </c:pt>
                <c:pt idx="1">
                  <c:v>103.19</c:v>
                </c:pt>
                <c:pt idx="2">
                  <c:v>103.42</c:v>
                </c:pt>
                <c:pt idx="3">
                  <c:v>103.28</c:v>
                </c:pt>
                <c:pt idx="4">
                  <c:v>103.06</c:v>
                </c:pt>
                <c:pt idx="5">
                  <c:v>103.74</c:v>
                </c:pt>
                <c:pt idx="6">
                  <c:v>104.35</c:v>
                </c:pt>
                <c:pt idx="7">
                  <c:v>104.8</c:v>
                </c:pt>
                <c:pt idx="8">
                  <c:v>105.1</c:v>
                </c:pt>
                <c:pt idx="9">
                  <c:v>105.15</c:v>
                </c:pt>
                <c:pt idx="10">
                  <c:v>105.33</c:v>
                </c:pt>
                <c:pt idx="11">
                  <c:v>105.59</c:v>
                </c:pt>
                <c:pt idx="12">
                  <c:v>105.59</c:v>
                </c:pt>
                <c:pt idx="13">
                  <c:v>105.7</c:v>
                </c:pt>
                <c:pt idx="14">
                  <c:v>105.77</c:v>
                </c:pt>
                <c:pt idx="15">
                  <c:v>105.82</c:v>
                </c:pt>
                <c:pt idx="16">
                  <c:v>105.27</c:v>
                </c:pt>
                <c:pt idx="17">
                  <c:v>104.77</c:v>
                </c:pt>
                <c:pt idx="18">
                  <c:v>103.99</c:v>
                </c:pt>
                <c:pt idx="19">
                  <c:v>102.71</c:v>
                </c:pt>
                <c:pt idx="20">
                  <c:v>100.94</c:v>
                </c:pt>
                <c:pt idx="21">
                  <c:v>99.11</c:v>
                </c:pt>
                <c:pt idx="22">
                  <c:v>97.47</c:v>
                </c:pt>
                <c:pt idx="23">
                  <c:v>96.31</c:v>
                </c:pt>
                <c:pt idx="24">
                  <c:v>95.07</c:v>
                </c:pt>
                <c:pt idx="25">
                  <c:v>93.61</c:v>
                </c:pt>
                <c:pt idx="26">
                  <c:v>92.54</c:v>
                </c:pt>
                <c:pt idx="27">
                  <c:v>92.31</c:v>
                </c:pt>
                <c:pt idx="28">
                  <c:v>92.28</c:v>
                </c:pt>
                <c:pt idx="29">
                  <c:v>92.14</c:v>
                </c:pt>
                <c:pt idx="30">
                  <c:v>92.26</c:v>
                </c:pt>
                <c:pt idx="31">
                  <c:v>92.17</c:v>
                </c:pt>
                <c:pt idx="32">
                  <c:v>92.48</c:v>
                </c:pt>
                <c:pt idx="33">
                  <c:v>93.03</c:v>
                </c:pt>
                <c:pt idx="34">
                  <c:v>93.27</c:v>
                </c:pt>
                <c:pt idx="35">
                  <c:v>93.42</c:v>
                </c:pt>
                <c:pt idx="36">
                  <c:v>93.8</c:v>
                </c:pt>
                <c:pt idx="37">
                  <c:v>94.29</c:v>
                </c:pt>
                <c:pt idx="38">
                  <c:v>95.1</c:v>
                </c:pt>
                <c:pt idx="39">
                  <c:v>95.81</c:v>
                </c:pt>
                <c:pt idx="40">
                  <c:v>96.11</c:v>
                </c:pt>
                <c:pt idx="41">
                  <c:v>96.17</c:v>
                </c:pt>
                <c:pt idx="42">
                  <c:v>96.81</c:v>
                </c:pt>
                <c:pt idx="43">
                  <c:v>97.28</c:v>
                </c:pt>
                <c:pt idx="44">
                  <c:v>97.68</c:v>
                </c:pt>
                <c:pt idx="45">
                  <c:v>98.05</c:v>
                </c:pt>
                <c:pt idx="46">
                  <c:v>98.26</c:v>
                </c:pt>
                <c:pt idx="47">
                  <c:v>98.88</c:v>
                </c:pt>
                <c:pt idx="48">
                  <c:v>99.87</c:v>
                </c:pt>
                <c:pt idx="49">
                  <c:v>100.18</c:v>
                </c:pt>
                <c:pt idx="50">
                  <c:v>100.4</c:v>
                </c:pt>
                <c:pt idx="51">
                  <c:v>100.15</c:v>
                </c:pt>
                <c:pt idx="52">
                  <c:v>99.94</c:v>
                </c:pt>
                <c:pt idx="53">
                  <c:v>99.7</c:v>
                </c:pt>
                <c:pt idx="54">
                  <c:v>98.99</c:v>
                </c:pt>
                <c:pt idx="55">
                  <c:v>98.26</c:v>
                </c:pt>
                <c:pt idx="56">
                  <c:v>97.46</c:v>
                </c:pt>
                <c:pt idx="57">
                  <c:v>96.76</c:v>
                </c:pt>
                <c:pt idx="58">
                  <c:v>96.52</c:v>
                </c:pt>
                <c:pt idx="59">
                  <c:v>96.3</c:v>
                </c:pt>
                <c:pt idx="60">
                  <c:v>95.77</c:v>
                </c:pt>
                <c:pt idx="61">
                  <c:v>95.95</c:v>
                </c:pt>
                <c:pt idx="62">
                  <c:v>96.25</c:v>
                </c:pt>
                <c:pt idx="63">
                  <c:v>96.14</c:v>
                </c:pt>
                <c:pt idx="64">
                  <c:v>96.03</c:v>
                </c:pt>
                <c:pt idx="65">
                  <c:v>95.92</c:v>
                </c:pt>
                <c:pt idx="66">
                  <c:v>95.68</c:v>
                </c:pt>
                <c:pt idx="67">
                  <c:v>96.48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7B-4ECE-A713-1A94CE272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0794687"/>
        <c:axId val="1"/>
      </c:lineChart>
      <c:catAx>
        <c:axId val="670794687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70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  <c:max val="120"/>
          <c:min val="7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670794687"/>
        <c:crosses val="autoZero"/>
        <c:crossBetween val="between"/>
        <c:majorUnit val="10"/>
        <c:minorUnit val="4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5358696514348172E-2"/>
          <c:y val="4.6647296725948556E-2"/>
          <c:w val="0.94198411907372337"/>
          <c:h val="0.74758087974916843"/>
        </c:manualLayout>
      </c:layout>
      <c:barChart>
        <c:barDir val="col"/>
        <c:grouping val="clustered"/>
        <c:varyColors val="0"/>
        <c:ser>
          <c:idx val="3"/>
          <c:order val="2"/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'11グラフデータ'!$AG$292:$AH$495</c:f>
              <c:strCache>
                <c:ptCount val="193"/>
                <c:pt idx="0">
                  <c:v>H20
2008</c:v>
                </c:pt>
                <c:pt idx="12">
                  <c:v>H21
2009</c:v>
                </c:pt>
                <c:pt idx="24">
                  <c:v>H22
2010</c:v>
                </c:pt>
                <c:pt idx="36">
                  <c:v>H23
2011</c:v>
                </c:pt>
                <c:pt idx="48">
                  <c:v>H24
2012</c:v>
                </c:pt>
                <c:pt idx="60">
                  <c:v>H25
2013</c:v>
                </c:pt>
                <c:pt idx="72">
                  <c:v>H26
2014</c:v>
                </c:pt>
                <c:pt idx="84">
                  <c:v>H27
2015</c:v>
                </c:pt>
                <c:pt idx="96">
                  <c:v>H28
2016</c:v>
                </c:pt>
                <c:pt idx="108">
                  <c:v>H29
2017</c:v>
                </c:pt>
                <c:pt idx="120">
                  <c:v>H30
2018</c:v>
                </c:pt>
                <c:pt idx="132">
                  <c:v>H31 R1
2019</c:v>
                </c:pt>
                <c:pt idx="144">
                  <c:v>R2
2020</c:v>
                </c:pt>
                <c:pt idx="156">
                  <c:v>R3
2021</c:v>
                </c:pt>
                <c:pt idx="168">
                  <c:v>R4
2022</c:v>
                </c:pt>
                <c:pt idx="180">
                  <c:v>R5
2023</c:v>
                </c:pt>
                <c:pt idx="192">
                  <c:v>R6
2024</c:v>
                </c:pt>
              </c:strCache>
            </c:strRef>
          </c:cat>
          <c:val>
            <c:numRef>
              <c:f>'11グラフデータ'!$AL$316:$AL$471</c:f>
              <c:numCache>
                <c:formatCode>General</c:formatCode>
                <c:ptCount val="156"/>
                <c:pt idx="14">
                  <c:v>159.5</c:v>
                </c:pt>
                <c:pt idx="15">
                  <c:v>159.5</c:v>
                </c:pt>
                <c:pt idx="16">
                  <c:v>159.5</c:v>
                </c:pt>
                <c:pt idx="17">
                  <c:v>159.5</c:v>
                </c:pt>
                <c:pt idx="18">
                  <c:v>159.5</c:v>
                </c:pt>
                <c:pt idx="19">
                  <c:v>159.5</c:v>
                </c:pt>
                <c:pt idx="20">
                  <c:v>159.5</c:v>
                </c:pt>
                <c:pt idx="21">
                  <c:v>159.5</c:v>
                </c:pt>
                <c:pt idx="22">
                  <c:v>159.5</c:v>
                </c:pt>
                <c:pt idx="23">
                  <c:v>159.5</c:v>
                </c:pt>
                <c:pt idx="24">
                  <c:v>159.5</c:v>
                </c:pt>
                <c:pt idx="25">
                  <c:v>159.5</c:v>
                </c:pt>
                <c:pt idx="26">
                  <c:v>159.5</c:v>
                </c:pt>
                <c:pt idx="27">
                  <c:v>159.5</c:v>
                </c:pt>
                <c:pt idx="28">
                  <c:v>159.5</c:v>
                </c:pt>
                <c:pt idx="29">
                  <c:v>159.5</c:v>
                </c:pt>
                <c:pt idx="30">
                  <c:v>159.5</c:v>
                </c:pt>
                <c:pt idx="31">
                  <c:v>159.5</c:v>
                </c:pt>
                <c:pt idx="32">
                  <c:v>159.5</c:v>
                </c:pt>
                <c:pt idx="33">
                  <c:v>159.5</c:v>
                </c:pt>
                <c:pt idx="34">
                  <c:v>159.5</c:v>
                </c:pt>
                <c:pt idx="35">
                  <c:v>159.5</c:v>
                </c:pt>
                <c:pt idx="36">
                  <c:v>159.5</c:v>
                </c:pt>
                <c:pt idx="37">
                  <c:v>159.5</c:v>
                </c:pt>
                <c:pt idx="107">
                  <c:v>159.5</c:v>
                </c:pt>
                <c:pt idx="108">
                  <c:v>159.5</c:v>
                </c:pt>
                <c:pt idx="109">
                  <c:v>159.5</c:v>
                </c:pt>
                <c:pt idx="110">
                  <c:v>159.5</c:v>
                </c:pt>
                <c:pt idx="111">
                  <c:v>159.5</c:v>
                </c:pt>
                <c:pt idx="112">
                  <c:v>159.5</c:v>
                </c:pt>
                <c:pt idx="113">
                  <c:v>159.5</c:v>
                </c:pt>
                <c:pt idx="114">
                  <c:v>159.5</c:v>
                </c:pt>
                <c:pt idx="115">
                  <c:v>159.5</c:v>
                </c:pt>
                <c:pt idx="116">
                  <c:v>159.5</c:v>
                </c:pt>
                <c:pt idx="117">
                  <c:v>159.5</c:v>
                </c:pt>
                <c:pt idx="118">
                  <c:v>159.5</c:v>
                </c:pt>
                <c:pt idx="119">
                  <c:v>159.5</c:v>
                </c:pt>
                <c:pt idx="120">
                  <c:v>159.5</c:v>
                </c:pt>
                <c:pt idx="121">
                  <c:v>159.5</c:v>
                </c:pt>
                <c:pt idx="122">
                  <c:v>159.5</c:v>
                </c:pt>
                <c:pt idx="123">
                  <c:v>159.5</c:v>
                </c:pt>
                <c:pt idx="124">
                  <c:v>159.5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1A-4B15-88E1-233E8B3CF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443519"/>
        <c:axId val="1"/>
      </c:barChart>
      <c:lineChart>
        <c:grouping val="standard"/>
        <c:varyColors val="0"/>
        <c:ser>
          <c:idx val="2"/>
          <c:order val="0"/>
          <c:tx>
            <c:v>兵庫県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'11グラフデータ'!$AG$316:$AH$495</c:f>
              <c:strCache>
                <c:ptCount val="169"/>
                <c:pt idx="0">
                  <c:v>H22
2010</c:v>
                </c:pt>
                <c:pt idx="12">
                  <c:v>H23
2011</c:v>
                </c:pt>
                <c:pt idx="24">
                  <c:v>H24
2012</c:v>
                </c:pt>
                <c:pt idx="36">
                  <c:v>H25
2013</c:v>
                </c:pt>
                <c:pt idx="48">
                  <c:v>H26
2014</c:v>
                </c:pt>
                <c:pt idx="60">
                  <c:v>H27
2015</c:v>
                </c:pt>
                <c:pt idx="72">
                  <c:v>H28
2016</c:v>
                </c:pt>
                <c:pt idx="84">
                  <c:v>H29
2017</c:v>
                </c:pt>
                <c:pt idx="96">
                  <c:v>H30
2018</c:v>
                </c:pt>
                <c:pt idx="108">
                  <c:v>H31 R1
2019</c:v>
                </c:pt>
                <c:pt idx="120">
                  <c:v>R2
2020</c:v>
                </c:pt>
                <c:pt idx="132">
                  <c:v>R3
2021</c:v>
                </c:pt>
                <c:pt idx="144">
                  <c:v>R4
2022</c:v>
                </c:pt>
                <c:pt idx="156">
                  <c:v>R5
2023</c:v>
                </c:pt>
                <c:pt idx="168">
                  <c:v>R6
2024</c:v>
                </c:pt>
              </c:strCache>
            </c:strRef>
          </c:cat>
          <c:val>
            <c:numRef>
              <c:f>'11グラフデータ'!$K$316:$K$495</c:f>
              <c:numCache>
                <c:formatCode>0.0</c:formatCode>
                <c:ptCount val="180"/>
                <c:pt idx="0">
                  <c:v>94.42</c:v>
                </c:pt>
                <c:pt idx="1">
                  <c:v>95.34</c:v>
                </c:pt>
                <c:pt idx="2">
                  <c:v>95.06</c:v>
                </c:pt>
                <c:pt idx="3">
                  <c:v>92.71</c:v>
                </c:pt>
                <c:pt idx="4">
                  <c:v>94.04</c:v>
                </c:pt>
                <c:pt idx="5">
                  <c:v>95.73</c:v>
                </c:pt>
                <c:pt idx="6">
                  <c:v>95.75</c:v>
                </c:pt>
                <c:pt idx="7">
                  <c:v>97.82</c:v>
                </c:pt>
                <c:pt idx="8">
                  <c:v>96.93</c:v>
                </c:pt>
                <c:pt idx="9">
                  <c:v>100.68</c:v>
                </c:pt>
                <c:pt idx="10">
                  <c:v>98</c:v>
                </c:pt>
                <c:pt idx="11">
                  <c:v>96.69</c:v>
                </c:pt>
                <c:pt idx="12">
                  <c:v>96.99</c:v>
                </c:pt>
                <c:pt idx="13">
                  <c:v>100.55</c:v>
                </c:pt>
                <c:pt idx="14">
                  <c:v>97.38</c:v>
                </c:pt>
                <c:pt idx="15">
                  <c:v>99.51</c:v>
                </c:pt>
                <c:pt idx="16">
                  <c:v>102.33</c:v>
                </c:pt>
                <c:pt idx="17">
                  <c:v>102.54</c:v>
                </c:pt>
                <c:pt idx="18">
                  <c:v>104.44</c:v>
                </c:pt>
                <c:pt idx="19">
                  <c:v>105.42</c:v>
                </c:pt>
                <c:pt idx="20">
                  <c:v>102.58</c:v>
                </c:pt>
                <c:pt idx="21">
                  <c:v>103.04</c:v>
                </c:pt>
                <c:pt idx="22">
                  <c:v>102.99</c:v>
                </c:pt>
                <c:pt idx="23">
                  <c:v>102.48</c:v>
                </c:pt>
                <c:pt idx="24">
                  <c:v>106.09</c:v>
                </c:pt>
                <c:pt idx="25">
                  <c:v>104.19</c:v>
                </c:pt>
                <c:pt idx="26">
                  <c:v>101.75</c:v>
                </c:pt>
                <c:pt idx="27">
                  <c:v>101.79</c:v>
                </c:pt>
                <c:pt idx="28">
                  <c:v>99.27</c:v>
                </c:pt>
                <c:pt idx="29">
                  <c:v>98.42</c:v>
                </c:pt>
                <c:pt idx="30">
                  <c:v>99.28</c:v>
                </c:pt>
                <c:pt idx="31">
                  <c:v>98.76</c:v>
                </c:pt>
                <c:pt idx="32">
                  <c:v>99.52</c:v>
                </c:pt>
                <c:pt idx="33">
                  <c:v>97.37</c:v>
                </c:pt>
                <c:pt idx="34">
                  <c:v>97.6</c:v>
                </c:pt>
                <c:pt idx="35">
                  <c:v>97.13</c:v>
                </c:pt>
                <c:pt idx="36">
                  <c:v>97.45</c:v>
                </c:pt>
                <c:pt idx="37">
                  <c:v>97.21</c:v>
                </c:pt>
                <c:pt idx="38">
                  <c:v>96.93</c:v>
                </c:pt>
                <c:pt idx="39">
                  <c:v>96.78</c:v>
                </c:pt>
                <c:pt idx="40">
                  <c:v>96.82</c:v>
                </c:pt>
                <c:pt idx="41">
                  <c:v>97.4</c:v>
                </c:pt>
                <c:pt idx="42">
                  <c:v>99.38</c:v>
                </c:pt>
                <c:pt idx="43">
                  <c:v>101.2</c:v>
                </c:pt>
                <c:pt idx="44">
                  <c:v>102.43</c:v>
                </c:pt>
                <c:pt idx="45">
                  <c:v>103.84</c:v>
                </c:pt>
                <c:pt idx="46">
                  <c:v>104.86</c:v>
                </c:pt>
                <c:pt idx="47">
                  <c:v>104.47</c:v>
                </c:pt>
                <c:pt idx="48">
                  <c:v>104.72</c:v>
                </c:pt>
                <c:pt idx="49">
                  <c:v>104.06</c:v>
                </c:pt>
                <c:pt idx="50">
                  <c:v>105.6</c:v>
                </c:pt>
                <c:pt idx="51">
                  <c:v>107.76</c:v>
                </c:pt>
                <c:pt idx="52">
                  <c:v>108.44</c:v>
                </c:pt>
                <c:pt idx="53">
                  <c:v>107.67</c:v>
                </c:pt>
                <c:pt idx="54">
                  <c:v>104.86</c:v>
                </c:pt>
                <c:pt idx="55">
                  <c:v>106.16</c:v>
                </c:pt>
                <c:pt idx="56">
                  <c:v>106.41</c:v>
                </c:pt>
                <c:pt idx="57">
                  <c:v>107.15</c:v>
                </c:pt>
                <c:pt idx="58">
                  <c:v>107.94</c:v>
                </c:pt>
                <c:pt idx="59">
                  <c:v>108.16</c:v>
                </c:pt>
                <c:pt idx="60">
                  <c:v>109.11</c:v>
                </c:pt>
                <c:pt idx="61">
                  <c:v>109.89</c:v>
                </c:pt>
                <c:pt idx="62">
                  <c:v>105.35</c:v>
                </c:pt>
                <c:pt idx="63">
                  <c:v>104.35</c:v>
                </c:pt>
                <c:pt idx="64">
                  <c:v>105.69</c:v>
                </c:pt>
                <c:pt idx="65">
                  <c:v>102.87</c:v>
                </c:pt>
                <c:pt idx="66">
                  <c:v>101.99</c:v>
                </c:pt>
                <c:pt idx="67">
                  <c:v>101.49</c:v>
                </c:pt>
                <c:pt idx="68">
                  <c:v>101.37</c:v>
                </c:pt>
                <c:pt idx="69">
                  <c:v>101.61</c:v>
                </c:pt>
                <c:pt idx="70">
                  <c:v>102.57</c:v>
                </c:pt>
                <c:pt idx="71">
                  <c:v>103.07</c:v>
                </c:pt>
                <c:pt idx="72">
                  <c:v>101.75</c:v>
                </c:pt>
                <c:pt idx="73">
                  <c:v>101.82</c:v>
                </c:pt>
                <c:pt idx="74">
                  <c:v>101.95</c:v>
                </c:pt>
                <c:pt idx="75">
                  <c:v>101.71</c:v>
                </c:pt>
                <c:pt idx="76">
                  <c:v>101.08</c:v>
                </c:pt>
                <c:pt idx="77">
                  <c:v>100.36</c:v>
                </c:pt>
                <c:pt idx="78">
                  <c:v>101.74</c:v>
                </c:pt>
                <c:pt idx="79">
                  <c:v>100.88</c:v>
                </c:pt>
                <c:pt idx="80">
                  <c:v>101.23</c:v>
                </c:pt>
                <c:pt idx="81">
                  <c:v>99.26</c:v>
                </c:pt>
                <c:pt idx="82">
                  <c:v>98.21</c:v>
                </c:pt>
                <c:pt idx="83">
                  <c:v>96.89</c:v>
                </c:pt>
                <c:pt idx="84">
                  <c:v>98.25</c:v>
                </c:pt>
                <c:pt idx="85">
                  <c:v>97.72</c:v>
                </c:pt>
                <c:pt idx="86">
                  <c:v>98.34</c:v>
                </c:pt>
                <c:pt idx="87">
                  <c:v>100.37</c:v>
                </c:pt>
                <c:pt idx="88">
                  <c:v>99.54</c:v>
                </c:pt>
                <c:pt idx="89">
                  <c:v>99.66</c:v>
                </c:pt>
                <c:pt idx="90">
                  <c:v>101.18</c:v>
                </c:pt>
                <c:pt idx="91">
                  <c:v>101.61</c:v>
                </c:pt>
                <c:pt idx="92">
                  <c:v>101.85</c:v>
                </c:pt>
                <c:pt idx="93">
                  <c:v>101.35</c:v>
                </c:pt>
                <c:pt idx="94">
                  <c:v>101.11</c:v>
                </c:pt>
                <c:pt idx="95">
                  <c:v>101.28</c:v>
                </c:pt>
                <c:pt idx="96">
                  <c:v>100.42</c:v>
                </c:pt>
                <c:pt idx="97">
                  <c:v>102.95</c:v>
                </c:pt>
                <c:pt idx="98">
                  <c:v>101.75</c:v>
                </c:pt>
                <c:pt idx="99">
                  <c:v>105.79</c:v>
                </c:pt>
                <c:pt idx="100">
                  <c:v>102.68</c:v>
                </c:pt>
                <c:pt idx="101">
                  <c:v>102.32</c:v>
                </c:pt>
                <c:pt idx="102">
                  <c:v>103.06</c:v>
                </c:pt>
                <c:pt idx="103">
                  <c:v>102.3</c:v>
                </c:pt>
                <c:pt idx="104">
                  <c:v>104.2</c:v>
                </c:pt>
                <c:pt idx="105">
                  <c:v>106.32</c:v>
                </c:pt>
                <c:pt idx="106">
                  <c:v>102.72</c:v>
                </c:pt>
                <c:pt idx="107">
                  <c:v>101.8</c:v>
                </c:pt>
                <c:pt idx="108">
                  <c:v>102.25</c:v>
                </c:pt>
                <c:pt idx="109">
                  <c:v>102.71</c:v>
                </c:pt>
                <c:pt idx="110">
                  <c:v>103.94</c:v>
                </c:pt>
                <c:pt idx="111">
                  <c:v>103.21</c:v>
                </c:pt>
                <c:pt idx="112">
                  <c:v>104.82</c:v>
                </c:pt>
                <c:pt idx="113">
                  <c:v>107.43</c:v>
                </c:pt>
                <c:pt idx="114">
                  <c:v>106.1</c:v>
                </c:pt>
                <c:pt idx="115">
                  <c:v>105.4</c:v>
                </c:pt>
                <c:pt idx="116">
                  <c:v>104.79</c:v>
                </c:pt>
                <c:pt idx="117">
                  <c:v>104.33</c:v>
                </c:pt>
                <c:pt idx="118">
                  <c:v>104.47</c:v>
                </c:pt>
                <c:pt idx="119">
                  <c:v>106.61</c:v>
                </c:pt>
                <c:pt idx="120">
                  <c:v>107.42</c:v>
                </c:pt>
                <c:pt idx="121">
                  <c:v>106.9</c:v>
                </c:pt>
                <c:pt idx="122">
                  <c:v>105.85</c:v>
                </c:pt>
                <c:pt idx="123">
                  <c:v>105.18</c:v>
                </c:pt>
                <c:pt idx="124">
                  <c:v>100.47</c:v>
                </c:pt>
                <c:pt idx="125">
                  <c:v>100.95</c:v>
                </c:pt>
                <c:pt idx="126">
                  <c:v>101.16</c:v>
                </c:pt>
                <c:pt idx="127">
                  <c:v>98.48</c:v>
                </c:pt>
                <c:pt idx="128">
                  <c:v>94.46</c:v>
                </c:pt>
                <c:pt idx="129">
                  <c:v>93.08</c:v>
                </c:pt>
                <c:pt idx="130">
                  <c:v>93.69</c:v>
                </c:pt>
                <c:pt idx="131">
                  <c:v>92.36</c:v>
                </c:pt>
                <c:pt idx="132">
                  <c:v>92.27</c:v>
                </c:pt>
                <c:pt idx="133">
                  <c:v>90.96</c:v>
                </c:pt>
                <c:pt idx="134">
                  <c:v>90.95</c:v>
                </c:pt>
                <c:pt idx="135">
                  <c:v>92.83</c:v>
                </c:pt>
                <c:pt idx="136">
                  <c:v>92.9</c:v>
                </c:pt>
                <c:pt idx="137">
                  <c:v>92.7</c:v>
                </c:pt>
                <c:pt idx="138">
                  <c:v>93.18</c:v>
                </c:pt>
                <c:pt idx="139">
                  <c:v>91.68</c:v>
                </c:pt>
                <c:pt idx="140">
                  <c:v>93.11</c:v>
                </c:pt>
                <c:pt idx="141">
                  <c:v>94.79</c:v>
                </c:pt>
                <c:pt idx="142">
                  <c:v>94.56</c:v>
                </c:pt>
                <c:pt idx="143">
                  <c:v>93.95</c:v>
                </c:pt>
                <c:pt idx="144">
                  <c:v>95.33</c:v>
                </c:pt>
                <c:pt idx="145">
                  <c:v>96.64</c:v>
                </c:pt>
                <c:pt idx="146">
                  <c:v>97.3</c:v>
                </c:pt>
                <c:pt idx="147">
                  <c:v>98.07</c:v>
                </c:pt>
                <c:pt idx="148">
                  <c:v>96.89</c:v>
                </c:pt>
                <c:pt idx="149">
                  <c:v>95.03</c:v>
                </c:pt>
                <c:pt idx="150">
                  <c:v>98.42</c:v>
                </c:pt>
                <c:pt idx="151">
                  <c:v>98.63</c:v>
                </c:pt>
                <c:pt idx="152">
                  <c:v>99.41</c:v>
                </c:pt>
                <c:pt idx="153">
                  <c:v>99.92</c:v>
                </c:pt>
                <c:pt idx="154">
                  <c:v>99.55</c:v>
                </c:pt>
                <c:pt idx="155">
                  <c:v>101.18</c:v>
                </c:pt>
                <c:pt idx="156">
                  <c:v>101.98</c:v>
                </c:pt>
                <c:pt idx="157">
                  <c:v>100.62</c:v>
                </c:pt>
                <c:pt idx="158">
                  <c:v>100.16</c:v>
                </c:pt>
                <c:pt idx="159">
                  <c:v>97.65</c:v>
                </c:pt>
                <c:pt idx="160">
                  <c:v>98.45</c:v>
                </c:pt>
                <c:pt idx="161">
                  <c:v>97.86</c:v>
                </c:pt>
                <c:pt idx="162">
                  <c:v>96.2</c:v>
                </c:pt>
                <c:pt idx="163">
                  <c:v>96.87</c:v>
                </c:pt>
                <c:pt idx="164">
                  <c:v>95.03</c:v>
                </c:pt>
                <c:pt idx="165">
                  <c:v>95.23</c:v>
                </c:pt>
                <c:pt idx="166">
                  <c:v>96.02</c:v>
                </c:pt>
                <c:pt idx="167">
                  <c:v>96.92</c:v>
                </c:pt>
                <c:pt idx="168">
                  <c:v>94.09</c:v>
                </c:pt>
                <c:pt idx="169">
                  <c:v>97.51</c:v>
                </c:pt>
                <c:pt idx="170">
                  <c:v>98.95</c:v>
                </c:pt>
                <c:pt idx="171">
                  <c:v>94.23</c:v>
                </c:pt>
                <c:pt idx="172">
                  <c:v>94.5</c:v>
                </c:pt>
                <c:pt idx="173">
                  <c:v>95.26</c:v>
                </c:pt>
                <c:pt idx="174">
                  <c:v>95.24</c:v>
                </c:pt>
                <c:pt idx="175">
                  <c:v>99.65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A-4B15-88E1-233E8B3CFAA9}"/>
            </c:ext>
          </c:extLst>
        </c:ser>
        <c:ser>
          <c:idx val="0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strRef>
              <c:f>'11グラフデータ'!$AG$316:$AH$495</c:f>
              <c:strCache>
                <c:ptCount val="169"/>
                <c:pt idx="0">
                  <c:v>H22
2010</c:v>
                </c:pt>
                <c:pt idx="12">
                  <c:v>H23
2011</c:v>
                </c:pt>
                <c:pt idx="24">
                  <c:v>H24
2012</c:v>
                </c:pt>
                <c:pt idx="36">
                  <c:v>H25
2013</c:v>
                </c:pt>
                <c:pt idx="48">
                  <c:v>H26
2014</c:v>
                </c:pt>
                <c:pt idx="60">
                  <c:v>H27
2015</c:v>
                </c:pt>
                <c:pt idx="72">
                  <c:v>H28
2016</c:v>
                </c:pt>
                <c:pt idx="84">
                  <c:v>H29
2017</c:v>
                </c:pt>
                <c:pt idx="96">
                  <c:v>H30
2018</c:v>
                </c:pt>
                <c:pt idx="108">
                  <c:v>H31 R1
2019</c:v>
                </c:pt>
                <c:pt idx="120">
                  <c:v>R2
2020</c:v>
                </c:pt>
                <c:pt idx="132">
                  <c:v>R3
2021</c:v>
                </c:pt>
                <c:pt idx="144">
                  <c:v>R4
2022</c:v>
                </c:pt>
                <c:pt idx="156">
                  <c:v>R5
2023</c:v>
                </c:pt>
                <c:pt idx="168">
                  <c:v>R6
2024</c:v>
                </c:pt>
              </c:strCache>
            </c:strRef>
          </c:cat>
          <c:val>
            <c:numRef>
              <c:f>'11グラフデータ'!$AB$316:$AB$495</c:f>
              <c:numCache>
                <c:formatCode>0.0_);[Red]\(0.0\)</c:formatCode>
                <c:ptCount val="180"/>
                <c:pt idx="0">
                  <c:v>91.4</c:v>
                </c:pt>
                <c:pt idx="1">
                  <c:v>91.3</c:v>
                </c:pt>
                <c:pt idx="2">
                  <c:v>91.7</c:v>
                </c:pt>
                <c:pt idx="3">
                  <c:v>91.3</c:v>
                </c:pt>
                <c:pt idx="4">
                  <c:v>92.3</c:v>
                </c:pt>
                <c:pt idx="5">
                  <c:v>92.5</c:v>
                </c:pt>
                <c:pt idx="6">
                  <c:v>93.6</c:v>
                </c:pt>
                <c:pt idx="7">
                  <c:v>93.2</c:v>
                </c:pt>
                <c:pt idx="8">
                  <c:v>93.4</c:v>
                </c:pt>
                <c:pt idx="9">
                  <c:v>94.2</c:v>
                </c:pt>
                <c:pt idx="10">
                  <c:v>94.3</c:v>
                </c:pt>
                <c:pt idx="11">
                  <c:v>94.6</c:v>
                </c:pt>
                <c:pt idx="12">
                  <c:v>94.9</c:v>
                </c:pt>
                <c:pt idx="13">
                  <c:v>95.6</c:v>
                </c:pt>
                <c:pt idx="14">
                  <c:v>93.5</c:v>
                </c:pt>
                <c:pt idx="15">
                  <c:v>94.7</c:v>
                </c:pt>
                <c:pt idx="16">
                  <c:v>95</c:v>
                </c:pt>
                <c:pt idx="17">
                  <c:v>95</c:v>
                </c:pt>
                <c:pt idx="18">
                  <c:v>95.2</c:v>
                </c:pt>
                <c:pt idx="19">
                  <c:v>96.2</c:v>
                </c:pt>
                <c:pt idx="20">
                  <c:v>97.1</c:v>
                </c:pt>
                <c:pt idx="21">
                  <c:v>96.6</c:v>
                </c:pt>
                <c:pt idx="22">
                  <c:v>96.9</c:v>
                </c:pt>
                <c:pt idx="23">
                  <c:v>97.6</c:v>
                </c:pt>
                <c:pt idx="24">
                  <c:v>97</c:v>
                </c:pt>
                <c:pt idx="25">
                  <c:v>98.2</c:v>
                </c:pt>
                <c:pt idx="26">
                  <c:v>99</c:v>
                </c:pt>
                <c:pt idx="27">
                  <c:v>99.2</c:v>
                </c:pt>
                <c:pt idx="28">
                  <c:v>98.8</c:v>
                </c:pt>
                <c:pt idx="29">
                  <c:v>98.6</c:v>
                </c:pt>
                <c:pt idx="30">
                  <c:v>97.9</c:v>
                </c:pt>
                <c:pt idx="31">
                  <c:v>97.9</c:v>
                </c:pt>
                <c:pt idx="32">
                  <c:v>97.9</c:v>
                </c:pt>
                <c:pt idx="33">
                  <c:v>98.2</c:v>
                </c:pt>
                <c:pt idx="34">
                  <c:v>97.9</c:v>
                </c:pt>
                <c:pt idx="35">
                  <c:v>97.8</c:v>
                </c:pt>
                <c:pt idx="36">
                  <c:v>97.3</c:v>
                </c:pt>
                <c:pt idx="37">
                  <c:v>96.8</c:v>
                </c:pt>
                <c:pt idx="38">
                  <c:v>96.9</c:v>
                </c:pt>
                <c:pt idx="39">
                  <c:v>96.9</c:v>
                </c:pt>
                <c:pt idx="40">
                  <c:v>97.7</c:v>
                </c:pt>
                <c:pt idx="41">
                  <c:v>98.1</c:v>
                </c:pt>
                <c:pt idx="42">
                  <c:v>99</c:v>
                </c:pt>
                <c:pt idx="43">
                  <c:v>99.4</c:v>
                </c:pt>
                <c:pt idx="44">
                  <c:v>99.8</c:v>
                </c:pt>
                <c:pt idx="45">
                  <c:v>100.2</c:v>
                </c:pt>
                <c:pt idx="46">
                  <c:v>101.1</c:v>
                </c:pt>
                <c:pt idx="47">
                  <c:v>101.9</c:v>
                </c:pt>
                <c:pt idx="48">
                  <c:v>103.2</c:v>
                </c:pt>
                <c:pt idx="49">
                  <c:v>103.3</c:v>
                </c:pt>
                <c:pt idx="50">
                  <c:v>104</c:v>
                </c:pt>
                <c:pt idx="51">
                  <c:v>104.1</c:v>
                </c:pt>
                <c:pt idx="52">
                  <c:v>106.3</c:v>
                </c:pt>
                <c:pt idx="53">
                  <c:v>106.1</c:v>
                </c:pt>
                <c:pt idx="54">
                  <c:v>106.4</c:v>
                </c:pt>
                <c:pt idx="55">
                  <c:v>105.9</c:v>
                </c:pt>
                <c:pt idx="56">
                  <c:v>106.1</c:v>
                </c:pt>
                <c:pt idx="57">
                  <c:v>106</c:v>
                </c:pt>
                <c:pt idx="58">
                  <c:v>106</c:v>
                </c:pt>
                <c:pt idx="59">
                  <c:v>105.7</c:v>
                </c:pt>
                <c:pt idx="60">
                  <c:v>105.7</c:v>
                </c:pt>
                <c:pt idx="61">
                  <c:v>105.9</c:v>
                </c:pt>
                <c:pt idx="62">
                  <c:v>105.4</c:v>
                </c:pt>
                <c:pt idx="63">
                  <c:v>105.9</c:v>
                </c:pt>
                <c:pt idx="64">
                  <c:v>105.6</c:v>
                </c:pt>
                <c:pt idx="65">
                  <c:v>105.1</c:v>
                </c:pt>
                <c:pt idx="66">
                  <c:v>105.6</c:v>
                </c:pt>
                <c:pt idx="67">
                  <c:v>105.3</c:v>
                </c:pt>
                <c:pt idx="68">
                  <c:v>105.6</c:v>
                </c:pt>
                <c:pt idx="69">
                  <c:v>105.8</c:v>
                </c:pt>
                <c:pt idx="70">
                  <c:v>105.8</c:v>
                </c:pt>
                <c:pt idx="71">
                  <c:v>105.7</c:v>
                </c:pt>
                <c:pt idx="72">
                  <c:v>105.3</c:v>
                </c:pt>
                <c:pt idx="73">
                  <c:v>105.4</c:v>
                </c:pt>
                <c:pt idx="74">
                  <c:v>105</c:v>
                </c:pt>
                <c:pt idx="75">
                  <c:v>105</c:v>
                </c:pt>
                <c:pt idx="76">
                  <c:v>104.3</c:v>
                </c:pt>
                <c:pt idx="77">
                  <c:v>105</c:v>
                </c:pt>
                <c:pt idx="78">
                  <c:v>105</c:v>
                </c:pt>
                <c:pt idx="79">
                  <c:v>105.2</c:v>
                </c:pt>
                <c:pt idx="80">
                  <c:v>105.6</c:v>
                </c:pt>
                <c:pt idx="81">
                  <c:v>105.6</c:v>
                </c:pt>
                <c:pt idx="82">
                  <c:v>105.9</c:v>
                </c:pt>
                <c:pt idx="83">
                  <c:v>106.4</c:v>
                </c:pt>
                <c:pt idx="84">
                  <c:v>106.7</c:v>
                </c:pt>
                <c:pt idx="85">
                  <c:v>107.2</c:v>
                </c:pt>
                <c:pt idx="86">
                  <c:v>107.9</c:v>
                </c:pt>
                <c:pt idx="87">
                  <c:v>108.5</c:v>
                </c:pt>
                <c:pt idx="88">
                  <c:v>108.5</c:v>
                </c:pt>
                <c:pt idx="89">
                  <c:v>108.6</c:v>
                </c:pt>
                <c:pt idx="90">
                  <c:v>108.4</c:v>
                </c:pt>
                <c:pt idx="91">
                  <c:v>109</c:v>
                </c:pt>
                <c:pt idx="92">
                  <c:v>109.4</c:v>
                </c:pt>
                <c:pt idx="93">
                  <c:v>110.2</c:v>
                </c:pt>
                <c:pt idx="94">
                  <c:v>110.5</c:v>
                </c:pt>
                <c:pt idx="95">
                  <c:v>110.7</c:v>
                </c:pt>
                <c:pt idx="96">
                  <c:v>110.3</c:v>
                </c:pt>
                <c:pt idx="97">
                  <c:v>110.7</c:v>
                </c:pt>
                <c:pt idx="98">
                  <c:v>110.9</c:v>
                </c:pt>
                <c:pt idx="99">
                  <c:v>110.4</c:v>
                </c:pt>
                <c:pt idx="100">
                  <c:v>111.2</c:v>
                </c:pt>
                <c:pt idx="101">
                  <c:v>111.1</c:v>
                </c:pt>
                <c:pt idx="102">
                  <c:v>110.4</c:v>
                </c:pt>
                <c:pt idx="103">
                  <c:v>110.7</c:v>
                </c:pt>
                <c:pt idx="104">
                  <c:v>110</c:v>
                </c:pt>
                <c:pt idx="105">
                  <c:v>109.8</c:v>
                </c:pt>
                <c:pt idx="106">
                  <c:v>109.9</c:v>
                </c:pt>
                <c:pt idx="107">
                  <c:v>109.2</c:v>
                </c:pt>
                <c:pt idx="108">
                  <c:v>110.4</c:v>
                </c:pt>
                <c:pt idx="109">
                  <c:v>110.6</c:v>
                </c:pt>
                <c:pt idx="110">
                  <c:v>110.1</c:v>
                </c:pt>
                <c:pt idx="111">
                  <c:v>110.5</c:v>
                </c:pt>
                <c:pt idx="112">
                  <c:v>111</c:v>
                </c:pt>
                <c:pt idx="113">
                  <c:v>110.8</c:v>
                </c:pt>
                <c:pt idx="114">
                  <c:v>111</c:v>
                </c:pt>
                <c:pt idx="115">
                  <c:v>110.9</c:v>
                </c:pt>
                <c:pt idx="116">
                  <c:v>110.5</c:v>
                </c:pt>
                <c:pt idx="117">
                  <c:v>109.1</c:v>
                </c:pt>
                <c:pt idx="118">
                  <c:v>109</c:v>
                </c:pt>
                <c:pt idx="119">
                  <c:v>108.2</c:v>
                </c:pt>
                <c:pt idx="120">
                  <c:v>107.8</c:v>
                </c:pt>
                <c:pt idx="121">
                  <c:v>107.2</c:v>
                </c:pt>
                <c:pt idx="122">
                  <c:v>106.3</c:v>
                </c:pt>
                <c:pt idx="123">
                  <c:v>102.5</c:v>
                </c:pt>
                <c:pt idx="124">
                  <c:v>98.1</c:v>
                </c:pt>
                <c:pt idx="125">
                  <c:v>98.2</c:v>
                </c:pt>
                <c:pt idx="126">
                  <c:v>97.5</c:v>
                </c:pt>
                <c:pt idx="127">
                  <c:v>97</c:v>
                </c:pt>
                <c:pt idx="128">
                  <c:v>96.8</c:v>
                </c:pt>
                <c:pt idx="129">
                  <c:v>96.5</c:v>
                </c:pt>
                <c:pt idx="130">
                  <c:v>96.1</c:v>
                </c:pt>
                <c:pt idx="131">
                  <c:v>96</c:v>
                </c:pt>
                <c:pt idx="132">
                  <c:v>96.3</c:v>
                </c:pt>
                <c:pt idx="133">
                  <c:v>96.4</c:v>
                </c:pt>
                <c:pt idx="134">
                  <c:v>98.9</c:v>
                </c:pt>
                <c:pt idx="135">
                  <c:v>98.9</c:v>
                </c:pt>
                <c:pt idx="136">
                  <c:v>99.2</c:v>
                </c:pt>
                <c:pt idx="137">
                  <c:v>100</c:v>
                </c:pt>
                <c:pt idx="138">
                  <c:v>100.4</c:v>
                </c:pt>
                <c:pt idx="139">
                  <c:v>99.1</c:v>
                </c:pt>
                <c:pt idx="140">
                  <c:v>98.9</c:v>
                </c:pt>
                <c:pt idx="141">
                  <c:v>98.8</c:v>
                </c:pt>
                <c:pt idx="142">
                  <c:v>99</c:v>
                </c:pt>
                <c:pt idx="143">
                  <c:v>99.8</c:v>
                </c:pt>
                <c:pt idx="144">
                  <c:v>99</c:v>
                </c:pt>
                <c:pt idx="145">
                  <c:v>99.5</c:v>
                </c:pt>
                <c:pt idx="146">
                  <c:v>99.8</c:v>
                </c:pt>
                <c:pt idx="147">
                  <c:v>100.8</c:v>
                </c:pt>
                <c:pt idx="148">
                  <c:v>100.6</c:v>
                </c:pt>
                <c:pt idx="149">
                  <c:v>101.8</c:v>
                </c:pt>
                <c:pt idx="150">
                  <c:v>101.7</c:v>
                </c:pt>
                <c:pt idx="151">
                  <c:v>102.8</c:v>
                </c:pt>
                <c:pt idx="152">
                  <c:v>103.1</c:v>
                </c:pt>
                <c:pt idx="153">
                  <c:v>103.3</c:v>
                </c:pt>
                <c:pt idx="154">
                  <c:v>103.7</c:v>
                </c:pt>
                <c:pt idx="155">
                  <c:v>103.6</c:v>
                </c:pt>
                <c:pt idx="156">
                  <c:v>104.7</c:v>
                </c:pt>
                <c:pt idx="157">
                  <c:v>104.7</c:v>
                </c:pt>
                <c:pt idx="158">
                  <c:v>104.7</c:v>
                </c:pt>
                <c:pt idx="159">
                  <c:v>105.2</c:v>
                </c:pt>
                <c:pt idx="160">
                  <c:v>106.1</c:v>
                </c:pt>
                <c:pt idx="161" formatCode="0.0_ ">
                  <c:v>106</c:v>
                </c:pt>
                <c:pt idx="162" formatCode="0.0_ ">
                  <c:v>105.5</c:v>
                </c:pt>
                <c:pt idx="163" formatCode="0.0_ ">
                  <c:v>105.6</c:v>
                </c:pt>
                <c:pt idx="164" formatCode="0.0_ ">
                  <c:v>106</c:v>
                </c:pt>
                <c:pt idx="165" formatCode="0.0_ ">
                  <c:v>106.4</c:v>
                </c:pt>
                <c:pt idx="166" formatCode="0.0_ ">
                  <c:v>106.4</c:v>
                </c:pt>
                <c:pt idx="167" formatCode="0.0_ ">
                  <c:v>106.9</c:v>
                </c:pt>
                <c:pt idx="168" formatCode="0.0_ ">
                  <c:v>105.1</c:v>
                </c:pt>
                <c:pt idx="169" formatCode="0.0_ ">
                  <c:v>106.4</c:v>
                </c:pt>
                <c:pt idx="170" formatCode="0.0_ ">
                  <c:v>106.1</c:v>
                </c:pt>
                <c:pt idx="171" formatCode="0.0_ ">
                  <c:v>106.1</c:v>
                </c:pt>
                <c:pt idx="172" formatCode="0.0_ ">
                  <c:v>108</c:v>
                </c:pt>
                <c:pt idx="173" formatCode="0.0_ ">
                  <c:v>107</c:v>
                </c:pt>
                <c:pt idx="174" formatCode="0.0_ ">
                  <c:v>107.2</c:v>
                </c:pt>
                <c:pt idx="175" formatCode="0.0_ ">
                  <c:v>107.8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A-4B15-88E1-233E8B3CF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9443519"/>
        <c:axId val="1"/>
      </c:lineChart>
      <c:catAx>
        <c:axId val="669443519"/>
        <c:scaling>
          <c:orientation val="minMax"/>
        </c:scaling>
        <c:delete val="0"/>
        <c:axPos val="b"/>
        <c:numFmt formatCode="General" sourceLinked="1"/>
        <c:majorTickMark val="none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60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669443519"/>
        <c:crosses val="autoZero"/>
        <c:crossBetween val="between"/>
        <c:majorUnit val="10"/>
        <c:minorUnit val="4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9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066924702566516E-2"/>
          <c:y val="8.4507158488059106E-2"/>
          <c:w val="0.94775436315712669"/>
          <c:h val="0.7380291841290495"/>
        </c:manualLayout>
      </c:layout>
      <c:barChart>
        <c:barDir val="col"/>
        <c:grouping val="clustered"/>
        <c:varyColors val="0"/>
        <c:ser>
          <c:idx val="3"/>
          <c:order val="2"/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'11グラフデータ'!$AG$304:$AH$495</c:f>
              <c:strCache>
                <c:ptCount val="181"/>
                <c:pt idx="0">
                  <c:v>H21
2009</c:v>
                </c:pt>
                <c:pt idx="12">
                  <c:v>H22
2010</c:v>
                </c:pt>
                <c:pt idx="24">
                  <c:v>H23
2011</c:v>
                </c:pt>
                <c:pt idx="36">
                  <c:v>H24
2012</c:v>
                </c:pt>
                <c:pt idx="48">
                  <c:v>H25
2013</c:v>
                </c:pt>
                <c:pt idx="60">
                  <c:v>H26
2014</c:v>
                </c:pt>
                <c:pt idx="72">
                  <c:v>H27
2015</c:v>
                </c:pt>
                <c:pt idx="84">
                  <c:v>H28
2016</c:v>
                </c:pt>
                <c:pt idx="96">
                  <c:v>H29
2017</c:v>
                </c:pt>
                <c:pt idx="108">
                  <c:v>H30
2018</c:v>
                </c:pt>
                <c:pt idx="120">
                  <c:v>H31 R1
2019</c:v>
                </c:pt>
                <c:pt idx="132">
                  <c:v>R2
2020</c:v>
                </c:pt>
                <c:pt idx="144">
                  <c:v>R3
2021</c:v>
                </c:pt>
                <c:pt idx="156">
                  <c:v>R4
2022</c:v>
                </c:pt>
                <c:pt idx="168">
                  <c:v>R5
2023</c:v>
                </c:pt>
                <c:pt idx="180">
                  <c:v>R6
2024</c:v>
                </c:pt>
              </c:strCache>
            </c:strRef>
          </c:cat>
          <c:val>
            <c:numRef>
              <c:f>'11グラフデータ'!$AL$316:$AL$471</c:f>
              <c:numCache>
                <c:formatCode>General</c:formatCode>
                <c:ptCount val="156"/>
                <c:pt idx="14">
                  <c:v>159.5</c:v>
                </c:pt>
                <c:pt idx="15">
                  <c:v>159.5</c:v>
                </c:pt>
                <c:pt idx="16">
                  <c:v>159.5</c:v>
                </c:pt>
                <c:pt idx="17">
                  <c:v>159.5</c:v>
                </c:pt>
                <c:pt idx="18">
                  <c:v>159.5</c:v>
                </c:pt>
                <c:pt idx="19">
                  <c:v>159.5</c:v>
                </c:pt>
                <c:pt idx="20">
                  <c:v>159.5</c:v>
                </c:pt>
                <c:pt idx="21">
                  <c:v>159.5</c:v>
                </c:pt>
                <c:pt idx="22">
                  <c:v>159.5</c:v>
                </c:pt>
                <c:pt idx="23">
                  <c:v>159.5</c:v>
                </c:pt>
                <c:pt idx="24">
                  <c:v>159.5</c:v>
                </c:pt>
                <c:pt idx="25">
                  <c:v>159.5</c:v>
                </c:pt>
                <c:pt idx="26">
                  <c:v>159.5</c:v>
                </c:pt>
                <c:pt idx="27">
                  <c:v>159.5</c:v>
                </c:pt>
                <c:pt idx="28">
                  <c:v>159.5</c:v>
                </c:pt>
                <c:pt idx="29">
                  <c:v>159.5</c:v>
                </c:pt>
                <c:pt idx="30">
                  <c:v>159.5</c:v>
                </c:pt>
                <c:pt idx="31">
                  <c:v>159.5</c:v>
                </c:pt>
                <c:pt idx="32">
                  <c:v>159.5</c:v>
                </c:pt>
                <c:pt idx="33">
                  <c:v>159.5</c:v>
                </c:pt>
                <c:pt idx="34">
                  <c:v>159.5</c:v>
                </c:pt>
                <c:pt idx="35">
                  <c:v>159.5</c:v>
                </c:pt>
                <c:pt idx="36">
                  <c:v>159.5</c:v>
                </c:pt>
                <c:pt idx="37">
                  <c:v>159.5</c:v>
                </c:pt>
                <c:pt idx="107">
                  <c:v>159.5</c:v>
                </c:pt>
                <c:pt idx="108">
                  <c:v>159.5</c:v>
                </c:pt>
                <c:pt idx="109">
                  <c:v>159.5</c:v>
                </c:pt>
                <c:pt idx="110">
                  <c:v>159.5</c:v>
                </c:pt>
                <c:pt idx="111">
                  <c:v>159.5</c:v>
                </c:pt>
                <c:pt idx="112">
                  <c:v>159.5</c:v>
                </c:pt>
                <c:pt idx="113">
                  <c:v>159.5</c:v>
                </c:pt>
                <c:pt idx="114">
                  <c:v>159.5</c:v>
                </c:pt>
                <c:pt idx="115">
                  <c:v>159.5</c:v>
                </c:pt>
                <c:pt idx="116">
                  <c:v>159.5</c:v>
                </c:pt>
                <c:pt idx="117">
                  <c:v>159.5</c:v>
                </c:pt>
                <c:pt idx="118">
                  <c:v>159.5</c:v>
                </c:pt>
                <c:pt idx="119">
                  <c:v>159.5</c:v>
                </c:pt>
                <c:pt idx="120">
                  <c:v>159.5</c:v>
                </c:pt>
                <c:pt idx="121">
                  <c:v>159.5</c:v>
                </c:pt>
                <c:pt idx="122">
                  <c:v>159.5</c:v>
                </c:pt>
                <c:pt idx="123">
                  <c:v>159.5</c:v>
                </c:pt>
                <c:pt idx="124">
                  <c:v>159.5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0DC-AA28-197E1BC94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431999"/>
        <c:axId val="1"/>
      </c:barChart>
      <c:lineChart>
        <c:grouping val="standard"/>
        <c:varyColors val="0"/>
        <c:ser>
          <c:idx val="0"/>
          <c:order val="0"/>
          <c:tx>
            <c:v>兵庫県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'11グラフデータ'!$AG$316:$AH$495</c:f>
              <c:strCache>
                <c:ptCount val="169"/>
                <c:pt idx="0">
                  <c:v>H22
2010</c:v>
                </c:pt>
                <c:pt idx="12">
                  <c:v>H23
2011</c:v>
                </c:pt>
                <c:pt idx="24">
                  <c:v>H24
2012</c:v>
                </c:pt>
                <c:pt idx="36">
                  <c:v>H25
2013</c:v>
                </c:pt>
                <c:pt idx="48">
                  <c:v>H26
2014</c:v>
                </c:pt>
                <c:pt idx="60">
                  <c:v>H27
2015</c:v>
                </c:pt>
                <c:pt idx="72">
                  <c:v>H28
2016</c:v>
                </c:pt>
                <c:pt idx="84">
                  <c:v>H29
2017</c:v>
                </c:pt>
                <c:pt idx="96">
                  <c:v>H30
2018</c:v>
                </c:pt>
                <c:pt idx="108">
                  <c:v>H31 R1
2019</c:v>
                </c:pt>
                <c:pt idx="120">
                  <c:v>R2
2020</c:v>
                </c:pt>
                <c:pt idx="132">
                  <c:v>R3
2021</c:v>
                </c:pt>
                <c:pt idx="144">
                  <c:v>R4
2022</c:v>
                </c:pt>
                <c:pt idx="156">
                  <c:v>R5
2023</c:v>
                </c:pt>
                <c:pt idx="168">
                  <c:v>R6
2024</c:v>
                </c:pt>
              </c:strCache>
            </c:strRef>
          </c:cat>
          <c:val>
            <c:numRef>
              <c:f>'11グラフデータ'!$E$316:$E$495</c:f>
              <c:numCache>
                <c:formatCode>0.0</c:formatCode>
                <c:ptCount val="180"/>
                <c:pt idx="0">
                  <c:v>114.5</c:v>
                </c:pt>
                <c:pt idx="1">
                  <c:v>118.27</c:v>
                </c:pt>
                <c:pt idx="2">
                  <c:v>122.56</c:v>
                </c:pt>
                <c:pt idx="3">
                  <c:v>123.83</c:v>
                </c:pt>
                <c:pt idx="4">
                  <c:v>123.83</c:v>
                </c:pt>
                <c:pt idx="5">
                  <c:v>119.58</c:v>
                </c:pt>
                <c:pt idx="6">
                  <c:v>123.03</c:v>
                </c:pt>
                <c:pt idx="7">
                  <c:v>120.42</c:v>
                </c:pt>
                <c:pt idx="8">
                  <c:v>124.16</c:v>
                </c:pt>
                <c:pt idx="9">
                  <c:v>116.45</c:v>
                </c:pt>
                <c:pt idx="10">
                  <c:v>116.06</c:v>
                </c:pt>
                <c:pt idx="11">
                  <c:v>122.54</c:v>
                </c:pt>
                <c:pt idx="12">
                  <c:v>128.06</c:v>
                </c:pt>
                <c:pt idx="13">
                  <c:v>130.93</c:v>
                </c:pt>
                <c:pt idx="14">
                  <c:v>124.61</c:v>
                </c:pt>
                <c:pt idx="15">
                  <c:v>119.48</c:v>
                </c:pt>
                <c:pt idx="16">
                  <c:v>121.06</c:v>
                </c:pt>
                <c:pt idx="17">
                  <c:v>126.35</c:v>
                </c:pt>
                <c:pt idx="18">
                  <c:v>125.32</c:v>
                </c:pt>
                <c:pt idx="19">
                  <c:v>132.13</c:v>
                </c:pt>
                <c:pt idx="20">
                  <c:v>123.36</c:v>
                </c:pt>
                <c:pt idx="21">
                  <c:v>123.47</c:v>
                </c:pt>
                <c:pt idx="22">
                  <c:v>124.54</c:v>
                </c:pt>
                <c:pt idx="23">
                  <c:v>122</c:v>
                </c:pt>
                <c:pt idx="24">
                  <c:v>125.55</c:v>
                </c:pt>
                <c:pt idx="25">
                  <c:v>124.31</c:v>
                </c:pt>
                <c:pt idx="26">
                  <c:v>126.51</c:v>
                </c:pt>
                <c:pt idx="27">
                  <c:v>121.19</c:v>
                </c:pt>
                <c:pt idx="28">
                  <c:v>123.59</c:v>
                </c:pt>
                <c:pt idx="29">
                  <c:v>121.23</c:v>
                </c:pt>
                <c:pt idx="30">
                  <c:v>119.07</c:v>
                </c:pt>
                <c:pt idx="31">
                  <c:v>115.9</c:v>
                </c:pt>
                <c:pt idx="32">
                  <c:v>119.58</c:v>
                </c:pt>
                <c:pt idx="33">
                  <c:v>114.97</c:v>
                </c:pt>
                <c:pt idx="34">
                  <c:v>115.34</c:v>
                </c:pt>
                <c:pt idx="35">
                  <c:v>115.09</c:v>
                </c:pt>
                <c:pt idx="36">
                  <c:v>117.53</c:v>
                </c:pt>
                <c:pt idx="37">
                  <c:v>121.74</c:v>
                </c:pt>
                <c:pt idx="38">
                  <c:v>124.25</c:v>
                </c:pt>
                <c:pt idx="39">
                  <c:v>124.06</c:v>
                </c:pt>
                <c:pt idx="40">
                  <c:v>129.56</c:v>
                </c:pt>
                <c:pt idx="41">
                  <c:v>128</c:v>
                </c:pt>
                <c:pt idx="42">
                  <c:v>128.28</c:v>
                </c:pt>
                <c:pt idx="43">
                  <c:v>128.74</c:v>
                </c:pt>
                <c:pt idx="44">
                  <c:v>130.16999999999999</c:v>
                </c:pt>
                <c:pt idx="45">
                  <c:v>135.54</c:v>
                </c:pt>
                <c:pt idx="46">
                  <c:v>137.54</c:v>
                </c:pt>
                <c:pt idx="47">
                  <c:v>140.87</c:v>
                </c:pt>
                <c:pt idx="48">
                  <c:v>137.02000000000001</c:v>
                </c:pt>
                <c:pt idx="49">
                  <c:v>133.04</c:v>
                </c:pt>
                <c:pt idx="50">
                  <c:v>127.69</c:v>
                </c:pt>
                <c:pt idx="51">
                  <c:v>123.36</c:v>
                </c:pt>
                <c:pt idx="52">
                  <c:v>121.49</c:v>
                </c:pt>
                <c:pt idx="53">
                  <c:v>120.44</c:v>
                </c:pt>
                <c:pt idx="54">
                  <c:v>118.61</c:v>
                </c:pt>
                <c:pt idx="55">
                  <c:v>119.84</c:v>
                </c:pt>
                <c:pt idx="56">
                  <c:v>117.07</c:v>
                </c:pt>
                <c:pt idx="57">
                  <c:v>116.76</c:v>
                </c:pt>
                <c:pt idx="58">
                  <c:v>115.36</c:v>
                </c:pt>
                <c:pt idx="59">
                  <c:v>110.28</c:v>
                </c:pt>
                <c:pt idx="60">
                  <c:v>114.67</c:v>
                </c:pt>
                <c:pt idx="61">
                  <c:v>110.33</c:v>
                </c:pt>
                <c:pt idx="62">
                  <c:v>110.4</c:v>
                </c:pt>
                <c:pt idx="63">
                  <c:v>107.87</c:v>
                </c:pt>
                <c:pt idx="64">
                  <c:v>111.73</c:v>
                </c:pt>
                <c:pt idx="65">
                  <c:v>110.75</c:v>
                </c:pt>
                <c:pt idx="66">
                  <c:v>110.38</c:v>
                </c:pt>
                <c:pt idx="67">
                  <c:v>109.44</c:v>
                </c:pt>
                <c:pt idx="68">
                  <c:v>106.62</c:v>
                </c:pt>
                <c:pt idx="69">
                  <c:v>107.79</c:v>
                </c:pt>
                <c:pt idx="70">
                  <c:v>103.87</c:v>
                </c:pt>
                <c:pt idx="71">
                  <c:v>103.67</c:v>
                </c:pt>
                <c:pt idx="72">
                  <c:v>110.51</c:v>
                </c:pt>
                <c:pt idx="73">
                  <c:v>99.84</c:v>
                </c:pt>
                <c:pt idx="74">
                  <c:v>104.61</c:v>
                </c:pt>
                <c:pt idx="75">
                  <c:v>104.81</c:v>
                </c:pt>
                <c:pt idx="76">
                  <c:v>104.72</c:v>
                </c:pt>
                <c:pt idx="77">
                  <c:v>106.57</c:v>
                </c:pt>
                <c:pt idx="78">
                  <c:v>109.7</c:v>
                </c:pt>
                <c:pt idx="79">
                  <c:v>110.9</c:v>
                </c:pt>
                <c:pt idx="80">
                  <c:v>113.85</c:v>
                </c:pt>
                <c:pt idx="81">
                  <c:v>111.25</c:v>
                </c:pt>
                <c:pt idx="82">
                  <c:v>118.88</c:v>
                </c:pt>
                <c:pt idx="83">
                  <c:v>122.08</c:v>
                </c:pt>
                <c:pt idx="84">
                  <c:v>127.64</c:v>
                </c:pt>
                <c:pt idx="85">
                  <c:v>129.62</c:v>
                </c:pt>
                <c:pt idx="86">
                  <c:v>125.7</c:v>
                </c:pt>
                <c:pt idx="87">
                  <c:v>126.46</c:v>
                </c:pt>
                <c:pt idx="88">
                  <c:v>126.06</c:v>
                </c:pt>
                <c:pt idx="89">
                  <c:v>126.12</c:v>
                </c:pt>
                <c:pt idx="90">
                  <c:v>122.48</c:v>
                </c:pt>
                <c:pt idx="91">
                  <c:v>127.19</c:v>
                </c:pt>
                <c:pt idx="92">
                  <c:v>126.87</c:v>
                </c:pt>
                <c:pt idx="93">
                  <c:v>124.46</c:v>
                </c:pt>
                <c:pt idx="94">
                  <c:v>125.05</c:v>
                </c:pt>
                <c:pt idx="95">
                  <c:v>125.88</c:v>
                </c:pt>
                <c:pt idx="96">
                  <c:v>113.89</c:v>
                </c:pt>
                <c:pt idx="97">
                  <c:v>116.63</c:v>
                </c:pt>
                <c:pt idx="98">
                  <c:v>117.28</c:v>
                </c:pt>
                <c:pt idx="99">
                  <c:v>118.9</c:v>
                </c:pt>
                <c:pt idx="100">
                  <c:v>121.89</c:v>
                </c:pt>
                <c:pt idx="101">
                  <c:v>123.38</c:v>
                </c:pt>
                <c:pt idx="102">
                  <c:v>118.64</c:v>
                </c:pt>
                <c:pt idx="103">
                  <c:v>119.82</c:v>
                </c:pt>
                <c:pt idx="104">
                  <c:v>115.36</c:v>
                </c:pt>
                <c:pt idx="105">
                  <c:v>117.64</c:v>
                </c:pt>
                <c:pt idx="106">
                  <c:v>115.41</c:v>
                </c:pt>
                <c:pt idx="107">
                  <c:v>113.28</c:v>
                </c:pt>
                <c:pt idx="108">
                  <c:v>108.58</c:v>
                </c:pt>
                <c:pt idx="109">
                  <c:v>114.39</c:v>
                </c:pt>
                <c:pt idx="110">
                  <c:v>106.46</c:v>
                </c:pt>
                <c:pt idx="111">
                  <c:v>111.94</c:v>
                </c:pt>
                <c:pt idx="112">
                  <c:v>112.36</c:v>
                </c:pt>
                <c:pt idx="113">
                  <c:v>110.58</c:v>
                </c:pt>
                <c:pt idx="114">
                  <c:v>109.13</c:v>
                </c:pt>
                <c:pt idx="115">
                  <c:v>101.73</c:v>
                </c:pt>
                <c:pt idx="116">
                  <c:v>108.14</c:v>
                </c:pt>
                <c:pt idx="117">
                  <c:v>99.8</c:v>
                </c:pt>
                <c:pt idx="118">
                  <c:v>104.87</c:v>
                </c:pt>
                <c:pt idx="119">
                  <c:v>106.93</c:v>
                </c:pt>
                <c:pt idx="120">
                  <c:v>106.97</c:v>
                </c:pt>
                <c:pt idx="121">
                  <c:v>102.69</c:v>
                </c:pt>
                <c:pt idx="122">
                  <c:v>104.18</c:v>
                </c:pt>
                <c:pt idx="123">
                  <c:v>85.45</c:v>
                </c:pt>
                <c:pt idx="124">
                  <c:v>80.05</c:v>
                </c:pt>
                <c:pt idx="125">
                  <c:v>88.27</c:v>
                </c:pt>
                <c:pt idx="126">
                  <c:v>93.8</c:v>
                </c:pt>
                <c:pt idx="127">
                  <c:v>98.57</c:v>
                </c:pt>
                <c:pt idx="128">
                  <c:v>109.63</c:v>
                </c:pt>
                <c:pt idx="129">
                  <c:v>108.72</c:v>
                </c:pt>
                <c:pt idx="130">
                  <c:v>108.52</c:v>
                </c:pt>
                <c:pt idx="131">
                  <c:v>113.13</c:v>
                </c:pt>
                <c:pt idx="132">
                  <c:v>112.61</c:v>
                </c:pt>
                <c:pt idx="133">
                  <c:v>116.23</c:v>
                </c:pt>
                <c:pt idx="134">
                  <c:v>120.95</c:v>
                </c:pt>
                <c:pt idx="135">
                  <c:v>127.21</c:v>
                </c:pt>
                <c:pt idx="136">
                  <c:v>125.54</c:v>
                </c:pt>
                <c:pt idx="137">
                  <c:v>124.67</c:v>
                </c:pt>
                <c:pt idx="138">
                  <c:v>125.07</c:v>
                </c:pt>
                <c:pt idx="139">
                  <c:v>121.6</c:v>
                </c:pt>
                <c:pt idx="140">
                  <c:v>116.45</c:v>
                </c:pt>
                <c:pt idx="141">
                  <c:v>119.28</c:v>
                </c:pt>
                <c:pt idx="142">
                  <c:v>121.03</c:v>
                </c:pt>
                <c:pt idx="143">
                  <c:v>120.37</c:v>
                </c:pt>
                <c:pt idx="144">
                  <c:v>120.71</c:v>
                </c:pt>
                <c:pt idx="145">
                  <c:v>116.33</c:v>
                </c:pt>
                <c:pt idx="146">
                  <c:v>123.26</c:v>
                </c:pt>
                <c:pt idx="147">
                  <c:v>124.6</c:v>
                </c:pt>
                <c:pt idx="148">
                  <c:v>113.8</c:v>
                </c:pt>
                <c:pt idx="149">
                  <c:v>118.8</c:v>
                </c:pt>
                <c:pt idx="150">
                  <c:v>114.26</c:v>
                </c:pt>
                <c:pt idx="151">
                  <c:v>113.44</c:v>
                </c:pt>
                <c:pt idx="152">
                  <c:v>110.19</c:v>
                </c:pt>
                <c:pt idx="153">
                  <c:v>109.52</c:v>
                </c:pt>
                <c:pt idx="154">
                  <c:v>110.78</c:v>
                </c:pt>
                <c:pt idx="155">
                  <c:v>106.01</c:v>
                </c:pt>
                <c:pt idx="156">
                  <c:v>102.59</c:v>
                </c:pt>
                <c:pt idx="157">
                  <c:v>102.27</c:v>
                </c:pt>
                <c:pt idx="158">
                  <c:v>99.65</c:v>
                </c:pt>
                <c:pt idx="159">
                  <c:v>101.75</c:v>
                </c:pt>
                <c:pt idx="160">
                  <c:v>100.47</c:v>
                </c:pt>
                <c:pt idx="161">
                  <c:v>99.24</c:v>
                </c:pt>
                <c:pt idx="162">
                  <c:v>103.76</c:v>
                </c:pt>
                <c:pt idx="163">
                  <c:v>99.63</c:v>
                </c:pt>
                <c:pt idx="164">
                  <c:v>100.48</c:v>
                </c:pt>
                <c:pt idx="165">
                  <c:v>100.8</c:v>
                </c:pt>
                <c:pt idx="166">
                  <c:v>95.31</c:v>
                </c:pt>
                <c:pt idx="167">
                  <c:v>95.88</c:v>
                </c:pt>
                <c:pt idx="168">
                  <c:v>90.78</c:v>
                </c:pt>
                <c:pt idx="169">
                  <c:v>89.56</c:v>
                </c:pt>
                <c:pt idx="170">
                  <c:v>90.76</c:v>
                </c:pt>
                <c:pt idx="171">
                  <c:v>94.1</c:v>
                </c:pt>
                <c:pt idx="172">
                  <c:v>100.63</c:v>
                </c:pt>
                <c:pt idx="173">
                  <c:v>99.92</c:v>
                </c:pt>
                <c:pt idx="174">
                  <c:v>103.25</c:v>
                </c:pt>
                <c:pt idx="175">
                  <c:v>96.34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DD-40DC-AA28-197E1BC94B00}"/>
            </c:ext>
          </c:extLst>
        </c:ser>
        <c:ser>
          <c:idx val="1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strRef>
              <c:f>'11グラフデータ'!$AG$316:$AH$495</c:f>
              <c:strCache>
                <c:ptCount val="169"/>
                <c:pt idx="0">
                  <c:v>H22
2010</c:v>
                </c:pt>
                <c:pt idx="12">
                  <c:v>H23
2011</c:v>
                </c:pt>
                <c:pt idx="24">
                  <c:v>H24
2012</c:v>
                </c:pt>
                <c:pt idx="36">
                  <c:v>H25
2013</c:v>
                </c:pt>
                <c:pt idx="48">
                  <c:v>H26
2014</c:v>
                </c:pt>
                <c:pt idx="60">
                  <c:v>H27
2015</c:v>
                </c:pt>
                <c:pt idx="72">
                  <c:v>H28
2016</c:v>
                </c:pt>
                <c:pt idx="84">
                  <c:v>H29
2017</c:v>
                </c:pt>
                <c:pt idx="96">
                  <c:v>H30
2018</c:v>
                </c:pt>
                <c:pt idx="108">
                  <c:v>H31 R1
2019</c:v>
                </c:pt>
                <c:pt idx="120">
                  <c:v>R2
2020</c:v>
                </c:pt>
                <c:pt idx="132">
                  <c:v>R3
2021</c:v>
                </c:pt>
                <c:pt idx="144">
                  <c:v>R4
2022</c:v>
                </c:pt>
                <c:pt idx="156">
                  <c:v>R5
2023</c:v>
                </c:pt>
                <c:pt idx="168">
                  <c:v>R6
2024</c:v>
                </c:pt>
              </c:strCache>
            </c:strRef>
          </c:cat>
          <c:val>
            <c:numRef>
              <c:f>'11グラフデータ'!$Z$316:$Z$495</c:f>
              <c:numCache>
                <c:formatCode>0.0_);[Red]\(0.0\)</c:formatCode>
                <c:ptCount val="180"/>
                <c:pt idx="0">
                  <c:v>105.7</c:v>
                </c:pt>
                <c:pt idx="1">
                  <c:v>104.5</c:v>
                </c:pt>
                <c:pt idx="2">
                  <c:v>108.3</c:v>
                </c:pt>
                <c:pt idx="3">
                  <c:v>109.8</c:v>
                </c:pt>
                <c:pt idx="4">
                  <c:v>108.6</c:v>
                </c:pt>
                <c:pt idx="5">
                  <c:v>108.9</c:v>
                </c:pt>
                <c:pt idx="6">
                  <c:v>108.9</c:v>
                </c:pt>
                <c:pt idx="7">
                  <c:v>109.3</c:v>
                </c:pt>
                <c:pt idx="8">
                  <c:v>108.6</c:v>
                </c:pt>
                <c:pt idx="9">
                  <c:v>108.4</c:v>
                </c:pt>
                <c:pt idx="10">
                  <c:v>109.3</c:v>
                </c:pt>
                <c:pt idx="11">
                  <c:v>109.9</c:v>
                </c:pt>
                <c:pt idx="12">
                  <c:v>110.5</c:v>
                </c:pt>
                <c:pt idx="13">
                  <c:v>111.3</c:v>
                </c:pt>
                <c:pt idx="14">
                  <c:v>108.8</c:v>
                </c:pt>
                <c:pt idx="15">
                  <c:v>105.7</c:v>
                </c:pt>
                <c:pt idx="16">
                  <c:v>106.5</c:v>
                </c:pt>
                <c:pt idx="17">
                  <c:v>109</c:v>
                </c:pt>
                <c:pt idx="18">
                  <c:v>111</c:v>
                </c:pt>
                <c:pt idx="19">
                  <c:v>110.7</c:v>
                </c:pt>
                <c:pt idx="20">
                  <c:v>109.2</c:v>
                </c:pt>
                <c:pt idx="21">
                  <c:v>109.5</c:v>
                </c:pt>
                <c:pt idx="22">
                  <c:v>109.2</c:v>
                </c:pt>
                <c:pt idx="23">
                  <c:v>109.7</c:v>
                </c:pt>
                <c:pt idx="24">
                  <c:v>110.3</c:v>
                </c:pt>
                <c:pt idx="25">
                  <c:v>111.7</c:v>
                </c:pt>
                <c:pt idx="26">
                  <c:v>111.9</c:v>
                </c:pt>
                <c:pt idx="27">
                  <c:v>111.1</c:v>
                </c:pt>
                <c:pt idx="28">
                  <c:v>110.3</c:v>
                </c:pt>
                <c:pt idx="29">
                  <c:v>108.7</c:v>
                </c:pt>
                <c:pt idx="30">
                  <c:v>107.9</c:v>
                </c:pt>
                <c:pt idx="31">
                  <c:v>107.7</c:v>
                </c:pt>
                <c:pt idx="32">
                  <c:v>106.7</c:v>
                </c:pt>
                <c:pt idx="33">
                  <c:v>106.5</c:v>
                </c:pt>
                <c:pt idx="34">
                  <c:v>106.2</c:v>
                </c:pt>
                <c:pt idx="35">
                  <c:v>107.3</c:v>
                </c:pt>
                <c:pt idx="36">
                  <c:v>109.6</c:v>
                </c:pt>
                <c:pt idx="37">
                  <c:v>112.8</c:v>
                </c:pt>
                <c:pt idx="38">
                  <c:v>114.7</c:v>
                </c:pt>
                <c:pt idx="39">
                  <c:v>115.8</c:v>
                </c:pt>
                <c:pt idx="40">
                  <c:v>117.6</c:v>
                </c:pt>
                <c:pt idx="41">
                  <c:v>116.3</c:v>
                </c:pt>
                <c:pt idx="42">
                  <c:v>117.1</c:v>
                </c:pt>
                <c:pt idx="43">
                  <c:v>117.4</c:v>
                </c:pt>
                <c:pt idx="44">
                  <c:v>118.9</c:v>
                </c:pt>
                <c:pt idx="45">
                  <c:v>118.9</c:v>
                </c:pt>
                <c:pt idx="46">
                  <c:v>120.6</c:v>
                </c:pt>
                <c:pt idx="47">
                  <c:v>119.8</c:v>
                </c:pt>
                <c:pt idx="48">
                  <c:v>120</c:v>
                </c:pt>
                <c:pt idx="49">
                  <c:v>116.5</c:v>
                </c:pt>
                <c:pt idx="50">
                  <c:v>115.3</c:v>
                </c:pt>
                <c:pt idx="51">
                  <c:v>112.7</c:v>
                </c:pt>
                <c:pt idx="52">
                  <c:v>111.5</c:v>
                </c:pt>
                <c:pt idx="53">
                  <c:v>111.5</c:v>
                </c:pt>
                <c:pt idx="54">
                  <c:v>113.1</c:v>
                </c:pt>
                <c:pt idx="55">
                  <c:v>112.9</c:v>
                </c:pt>
                <c:pt idx="56">
                  <c:v>113.3</c:v>
                </c:pt>
                <c:pt idx="57">
                  <c:v>112.2</c:v>
                </c:pt>
                <c:pt idx="58">
                  <c:v>112.7</c:v>
                </c:pt>
                <c:pt idx="59">
                  <c:v>112.7</c:v>
                </c:pt>
                <c:pt idx="60">
                  <c:v>112.1</c:v>
                </c:pt>
                <c:pt idx="61">
                  <c:v>112.3</c:v>
                </c:pt>
                <c:pt idx="62">
                  <c:v>112.4</c:v>
                </c:pt>
                <c:pt idx="63">
                  <c:v>113.7</c:v>
                </c:pt>
                <c:pt idx="64">
                  <c:v>114.8</c:v>
                </c:pt>
                <c:pt idx="65">
                  <c:v>114.3</c:v>
                </c:pt>
                <c:pt idx="66">
                  <c:v>112.8</c:v>
                </c:pt>
                <c:pt idx="67">
                  <c:v>112</c:v>
                </c:pt>
                <c:pt idx="68">
                  <c:v>110.6</c:v>
                </c:pt>
                <c:pt idx="69">
                  <c:v>111.1</c:v>
                </c:pt>
                <c:pt idx="70">
                  <c:v>110</c:v>
                </c:pt>
                <c:pt idx="71">
                  <c:v>108.6</c:v>
                </c:pt>
                <c:pt idx="72">
                  <c:v>108.5</c:v>
                </c:pt>
                <c:pt idx="73">
                  <c:v>107</c:v>
                </c:pt>
                <c:pt idx="74">
                  <c:v>107.2</c:v>
                </c:pt>
                <c:pt idx="75">
                  <c:v>107.2</c:v>
                </c:pt>
                <c:pt idx="76">
                  <c:v>107.2</c:v>
                </c:pt>
                <c:pt idx="77">
                  <c:v>107.3</c:v>
                </c:pt>
                <c:pt idx="78">
                  <c:v>107.6</c:v>
                </c:pt>
                <c:pt idx="79">
                  <c:v>107.4</c:v>
                </c:pt>
                <c:pt idx="80">
                  <c:v>107.6</c:v>
                </c:pt>
                <c:pt idx="81">
                  <c:v>108.8</c:v>
                </c:pt>
                <c:pt idx="82">
                  <c:v>110.1</c:v>
                </c:pt>
                <c:pt idx="83">
                  <c:v>112.2</c:v>
                </c:pt>
                <c:pt idx="84">
                  <c:v>112.4</c:v>
                </c:pt>
                <c:pt idx="85">
                  <c:v>112.1</c:v>
                </c:pt>
                <c:pt idx="86">
                  <c:v>112.8</c:v>
                </c:pt>
                <c:pt idx="87">
                  <c:v>112.3</c:v>
                </c:pt>
                <c:pt idx="88">
                  <c:v>112.2</c:v>
                </c:pt>
                <c:pt idx="89">
                  <c:v>112.8</c:v>
                </c:pt>
                <c:pt idx="90">
                  <c:v>112.9</c:v>
                </c:pt>
                <c:pt idx="91">
                  <c:v>113.9</c:v>
                </c:pt>
                <c:pt idx="92">
                  <c:v>113.5</c:v>
                </c:pt>
                <c:pt idx="93">
                  <c:v>113.3</c:v>
                </c:pt>
                <c:pt idx="94">
                  <c:v>114.7</c:v>
                </c:pt>
                <c:pt idx="95">
                  <c:v>113.8</c:v>
                </c:pt>
                <c:pt idx="96">
                  <c:v>112.9</c:v>
                </c:pt>
                <c:pt idx="97">
                  <c:v>113</c:v>
                </c:pt>
                <c:pt idx="98">
                  <c:v>112.1</c:v>
                </c:pt>
                <c:pt idx="99">
                  <c:v>113.3</c:v>
                </c:pt>
                <c:pt idx="100">
                  <c:v>113.6</c:v>
                </c:pt>
                <c:pt idx="101">
                  <c:v>112.3</c:v>
                </c:pt>
                <c:pt idx="102">
                  <c:v>111.2</c:v>
                </c:pt>
                <c:pt idx="103">
                  <c:v>111.6</c:v>
                </c:pt>
                <c:pt idx="104">
                  <c:v>111</c:v>
                </c:pt>
                <c:pt idx="105">
                  <c:v>110.8</c:v>
                </c:pt>
                <c:pt idx="106">
                  <c:v>110.4</c:v>
                </c:pt>
                <c:pt idx="107">
                  <c:v>108.9</c:v>
                </c:pt>
                <c:pt idx="108">
                  <c:v>108.2</c:v>
                </c:pt>
                <c:pt idx="109">
                  <c:v>108.9</c:v>
                </c:pt>
                <c:pt idx="110">
                  <c:v>108.2</c:v>
                </c:pt>
                <c:pt idx="111">
                  <c:v>107.6</c:v>
                </c:pt>
                <c:pt idx="112">
                  <c:v>107.1</c:v>
                </c:pt>
                <c:pt idx="113">
                  <c:v>105.7</c:v>
                </c:pt>
                <c:pt idx="114">
                  <c:v>105</c:v>
                </c:pt>
                <c:pt idx="115">
                  <c:v>104.1</c:v>
                </c:pt>
                <c:pt idx="116">
                  <c:v>103.7</c:v>
                </c:pt>
                <c:pt idx="117">
                  <c:v>102.8</c:v>
                </c:pt>
                <c:pt idx="118">
                  <c:v>102.5</c:v>
                </c:pt>
                <c:pt idx="119">
                  <c:v>103.5</c:v>
                </c:pt>
                <c:pt idx="120">
                  <c:v>102.1</c:v>
                </c:pt>
                <c:pt idx="121">
                  <c:v>104</c:v>
                </c:pt>
                <c:pt idx="122">
                  <c:v>95.8</c:v>
                </c:pt>
                <c:pt idx="123">
                  <c:v>88.3</c:v>
                </c:pt>
                <c:pt idx="124">
                  <c:v>88.8</c:v>
                </c:pt>
                <c:pt idx="125">
                  <c:v>93.8</c:v>
                </c:pt>
                <c:pt idx="126">
                  <c:v>97.4</c:v>
                </c:pt>
                <c:pt idx="127">
                  <c:v>100</c:v>
                </c:pt>
                <c:pt idx="128">
                  <c:v>104.6</c:v>
                </c:pt>
                <c:pt idx="129">
                  <c:v>106.5</c:v>
                </c:pt>
                <c:pt idx="130">
                  <c:v>109.2</c:v>
                </c:pt>
                <c:pt idx="131">
                  <c:v>109.5</c:v>
                </c:pt>
                <c:pt idx="132">
                  <c:v>110.7</c:v>
                </c:pt>
                <c:pt idx="133">
                  <c:v>112.3</c:v>
                </c:pt>
                <c:pt idx="134">
                  <c:v>115</c:v>
                </c:pt>
                <c:pt idx="135">
                  <c:v>115.1</c:v>
                </c:pt>
                <c:pt idx="136">
                  <c:v>115.4</c:v>
                </c:pt>
                <c:pt idx="137">
                  <c:v>116.4</c:v>
                </c:pt>
                <c:pt idx="138">
                  <c:v>116.7</c:v>
                </c:pt>
                <c:pt idx="139">
                  <c:v>114.3</c:v>
                </c:pt>
                <c:pt idx="140">
                  <c:v>112.7</c:v>
                </c:pt>
                <c:pt idx="141">
                  <c:v>113.4</c:v>
                </c:pt>
                <c:pt idx="142">
                  <c:v>115.3</c:v>
                </c:pt>
                <c:pt idx="143">
                  <c:v>116</c:v>
                </c:pt>
                <c:pt idx="144">
                  <c:v>114.2</c:v>
                </c:pt>
                <c:pt idx="145">
                  <c:v>113.2</c:v>
                </c:pt>
                <c:pt idx="146">
                  <c:v>113.6</c:v>
                </c:pt>
                <c:pt idx="147">
                  <c:v>114.4</c:v>
                </c:pt>
                <c:pt idx="148">
                  <c:v>112.9</c:v>
                </c:pt>
                <c:pt idx="149">
                  <c:v>112.6</c:v>
                </c:pt>
                <c:pt idx="150">
                  <c:v>111.7</c:v>
                </c:pt>
                <c:pt idx="151">
                  <c:v>113.2</c:v>
                </c:pt>
                <c:pt idx="152">
                  <c:v>111</c:v>
                </c:pt>
                <c:pt idx="153">
                  <c:v>110.9</c:v>
                </c:pt>
                <c:pt idx="154">
                  <c:v>110.2</c:v>
                </c:pt>
                <c:pt idx="155">
                  <c:v>109.3</c:v>
                </c:pt>
                <c:pt idx="156">
                  <c:v>108.4</c:v>
                </c:pt>
                <c:pt idx="157">
                  <c:v>108.8</c:v>
                </c:pt>
                <c:pt idx="158">
                  <c:v>108.9</c:v>
                </c:pt>
                <c:pt idx="159">
                  <c:v>108.6</c:v>
                </c:pt>
                <c:pt idx="160">
                  <c:v>109.3</c:v>
                </c:pt>
                <c:pt idx="161" formatCode="0.0_ ">
                  <c:v>109.5</c:v>
                </c:pt>
                <c:pt idx="162" formatCode="0.0_ ">
                  <c:v>109</c:v>
                </c:pt>
                <c:pt idx="163" formatCode="0.0_ ">
                  <c:v>109.7</c:v>
                </c:pt>
                <c:pt idx="164" formatCode="0.0_ ">
                  <c:v>109.8</c:v>
                </c:pt>
                <c:pt idx="165" formatCode="0.0_ ">
                  <c:v>109.1</c:v>
                </c:pt>
                <c:pt idx="166" formatCode="0.0_ ">
                  <c:v>109</c:v>
                </c:pt>
                <c:pt idx="167" formatCode="0.0_ ">
                  <c:v>110.2</c:v>
                </c:pt>
                <c:pt idx="168" formatCode="0.0_ ">
                  <c:v>109.7</c:v>
                </c:pt>
                <c:pt idx="169" formatCode="0.0_ ">
                  <c:v>111.8</c:v>
                </c:pt>
                <c:pt idx="170" formatCode="0.0_ ">
                  <c:v>111.8</c:v>
                </c:pt>
                <c:pt idx="171" formatCode="0.0_ ">
                  <c:v>111</c:v>
                </c:pt>
                <c:pt idx="172" formatCode="0.0_ ">
                  <c:v>111</c:v>
                </c:pt>
                <c:pt idx="173" formatCode="0.0_ ">
                  <c:v>109.1</c:v>
                </c:pt>
                <c:pt idx="174" formatCode="0.0_ ">
                  <c:v>109.3</c:v>
                </c:pt>
                <c:pt idx="175" formatCode="0.0_ ">
                  <c:v>106.7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DD-40DC-AA28-197E1BC94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9431999"/>
        <c:axId val="1"/>
      </c:lineChart>
      <c:catAx>
        <c:axId val="669431999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70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  <c:max val="150"/>
          <c:min val="7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669431999"/>
        <c:crosses val="autoZero"/>
        <c:crossBetween val="between"/>
        <c:majorUnit val="10"/>
        <c:minorUnit val="4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8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952180028129395E-2"/>
          <c:y val="5.8309037900874633E-2"/>
          <c:w val="0.95182940740002442"/>
          <c:h val="0.76968039597815119"/>
        </c:manualLayout>
      </c:layout>
      <c:barChart>
        <c:barDir val="col"/>
        <c:grouping val="clustered"/>
        <c:varyColors val="0"/>
        <c:ser>
          <c:idx val="3"/>
          <c:order val="2"/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'11グラフデータ'!$AG$292:$AH$495</c:f>
              <c:strCache>
                <c:ptCount val="193"/>
                <c:pt idx="0">
                  <c:v>H20
2008</c:v>
                </c:pt>
                <c:pt idx="12">
                  <c:v>H21
2009</c:v>
                </c:pt>
                <c:pt idx="24">
                  <c:v>H22
2010</c:v>
                </c:pt>
                <c:pt idx="36">
                  <c:v>H23
2011</c:v>
                </c:pt>
                <c:pt idx="48">
                  <c:v>H24
2012</c:v>
                </c:pt>
                <c:pt idx="60">
                  <c:v>H25
2013</c:v>
                </c:pt>
                <c:pt idx="72">
                  <c:v>H26
2014</c:v>
                </c:pt>
                <c:pt idx="84">
                  <c:v>H27
2015</c:v>
                </c:pt>
                <c:pt idx="96">
                  <c:v>H28
2016</c:v>
                </c:pt>
                <c:pt idx="108">
                  <c:v>H29
2017</c:v>
                </c:pt>
                <c:pt idx="120">
                  <c:v>H30
2018</c:v>
                </c:pt>
                <c:pt idx="132">
                  <c:v>H31 R1
2019</c:v>
                </c:pt>
                <c:pt idx="144">
                  <c:v>R2
2020</c:v>
                </c:pt>
                <c:pt idx="156">
                  <c:v>R3
2021</c:v>
                </c:pt>
                <c:pt idx="168">
                  <c:v>R4
2022</c:v>
                </c:pt>
                <c:pt idx="180">
                  <c:v>R5
2023</c:v>
                </c:pt>
                <c:pt idx="192">
                  <c:v>R6
2024</c:v>
                </c:pt>
              </c:strCache>
            </c:strRef>
          </c:cat>
          <c:val>
            <c:numRef>
              <c:f>'11グラフデータ'!$AL$316:$AL$471</c:f>
              <c:numCache>
                <c:formatCode>General</c:formatCode>
                <c:ptCount val="156"/>
                <c:pt idx="14">
                  <c:v>159.5</c:v>
                </c:pt>
                <c:pt idx="15">
                  <c:v>159.5</c:v>
                </c:pt>
                <c:pt idx="16">
                  <c:v>159.5</c:v>
                </c:pt>
                <c:pt idx="17">
                  <c:v>159.5</c:v>
                </c:pt>
                <c:pt idx="18">
                  <c:v>159.5</c:v>
                </c:pt>
                <c:pt idx="19">
                  <c:v>159.5</c:v>
                </c:pt>
                <c:pt idx="20">
                  <c:v>159.5</c:v>
                </c:pt>
                <c:pt idx="21">
                  <c:v>159.5</c:v>
                </c:pt>
                <c:pt idx="22">
                  <c:v>159.5</c:v>
                </c:pt>
                <c:pt idx="23">
                  <c:v>159.5</c:v>
                </c:pt>
                <c:pt idx="24">
                  <c:v>159.5</c:v>
                </c:pt>
                <c:pt idx="25">
                  <c:v>159.5</c:v>
                </c:pt>
                <c:pt idx="26">
                  <c:v>159.5</c:v>
                </c:pt>
                <c:pt idx="27">
                  <c:v>159.5</c:v>
                </c:pt>
                <c:pt idx="28">
                  <c:v>159.5</c:v>
                </c:pt>
                <c:pt idx="29">
                  <c:v>159.5</c:v>
                </c:pt>
                <c:pt idx="30">
                  <c:v>159.5</c:v>
                </c:pt>
                <c:pt idx="31">
                  <c:v>159.5</c:v>
                </c:pt>
                <c:pt idx="32">
                  <c:v>159.5</c:v>
                </c:pt>
                <c:pt idx="33">
                  <c:v>159.5</c:v>
                </c:pt>
                <c:pt idx="34">
                  <c:v>159.5</c:v>
                </c:pt>
                <c:pt idx="35">
                  <c:v>159.5</c:v>
                </c:pt>
                <c:pt idx="36">
                  <c:v>159.5</c:v>
                </c:pt>
                <c:pt idx="37">
                  <c:v>159.5</c:v>
                </c:pt>
                <c:pt idx="107">
                  <c:v>159.5</c:v>
                </c:pt>
                <c:pt idx="108">
                  <c:v>159.5</c:v>
                </c:pt>
                <c:pt idx="109">
                  <c:v>159.5</c:v>
                </c:pt>
                <c:pt idx="110">
                  <c:v>159.5</c:v>
                </c:pt>
                <c:pt idx="111">
                  <c:v>159.5</c:v>
                </c:pt>
                <c:pt idx="112">
                  <c:v>159.5</c:v>
                </c:pt>
                <c:pt idx="113">
                  <c:v>159.5</c:v>
                </c:pt>
                <c:pt idx="114">
                  <c:v>159.5</c:v>
                </c:pt>
                <c:pt idx="115">
                  <c:v>159.5</c:v>
                </c:pt>
                <c:pt idx="116">
                  <c:v>159.5</c:v>
                </c:pt>
                <c:pt idx="117">
                  <c:v>159.5</c:v>
                </c:pt>
                <c:pt idx="118">
                  <c:v>159.5</c:v>
                </c:pt>
                <c:pt idx="119">
                  <c:v>159.5</c:v>
                </c:pt>
                <c:pt idx="120">
                  <c:v>159.5</c:v>
                </c:pt>
                <c:pt idx="121">
                  <c:v>159.5</c:v>
                </c:pt>
                <c:pt idx="122">
                  <c:v>159.5</c:v>
                </c:pt>
                <c:pt idx="123">
                  <c:v>159.5</c:v>
                </c:pt>
                <c:pt idx="124">
                  <c:v>159.5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6-4A36-965B-67B48F41E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433919"/>
        <c:axId val="1"/>
      </c:barChart>
      <c:lineChart>
        <c:grouping val="standard"/>
        <c:varyColors val="0"/>
        <c:ser>
          <c:idx val="2"/>
          <c:order val="0"/>
          <c:tx>
            <c:v>兵庫県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'11グラフデータ'!$AG$316:$AH$495</c:f>
              <c:strCache>
                <c:ptCount val="169"/>
                <c:pt idx="0">
                  <c:v>H22
2010</c:v>
                </c:pt>
                <c:pt idx="12">
                  <c:v>H23
2011</c:v>
                </c:pt>
                <c:pt idx="24">
                  <c:v>H24
2012</c:v>
                </c:pt>
                <c:pt idx="36">
                  <c:v>H25
2013</c:v>
                </c:pt>
                <c:pt idx="48">
                  <c:v>H26
2014</c:v>
                </c:pt>
                <c:pt idx="60">
                  <c:v>H27
2015</c:v>
                </c:pt>
                <c:pt idx="72">
                  <c:v>H28
2016</c:v>
                </c:pt>
                <c:pt idx="84">
                  <c:v>H29
2017</c:v>
                </c:pt>
                <c:pt idx="96">
                  <c:v>H30
2018</c:v>
                </c:pt>
                <c:pt idx="108">
                  <c:v>H31 R1
2019</c:v>
                </c:pt>
                <c:pt idx="120">
                  <c:v>R2
2020</c:v>
                </c:pt>
                <c:pt idx="132">
                  <c:v>R3
2021</c:v>
                </c:pt>
                <c:pt idx="144">
                  <c:v>R4
2022</c:v>
                </c:pt>
                <c:pt idx="156">
                  <c:v>R5
2023</c:v>
                </c:pt>
                <c:pt idx="168">
                  <c:v>R6
2024</c:v>
                </c:pt>
              </c:strCache>
            </c:strRef>
          </c:cat>
          <c:val>
            <c:numRef>
              <c:f>'11グラフデータ'!$H$316:$H$495</c:f>
              <c:numCache>
                <c:formatCode>0.0</c:formatCode>
                <c:ptCount val="180"/>
                <c:pt idx="0">
                  <c:v>102.35</c:v>
                </c:pt>
                <c:pt idx="1">
                  <c:v>102.73</c:v>
                </c:pt>
                <c:pt idx="2">
                  <c:v>103.91</c:v>
                </c:pt>
                <c:pt idx="3">
                  <c:v>106.03</c:v>
                </c:pt>
                <c:pt idx="4">
                  <c:v>107.61</c:v>
                </c:pt>
                <c:pt idx="5">
                  <c:v>108.6</c:v>
                </c:pt>
                <c:pt idx="6">
                  <c:v>110.27</c:v>
                </c:pt>
                <c:pt idx="7">
                  <c:v>111.9</c:v>
                </c:pt>
                <c:pt idx="8">
                  <c:v>113.44</c:v>
                </c:pt>
                <c:pt idx="9">
                  <c:v>112.91</c:v>
                </c:pt>
                <c:pt idx="10">
                  <c:v>111.8</c:v>
                </c:pt>
                <c:pt idx="11">
                  <c:v>113.7</c:v>
                </c:pt>
                <c:pt idx="12">
                  <c:v>113.9</c:v>
                </c:pt>
                <c:pt idx="13">
                  <c:v>117.95</c:v>
                </c:pt>
                <c:pt idx="14">
                  <c:v>115.23</c:v>
                </c:pt>
                <c:pt idx="15">
                  <c:v>115.7</c:v>
                </c:pt>
                <c:pt idx="16">
                  <c:v>115.78</c:v>
                </c:pt>
                <c:pt idx="17">
                  <c:v>116.28</c:v>
                </c:pt>
                <c:pt idx="18">
                  <c:v>116.14</c:v>
                </c:pt>
                <c:pt idx="19">
                  <c:v>116.38</c:v>
                </c:pt>
                <c:pt idx="20">
                  <c:v>114.09</c:v>
                </c:pt>
                <c:pt idx="21">
                  <c:v>116.36</c:v>
                </c:pt>
                <c:pt idx="22">
                  <c:v>117.29</c:v>
                </c:pt>
                <c:pt idx="23">
                  <c:v>116.66</c:v>
                </c:pt>
                <c:pt idx="24">
                  <c:v>119.6</c:v>
                </c:pt>
                <c:pt idx="25">
                  <c:v>119.6</c:v>
                </c:pt>
                <c:pt idx="26">
                  <c:v>118.41</c:v>
                </c:pt>
                <c:pt idx="27">
                  <c:v>117.54</c:v>
                </c:pt>
                <c:pt idx="28">
                  <c:v>117.78</c:v>
                </c:pt>
                <c:pt idx="29">
                  <c:v>116.02</c:v>
                </c:pt>
                <c:pt idx="30">
                  <c:v>115.48</c:v>
                </c:pt>
                <c:pt idx="31">
                  <c:v>116.35</c:v>
                </c:pt>
                <c:pt idx="32">
                  <c:v>116.56</c:v>
                </c:pt>
                <c:pt idx="33">
                  <c:v>112.71</c:v>
                </c:pt>
                <c:pt idx="34">
                  <c:v>112.63</c:v>
                </c:pt>
                <c:pt idx="35">
                  <c:v>114.32</c:v>
                </c:pt>
                <c:pt idx="36">
                  <c:v>112.22</c:v>
                </c:pt>
                <c:pt idx="37">
                  <c:v>111.62</c:v>
                </c:pt>
                <c:pt idx="38">
                  <c:v>115.95</c:v>
                </c:pt>
                <c:pt idx="39">
                  <c:v>113.81</c:v>
                </c:pt>
                <c:pt idx="40">
                  <c:v>115.42</c:v>
                </c:pt>
                <c:pt idx="41">
                  <c:v>116.45</c:v>
                </c:pt>
                <c:pt idx="42">
                  <c:v>116.82</c:v>
                </c:pt>
                <c:pt idx="43">
                  <c:v>118.26</c:v>
                </c:pt>
                <c:pt idx="44">
                  <c:v>118.49</c:v>
                </c:pt>
                <c:pt idx="45">
                  <c:v>120.57</c:v>
                </c:pt>
                <c:pt idx="46">
                  <c:v>122.44</c:v>
                </c:pt>
                <c:pt idx="47">
                  <c:v>122.75</c:v>
                </c:pt>
                <c:pt idx="48">
                  <c:v>121.69</c:v>
                </c:pt>
                <c:pt idx="49">
                  <c:v>122.19</c:v>
                </c:pt>
                <c:pt idx="50">
                  <c:v>122.08</c:v>
                </c:pt>
                <c:pt idx="51">
                  <c:v>120.48</c:v>
                </c:pt>
                <c:pt idx="52">
                  <c:v>122.35</c:v>
                </c:pt>
                <c:pt idx="53">
                  <c:v>120.76</c:v>
                </c:pt>
                <c:pt idx="54">
                  <c:v>120.3</c:v>
                </c:pt>
                <c:pt idx="55">
                  <c:v>120.03</c:v>
                </c:pt>
                <c:pt idx="56">
                  <c:v>120.44</c:v>
                </c:pt>
                <c:pt idx="57">
                  <c:v>123.78</c:v>
                </c:pt>
                <c:pt idx="58">
                  <c:v>120.71</c:v>
                </c:pt>
                <c:pt idx="59">
                  <c:v>122.67</c:v>
                </c:pt>
                <c:pt idx="60">
                  <c:v>123.2</c:v>
                </c:pt>
                <c:pt idx="61">
                  <c:v>119.88</c:v>
                </c:pt>
                <c:pt idx="62">
                  <c:v>120.47</c:v>
                </c:pt>
                <c:pt idx="63">
                  <c:v>119.89</c:v>
                </c:pt>
                <c:pt idx="64">
                  <c:v>117.65</c:v>
                </c:pt>
                <c:pt idx="65">
                  <c:v>116.16</c:v>
                </c:pt>
                <c:pt idx="66">
                  <c:v>117.89</c:v>
                </c:pt>
                <c:pt idx="67">
                  <c:v>117.33</c:v>
                </c:pt>
                <c:pt idx="68">
                  <c:v>117.16</c:v>
                </c:pt>
                <c:pt idx="69">
                  <c:v>116.36</c:v>
                </c:pt>
                <c:pt idx="70">
                  <c:v>115.04</c:v>
                </c:pt>
                <c:pt idx="71">
                  <c:v>114.03</c:v>
                </c:pt>
                <c:pt idx="72">
                  <c:v>116.75</c:v>
                </c:pt>
                <c:pt idx="73">
                  <c:v>116.7</c:v>
                </c:pt>
                <c:pt idx="74">
                  <c:v>116.32</c:v>
                </c:pt>
                <c:pt idx="75">
                  <c:v>117.96</c:v>
                </c:pt>
                <c:pt idx="76">
                  <c:v>117.58</c:v>
                </c:pt>
                <c:pt idx="77">
                  <c:v>117.88</c:v>
                </c:pt>
                <c:pt idx="78">
                  <c:v>118.29</c:v>
                </c:pt>
                <c:pt idx="79">
                  <c:v>115.67</c:v>
                </c:pt>
                <c:pt idx="80">
                  <c:v>119.41</c:v>
                </c:pt>
                <c:pt idx="81">
                  <c:v>116.84</c:v>
                </c:pt>
                <c:pt idx="82">
                  <c:v>118.04</c:v>
                </c:pt>
                <c:pt idx="83">
                  <c:v>119.77</c:v>
                </c:pt>
                <c:pt idx="84">
                  <c:v>118.8</c:v>
                </c:pt>
                <c:pt idx="85">
                  <c:v>122.28</c:v>
                </c:pt>
                <c:pt idx="86">
                  <c:v>121.36</c:v>
                </c:pt>
                <c:pt idx="87">
                  <c:v>123.51</c:v>
                </c:pt>
                <c:pt idx="88">
                  <c:v>121.95</c:v>
                </c:pt>
                <c:pt idx="89">
                  <c:v>121.45</c:v>
                </c:pt>
                <c:pt idx="90">
                  <c:v>121.32</c:v>
                </c:pt>
                <c:pt idx="91">
                  <c:v>123.2</c:v>
                </c:pt>
                <c:pt idx="92">
                  <c:v>122.34</c:v>
                </c:pt>
                <c:pt idx="93">
                  <c:v>122.68</c:v>
                </c:pt>
                <c:pt idx="94">
                  <c:v>124.87</c:v>
                </c:pt>
                <c:pt idx="95">
                  <c:v>124.57</c:v>
                </c:pt>
                <c:pt idx="96">
                  <c:v>124.85</c:v>
                </c:pt>
                <c:pt idx="97">
                  <c:v>123.47</c:v>
                </c:pt>
                <c:pt idx="98">
                  <c:v>127.24</c:v>
                </c:pt>
                <c:pt idx="99">
                  <c:v>127.28</c:v>
                </c:pt>
                <c:pt idx="100">
                  <c:v>125.03</c:v>
                </c:pt>
                <c:pt idx="101">
                  <c:v>125.69</c:v>
                </c:pt>
                <c:pt idx="102">
                  <c:v>126.18</c:v>
                </c:pt>
                <c:pt idx="103">
                  <c:v>127.07</c:v>
                </c:pt>
                <c:pt idx="104">
                  <c:v>122.75</c:v>
                </c:pt>
                <c:pt idx="105">
                  <c:v>127.55</c:v>
                </c:pt>
                <c:pt idx="106">
                  <c:v>124.49</c:v>
                </c:pt>
                <c:pt idx="107">
                  <c:v>122.74</c:v>
                </c:pt>
                <c:pt idx="108">
                  <c:v>119.88</c:v>
                </c:pt>
                <c:pt idx="109">
                  <c:v>122.85</c:v>
                </c:pt>
                <c:pt idx="110">
                  <c:v>119.93</c:v>
                </c:pt>
                <c:pt idx="111">
                  <c:v>120.11</c:v>
                </c:pt>
                <c:pt idx="112">
                  <c:v>123.15</c:v>
                </c:pt>
                <c:pt idx="113">
                  <c:v>119.92</c:v>
                </c:pt>
                <c:pt idx="114">
                  <c:v>122.5</c:v>
                </c:pt>
                <c:pt idx="115">
                  <c:v>114.62</c:v>
                </c:pt>
                <c:pt idx="116">
                  <c:v>118.92</c:v>
                </c:pt>
                <c:pt idx="117">
                  <c:v>114.46</c:v>
                </c:pt>
                <c:pt idx="118">
                  <c:v>111.99</c:v>
                </c:pt>
                <c:pt idx="119">
                  <c:v>116.56</c:v>
                </c:pt>
                <c:pt idx="120">
                  <c:v>113.98</c:v>
                </c:pt>
                <c:pt idx="121">
                  <c:v>110</c:v>
                </c:pt>
                <c:pt idx="122">
                  <c:v>108.65</c:v>
                </c:pt>
                <c:pt idx="123">
                  <c:v>94.49</c:v>
                </c:pt>
                <c:pt idx="124">
                  <c:v>92.37</c:v>
                </c:pt>
                <c:pt idx="125">
                  <c:v>94.17</c:v>
                </c:pt>
                <c:pt idx="126">
                  <c:v>94.69</c:v>
                </c:pt>
                <c:pt idx="127">
                  <c:v>97.76</c:v>
                </c:pt>
                <c:pt idx="128">
                  <c:v>95.84</c:v>
                </c:pt>
                <c:pt idx="129">
                  <c:v>99.68</c:v>
                </c:pt>
                <c:pt idx="130">
                  <c:v>98.63</c:v>
                </c:pt>
                <c:pt idx="131">
                  <c:v>99.74</c:v>
                </c:pt>
                <c:pt idx="132">
                  <c:v>100.5</c:v>
                </c:pt>
                <c:pt idx="133">
                  <c:v>99.42</c:v>
                </c:pt>
                <c:pt idx="134">
                  <c:v>102.71</c:v>
                </c:pt>
                <c:pt idx="135">
                  <c:v>105.96</c:v>
                </c:pt>
                <c:pt idx="136">
                  <c:v>102.37</c:v>
                </c:pt>
                <c:pt idx="137">
                  <c:v>103.08</c:v>
                </c:pt>
                <c:pt idx="138">
                  <c:v>103.35</c:v>
                </c:pt>
                <c:pt idx="139">
                  <c:v>99.11</c:v>
                </c:pt>
                <c:pt idx="140">
                  <c:v>101.39</c:v>
                </c:pt>
                <c:pt idx="141">
                  <c:v>102.41</c:v>
                </c:pt>
                <c:pt idx="142">
                  <c:v>101.38</c:v>
                </c:pt>
                <c:pt idx="143">
                  <c:v>99.63</c:v>
                </c:pt>
                <c:pt idx="144">
                  <c:v>102.56</c:v>
                </c:pt>
                <c:pt idx="145">
                  <c:v>103.23</c:v>
                </c:pt>
                <c:pt idx="146">
                  <c:v>104.01</c:v>
                </c:pt>
                <c:pt idx="147">
                  <c:v>103.4</c:v>
                </c:pt>
                <c:pt idx="148">
                  <c:v>105.75</c:v>
                </c:pt>
                <c:pt idx="149">
                  <c:v>106.39</c:v>
                </c:pt>
                <c:pt idx="150">
                  <c:v>107.31</c:v>
                </c:pt>
                <c:pt idx="151">
                  <c:v>108.8</c:v>
                </c:pt>
                <c:pt idx="152">
                  <c:v>108.64</c:v>
                </c:pt>
                <c:pt idx="153">
                  <c:v>108.37</c:v>
                </c:pt>
                <c:pt idx="154">
                  <c:v>109.61</c:v>
                </c:pt>
                <c:pt idx="155">
                  <c:v>109.29</c:v>
                </c:pt>
                <c:pt idx="156">
                  <c:v>105.73</c:v>
                </c:pt>
                <c:pt idx="157">
                  <c:v>106.73</c:v>
                </c:pt>
                <c:pt idx="158">
                  <c:v>105.24</c:v>
                </c:pt>
                <c:pt idx="159">
                  <c:v>104.15</c:v>
                </c:pt>
                <c:pt idx="160">
                  <c:v>105.13</c:v>
                </c:pt>
                <c:pt idx="161">
                  <c:v>107.15</c:v>
                </c:pt>
                <c:pt idx="162">
                  <c:v>104.88</c:v>
                </c:pt>
                <c:pt idx="163">
                  <c:v>103.07</c:v>
                </c:pt>
                <c:pt idx="164">
                  <c:v>104.38</c:v>
                </c:pt>
                <c:pt idx="165">
                  <c:v>102.99</c:v>
                </c:pt>
                <c:pt idx="166">
                  <c:v>100.94</c:v>
                </c:pt>
                <c:pt idx="167">
                  <c:v>102.86</c:v>
                </c:pt>
                <c:pt idx="168">
                  <c:v>106.15</c:v>
                </c:pt>
                <c:pt idx="169">
                  <c:v>107.9</c:v>
                </c:pt>
                <c:pt idx="170">
                  <c:v>108.4</c:v>
                </c:pt>
                <c:pt idx="171">
                  <c:v>101.8</c:v>
                </c:pt>
                <c:pt idx="172">
                  <c:v>106.72</c:v>
                </c:pt>
                <c:pt idx="173">
                  <c:v>106.07</c:v>
                </c:pt>
                <c:pt idx="174">
                  <c:v>110.86</c:v>
                </c:pt>
                <c:pt idx="175">
                  <c:v>107.22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D6-4A36-965B-67B48F41E976}"/>
            </c:ext>
          </c:extLst>
        </c:ser>
        <c:ser>
          <c:idx val="0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strRef>
              <c:f>'11グラフデータ'!$AG$316:$AH$495</c:f>
              <c:strCache>
                <c:ptCount val="169"/>
                <c:pt idx="0">
                  <c:v>H22
2010</c:v>
                </c:pt>
                <c:pt idx="12">
                  <c:v>H23
2011</c:v>
                </c:pt>
                <c:pt idx="24">
                  <c:v>H24
2012</c:v>
                </c:pt>
                <c:pt idx="36">
                  <c:v>H25
2013</c:v>
                </c:pt>
                <c:pt idx="48">
                  <c:v>H26
2014</c:v>
                </c:pt>
                <c:pt idx="60">
                  <c:v>H27
2015</c:v>
                </c:pt>
                <c:pt idx="72">
                  <c:v>H28
2016</c:v>
                </c:pt>
                <c:pt idx="84">
                  <c:v>H29
2017</c:v>
                </c:pt>
                <c:pt idx="96">
                  <c:v>H30
2018</c:v>
                </c:pt>
                <c:pt idx="108">
                  <c:v>H31 R1
2019</c:v>
                </c:pt>
                <c:pt idx="120">
                  <c:v>R2
2020</c:v>
                </c:pt>
                <c:pt idx="132">
                  <c:v>R3
2021</c:v>
                </c:pt>
                <c:pt idx="144">
                  <c:v>R4
2022</c:v>
                </c:pt>
                <c:pt idx="156">
                  <c:v>R5
2023</c:v>
                </c:pt>
                <c:pt idx="168">
                  <c:v>R6
2024</c:v>
                </c:pt>
              </c:strCache>
            </c:strRef>
          </c:cat>
          <c:val>
            <c:numRef>
              <c:f>'11グラフデータ'!$AA$316:$AA$495</c:f>
              <c:numCache>
                <c:formatCode>0.0_);[Red]\(0.0\)</c:formatCode>
                <c:ptCount val="180"/>
                <c:pt idx="0">
                  <c:v>102.6</c:v>
                </c:pt>
                <c:pt idx="1">
                  <c:v>103.4</c:v>
                </c:pt>
                <c:pt idx="2">
                  <c:v>104.9</c:v>
                </c:pt>
                <c:pt idx="3">
                  <c:v>106.1</c:v>
                </c:pt>
                <c:pt idx="4">
                  <c:v>105.5</c:v>
                </c:pt>
                <c:pt idx="5">
                  <c:v>106.3</c:v>
                </c:pt>
                <c:pt idx="6">
                  <c:v>107.1</c:v>
                </c:pt>
                <c:pt idx="7">
                  <c:v>107.2</c:v>
                </c:pt>
                <c:pt idx="8">
                  <c:v>108.2</c:v>
                </c:pt>
                <c:pt idx="9">
                  <c:v>107.6</c:v>
                </c:pt>
                <c:pt idx="10">
                  <c:v>109.8</c:v>
                </c:pt>
                <c:pt idx="11">
                  <c:v>110.2</c:v>
                </c:pt>
                <c:pt idx="12">
                  <c:v>110</c:v>
                </c:pt>
                <c:pt idx="13">
                  <c:v>111.4</c:v>
                </c:pt>
                <c:pt idx="14">
                  <c:v>103</c:v>
                </c:pt>
                <c:pt idx="15">
                  <c:v>101.2</c:v>
                </c:pt>
                <c:pt idx="16">
                  <c:v>103.8</c:v>
                </c:pt>
                <c:pt idx="17">
                  <c:v>106.4</c:v>
                </c:pt>
                <c:pt idx="18">
                  <c:v>107.6</c:v>
                </c:pt>
                <c:pt idx="19">
                  <c:v>109.1</c:v>
                </c:pt>
                <c:pt idx="20">
                  <c:v>109.9</c:v>
                </c:pt>
                <c:pt idx="21">
                  <c:v>111.4</c:v>
                </c:pt>
                <c:pt idx="22">
                  <c:v>109.8</c:v>
                </c:pt>
                <c:pt idx="23">
                  <c:v>111.9</c:v>
                </c:pt>
                <c:pt idx="24">
                  <c:v>112</c:v>
                </c:pt>
                <c:pt idx="25">
                  <c:v>113.5</c:v>
                </c:pt>
                <c:pt idx="26">
                  <c:v>114.5</c:v>
                </c:pt>
                <c:pt idx="27">
                  <c:v>112.8</c:v>
                </c:pt>
                <c:pt idx="28">
                  <c:v>112.8</c:v>
                </c:pt>
                <c:pt idx="29">
                  <c:v>110.2</c:v>
                </c:pt>
                <c:pt idx="30">
                  <c:v>109.6</c:v>
                </c:pt>
                <c:pt idx="31">
                  <c:v>109.5</c:v>
                </c:pt>
                <c:pt idx="32">
                  <c:v>107.9</c:v>
                </c:pt>
                <c:pt idx="33">
                  <c:v>107.9</c:v>
                </c:pt>
                <c:pt idx="34">
                  <c:v>107.6</c:v>
                </c:pt>
                <c:pt idx="35">
                  <c:v>108.7</c:v>
                </c:pt>
                <c:pt idx="36">
                  <c:v>109.2</c:v>
                </c:pt>
                <c:pt idx="37">
                  <c:v>110.1</c:v>
                </c:pt>
                <c:pt idx="38">
                  <c:v>111.9</c:v>
                </c:pt>
                <c:pt idx="39">
                  <c:v>112.6</c:v>
                </c:pt>
                <c:pt idx="40">
                  <c:v>114.2</c:v>
                </c:pt>
                <c:pt idx="41">
                  <c:v>113.5</c:v>
                </c:pt>
                <c:pt idx="42">
                  <c:v>114.8</c:v>
                </c:pt>
                <c:pt idx="43">
                  <c:v>115.9</c:v>
                </c:pt>
                <c:pt idx="44">
                  <c:v>116.6</c:v>
                </c:pt>
                <c:pt idx="45">
                  <c:v>117.5</c:v>
                </c:pt>
                <c:pt idx="46">
                  <c:v>118.8</c:v>
                </c:pt>
                <c:pt idx="47">
                  <c:v>118.4</c:v>
                </c:pt>
                <c:pt idx="48">
                  <c:v>120.3</c:v>
                </c:pt>
                <c:pt idx="49">
                  <c:v>119.9</c:v>
                </c:pt>
                <c:pt idx="50">
                  <c:v>121.8</c:v>
                </c:pt>
                <c:pt idx="51">
                  <c:v>117.4</c:v>
                </c:pt>
                <c:pt idx="52">
                  <c:v>118.1</c:v>
                </c:pt>
                <c:pt idx="53">
                  <c:v>116.6</c:v>
                </c:pt>
                <c:pt idx="54">
                  <c:v>117.2</c:v>
                </c:pt>
                <c:pt idx="55">
                  <c:v>116.4</c:v>
                </c:pt>
                <c:pt idx="56">
                  <c:v>118</c:v>
                </c:pt>
                <c:pt idx="57">
                  <c:v>117.9</c:v>
                </c:pt>
                <c:pt idx="58">
                  <c:v>116.9</c:v>
                </c:pt>
                <c:pt idx="59">
                  <c:v>117.4</c:v>
                </c:pt>
                <c:pt idx="60">
                  <c:v>119.4</c:v>
                </c:pt>
                <c:pt idx="61">
                  <c:v>117.4</c:v>
                </c:pt>
                <c:pt idx="62">
                  <c:v>116.8</c:v>
                </c:pt>
                <c:pt idx="63">
                  <c:v>118</c:v>
                </c:pt>
                <c:pt idx="64">
                  <c:v>116.9</c:v>
                </c:pt>
                <c:pt idx="65">
                  <c:v>118</c:v>
                </c:pt>
                <c:pt idx="66">
                  <c:v>118</c:v>
                </c:pt>
                <c:pt idx="67">
                  <c:v>116.7</c:v>
                </c:pt>
                <c:pt idx="68">
                  <c:v>117.4</c:v>
                </c:pt>
                <c:pt idx="69">
                  <c:v>117.6</c:v>
                </c:pt>
                <c:pt idx="70">
                  <c:v>116.6</c:v>
                </c:pt>
                <c:pt idx="71">
                  <c:v>115.7</c:v>
                </c:pt>
                <c:pt idx="72">
                  <c:v>116.8</c:v>
                </c:pt>
                <c:pt idx="73">
                  <c:v>116.2</c:v>
                </c:pt>
                <c:pt idx="74">
                  <c:v>116.1</c:v>
                </c:pt>
                <c:pt idx="75">
                  <c:v>116</c:v>
                </c:pt>
                <c:pt idx="76">
                  <c:v>115.5</c:v>
                </c:pt>
                <c:pt idx="77">
                  <c:v>116.1</c:v>
                </c:pt>
                <c:pt idx="78">
                  <c:v>116.4</c:v>
                </c:pt>
                <c:pt idx="79">
                  <c:v>116.8</c:v>
                </c:pt>
                <c:pt idx="80">
                  <c:v>117.4</c:v>
                </c:pt>
                <c:pt idx="81">
                  <c:v>118</c:v>
                </c:pt>
                <c:pt idx="82">
                  <c:v>119.8</c:v>
                </c:pt>
                <c:pt idx="83">
                  <c:v>119.8</c:v>
                </c:pt>
                <c:pt idx="84">
                  <c:v>119.2</c:v>
                </c:pt>
                <c:pt idx="85">
                  <c:v>120.1</c:v>
                </c:pt>
                <c:pt idx="86">
                  <c:v>120.3</c:v>
                </c:pt>
                <c:pt idx="87">
                  <c:v>121.4</c:v>
                </c:pt>
                <c:pt idx="88">
                  <c:v>121.2</c:v>
                </c:pt>
                <c:pt idx="89">
                  <c:v>122</c:v>
                </c:pt>
                <c:pt idx="90">
                  <c:v>121.1</c:v>
                </c:pt>
                <c:pt idx="91">
                  <c:v>122.8</c:v>
                </c:pt>
                <c:pt idx="92">
                  <c:v>121.9</c:v>
                </c:pt>
                <c:pt idx="93">
                  <c:v>122</c:v>
                </c:pt>
                <c:pt idx="94">
                  <c:v>123.5</c:v>
                </c:pt>
                <c:pt idx="95">
                  <c:v>124.8</c:v>
                </c:pt>
                <c:pt idx="96">
                  <c:v>123.2</c:v>
                </c:pt>
                <c:pt idx="97">
                  <c:v>122.5</c:v>
                </c:pt>
                <c:pt idx="98">
                  <c:v>122.9</c:v>
                </c:pt>
                <c:pt idx="99">
                  <c:v>123.5</c:v>
                </c:pt>
                <c:pt idx="100">
                  <c:v>123.6</c:v>
                </c:pt>
                <c:pt idx="101">
                  <c:v>123.1</c:v>
                </c:pt>
                <c:pt idx="102">
                  <c:v>122.2</c:v>
                </c:pt>
                <c:pt idx="103">
                  <c:v>122.9</c:v>
                </c:pt>
                <c:pt idx="104">
                  <c:v>120.1</c:v>
                </c:pt>
                <c:pt idx="105">
                  <c:v>122.5</c:v>
                </c:pt>
                <c:pt idx="106">
                  <c:v>120.7</c:v>
                </c:pt>
                <c:pt idx="107">
                  <c:v>119.2</c:v>
                </c:pt>
                <c:pt idx="108">
                  <c:v>118.1</c:v>
                </c:pt>
                <c:pt idx="109">
                  <c:v>120.1</c:v>
                </c:pt>
                <c:pt idx="110">
                  <c:v>119.7</c:v>
                </c:pt>
                <c:pt idx="111">
                  <c:v>119.3</c:v>
                </c:pt>
                <c:pt idx="112">
                  <c:v>119.6</c:v>
                </c:pt>
                <c:pt idx="113">
                  <c:v>117.2</c:v>
                </c:pt>
                <c:pt idx="114">
                  <c:v>117.3</c:v>
                </c:pt>
                <c:pt idx="115">
                  <c:v>116.6</c:v>
                </c:pt>
                <c:pt idx="116">
                  <c:v>117.9</c:v>
                </c:pt>
                <c:pt idx="117">
                  <c:v>112.3</c:v>
                </c:pt>
                <c:pt idx="118">
                  <c:v>111.9</c:v>
                </c:pt>
                <c:pt idx="119">
                  <c:v>111.6</c:v>
                </c:pt>
                <c:pt idx="120">
                  <c:v>111</c:v>
                </c:pt>
                <c:pt idx="121">
                  <c:v>109.1</c:v>
                </c:pt>
                <c:pt idx="122">
                  <c:v>106.1</c:v>
                </c:pt>
                <c:pt idx="123">
                  <c:v>94.6</c:v>
                </c:pt>
                <c:pt idx="124">
                  <c:v>87.3</c:v>
                </c:pt>
                <c:pt idx="125">
                  <c:v>90.3</c:v>
                </c:pt>
                <c:pt idx="126">
                  <c:v>94.6</c:v>
                </c:pt>
                <c:pt idx="127">
                  <c:v>96.3</c:v>
                </c:pt>
                <c:pt idx="128">
                  <c:v>99.3</c:v>
                </c:pt>
                <c:pt idx="129">
                  <c:v>103.6</c:v>
                </c:pt>
                <c:pt idx="130">
                  <c:v>103.7</c:v>
                </c:pt>
                <c:pt idx="131">
                  <c:v>104.1</c:v>
                </c:pt>
                <c:pt idx="132">
                  <c:v>106.5</c:v>
                </c:pt>
                <c:pt idx="133">
                  <c:v>106</c:v>
                </c:pt>
                <c:pt idx="134">
                  <c:v>108.6</c:v>
                </c:pt>
                <c:pt idx="135">
                  <c:v>111</c:v>
                </c:pt>
                <c:pt idx="136">
                  <c:v>109.4</c:v>
                </c:pt>
                <c:pt idx="137">
                  <c:v>110.2</c:v>
                </c:pt>
                <c:pt idx="138">
                  <c:v>109.5</c:v>
                </c:pt>
                <c:pt idx="139">
                  <c:v>106.8</c:v>
                </c:pt>
                <c:pt idx="140">
                  <c:v>104.8</c:v>
                </c:pt>
                <c:pt idx="141">
                  <c:v>106.9</c:v>
                </c:pt>
                <c:pt idx="142">
                  <c:v>111.5</c:v>
                </c:pt>
                <c:pt idx="143">
                  <c:v>111.8</c:v>
                </c:pt>
                <c:pt idx="144">
                  <c:v>111.1</c:v>
                </c:pt>
                <c:pt idx="145">
                  <c:v>111.4</c:v>
                </c:pt>
                <c:pt idx="146">
                  <c:v>111.8</c:v>
                </c:pt>
                <c:pt idx="147">
                  <c:v>112</c:v>
                </c:pt>
                <c:pt idx="148">
                  <c:v>111.3</c:v>
                </c:pt>
                <c:pt idx="149">
                  <c:v>113.4</c:v>
                </c:pt>
                <c:pt idx="150">
                  <c:v>113.9</c:v>
                </c:pt>
                <c:pt idx="151">
                  <c:v>115</c:v>
                </c:pt>
                <c:pt idx="152">
                  <c:v>114.4</c:v>
                </c:pt>
                <c:pt idx="153">
                  <c:v>114</c:v>
                </c:pt>
                <c:pt idx="154">
                  <c:v>113.9</c:v>
                </c:pt>
                <c:pt idx="155">
                  <c:v>113.5</c:v>
                </c:pt>
                <c:pt idx="156">
                  <c:v>112.5</c:v>
                </c:pt>
                <c:pt idx="157">
                  <c:v>114.6</c:v>
                </c:pt>
                <c:pt idx="158">
                  <c:v>114.5</c:v>
                </c:pt>
                <c:pt idx="159">
                  <c:v>114.5</c:v>
                </c:pt>
                <c:pt idx="160">
                  <c:v>115.2</c:v>
                </c:pt>
                <c:pt idx="161" formatCode="0.0_ ">
                  <c:v>115.2</c:v>
                </c:pt>
                <c:pt idx="162" formatCode="0.0_ ">
                  <c:v>114.9</c:v>
                </c:pt>
                <c:pt idx="163" formatCode="0.0_ ">
                  <c:v>115.1</c:v>
                </c:pt>
                <c:pt idx="164" formatCode="0.0_ ">
                  <c:v>115.5</c:v>
                </c:pt>
                <c:pt idx="165" formatCode="0.0_ ">
                  <c:v>115.6</c:v>
                </c:pt>
                <c:pt idx="166" formatCode="0.0_ ">
                  <c:v>114.8</c:v>
                </c:pt>
                <c:pt idx="167" formatCode="0.0_ ">
                  <c:v>115.8</c:v>
                </c:pt>
                <c:pt idx="168" formatCode="0.0_ ">
                  <c:v>113</c:v>
                </c:pt>
                <c:pt idx="169" formatCode="0.0_ ">
                  <c:v>112.4</c:v>
                </c:pt>
                <c:pt idx="170" formatCode="0.0_ ">
                  <c:v>114.4</c:v>
                </c:pt>
                <c:pt idx="171" formatCode="0.0_ ">
                  <c:v>115.4</c:v>
                </c:pt>
                <c:pt idx="172" formatCode="0.0_ ">
                  <c:v>117.5</c:v>
                </c:pt>
                <c:pt idx="173" formatCode="0.0_ ">
                  <c:v>114.1</c:v>
                </c:pt>
                <c:pt idx="174" formatCode="0.0_ ">
                  <c:v>117.2</c:v>
                </c:pt>
                <c:pt idx="175" formatCode="0.0_ ">
                  <c:v>113.5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D6-4A36-965B-67B48F41E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9433919"/>
        <c:axId val="1"/>
      </c:lineChart>
      <c:catAx>
        <c:axId val="669433919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60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669433919"/>
        <c:crosses val="autoZero"/>
        <c:crossBetween val="between"/>
        <c:majorUnit val="10"/>
        <c:minorUnit val="4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9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654843975473895E-2"/>
          <c:y val="6.4788821507511973E-2"/>
          <c:w val="0.95228473602312813"/>
          <c:h val="0.74084595763557726"/>
        </c:manualLayout>
      </c:layout>
      <c:barChart>
        <c:barDir val="col"/>
        <c:grouping val="clustered"/>
        <c:varyColors val="0"/>
        <c:ser>
          <c:idx val="1"/>
          <c:order val="1"/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'11グラフデータ'!$AG$268:$AH$495</c:f>
              <c:strCache>
                <c:ptCount val="217"/>
                <c:pt idx="0">
                  <c:v>H18
2006</c:v>
                </c:pt>
                <c:pt idx="12">
                  <c:v>H19
2007</c:v>
                </c:pt>
                <c:pt idx="24">
                  <c:v>H20
2008</c:v>
                </c:pt>
                <c:pt idx="36">
                  <c:v>H21
2009</c:v>
                </c:pt>
                <c:pt idx="48">
                  <c:v>H22
2010</c:v>
                </c:pt>
                <c:pt idx="60">
                  <c:v>H23
2011</c:v>
                </c:pt>
                <c:pt idx="72">
                  <c:v>H24
2012</c:v>
                </c:pt>
                <c:pt idx="84">
                  <c:v>H25
2013</c:v>
                </c:pt>
                <c:pt idx="96">
                  <c:v>H26
2014</c:v>
                </c:pt>
                <c:pt idx="108">
                  <c:v>H27
2015</c:v>
                </c:pt>
                <c:pt idx="120">
                  <c:v>H28
2016</c:v>
                </c:pt>
                <c:pt idx="132">
                  <c:v>H29
2017</c:v>
                </c:pt>
                <c:pt idx="144">
                  <c:v>H30
2018</c:v>
                </c:pt>
                <c:pt idx="156">
                  <c:v>H31 R1
2019</c:v>
                </c:pt>
                <c:pt idx="168">
                  <c:v>R2
2020</c:v>
                </c:pt>
                <c:pt idx="180">
                  <c:v>R3
2021</c:v>
                </c:pt>
                <c:pt idx="192">
                  <c:v>R4
2022</c:v>
                </c:pt>
                <c:pt idx="204">
                  <c:v>R5
2023</c:v>
                </c:pt>
                <c:pt idx="216">
                  <c:v>R6
2024</c:v>
                </c:pt>
              </c:strCache>
            </c:strRef>
          </c:cat>
          <c:val>
            <c:numRef>
              <c:f>'11グラフデータ'!$AL$268:$AL$495</c:f>
              <c:numCache>
                <c:formatCode>General</c:formatCode>
                <c:ptCount val="228"/>
                <c:pt idx="19">
                  <c:v>159.5</c:v>
                </c:pt>
                <c:pt idx="20">
                  <c:v>159.5</c:v>
                </c:pt>
                <c:pt idx="21">
                  <c:v>159.5</c:v>
                </c:pt>
                <c:pt idx="22">
                  <c:v>159.5</c:v>
                </c:pt>
                <c:pt idx="23">
                  <c:v>159.5</c:v>
                </c:pt>
                <c:pt idx="24">
                  <c:v>159.5</c:v>
                </c:pt>
                <c:pt idx="25">
                  <c:v>159.5</c:v>
                </c:pt>
                <c:pt idx="26">
                  <c:v>159.5</c:v>
                </c:pt>
                <c:pt idx="27">
                  <c:v>159.5</c:v>
                </c:pt>
                <c:pt idx="28">
                  <c:v>159.5</c:v>
                </c:pt>
                <c:pt idx="29">
                  <c:v>159.5</c:v>
                </c:pt>
                <c:pt idx="30">
                  <c:v>159.5</c:v>
                </c:pt>
                <c:pt idx="31">
                  <c:v>159.5</c:v>
                </c:pt>
                <c:pt idx="32">
                  <c:v>159.5</c:v>
                </c:pt>
                <c:pt idx="33">
                  <c:v>159.5</c:v>
                </c:pt>
                <c:pt idx="34">
                  <c:v>159.5</c:v>
                </c:pt>
                <c:pt idx="35">
                  <c:v>159.5</c:v>
                </c:pt>
                <c:pt idx="36">
                  <c:v>159.5</c:v>
                </c:pt>
                <c:pt idx="37">
                  <c:v>159.5</c:v>
                </c:pt>
                <c:pt idx="38">
                  <c:v>159.5</c:v>
                </c:pt>
                <c:pt idx="62">
                  <c:v>159.5</c:v>
                </c:pt>
                <c:pt idx="63">
                  <c:v>159.5</c:v>
                </c:pt>
                <c:pt idx="64">
                  <c:v>159.5</c:v>
                </c:pt>
                <c:pt idx="65">
                  <c:v>159.5</c:v>
                </c:pt>
                <c:pt idx="66">
                  <c:v>159.5</c:v>
                </c:pt>
                <c:pt idx="67">
                  <c:v>159.5</c:v>
                </c:pt>
                <c:pt idx="68">
                  <c:v>159.5</c:v>
                </c:pt>
                <c:pt idx="69">
                  <c:v>159.5</c:v>
                </c:pt>
                <c:pt idx="70">
                  <c:v>159.5</c:v>
                </c:pt>
                <c:pt idx="71">
                  <c:v>159.5</c:v>
                </c:pt>
                <c:pt idx="72">
                  <c:v>159.5</c:v>
                </c:pt>
                <c:pt idx="73">
                  <c:v>159.5</c:v>
                </c:pt>
                <c:pt idx="74">
                  <c:v>159.5</c:v>
                </c:pt>
                <c:pt idx="75">
                  <c:v>159.5</c:v>
                </c:pt>
                <c:pt idx="76">
                  <c:v>159.5</c:v>
                </c:pt>
                <c:pt idx="77">
                  <c:v>159.5</c:v>
                </c:pt>
                <c:pt idx="78">
                  <c:v>159.5</c:v>
                </c:pt>
                <c:pt idx="79">
                  <c:v>159.5</c:v>
                </c:pt>
                <c:pt idx="80">
                  <c:v>159.5</c:v>
                </c:pt>
                <c:pt idx="81">
                  <c:v>159.5</c:v>
                </c:pt>
                <c:pt idx="82">
                  <c:v>159.5</c:v>
                </c:pt>
                <c:pt idx="83">
                  <c:v>159.5</c:v>
                </c:pt>
                <c:pt idx="84">
                  <c:v>159.5</c:v>
                </c:pt>
                <c:pt idx="85">
                  <c:v>159.5</c:v>
                </c:pt>
                <c:pt idx="155">
                  <c:v>159.5</c:v>
                </c:pt>
                <c:pt idx="156">
                  <c:v>159.5</c:v>
                </c:pt>
                <c:pt idx="157">
                  <c:v>159.5</c:v>
                </c:pt>
                <c:pt idx="158">
                  <c:v>159.5</c:v>
                </c:pt>
                <c:pt idx="159">
                  <c:v>159.5</c:v>
                </c:pt>
                <c:pt idx="160">
                  <c:v>159.5</c:v>
                </c:pt>
                <c:pt idx="161">
                  <c:v>159.5</c:v>
                </c:pt>
                <c:pt idx="162">
                  <c:v>159.5</c:v>
                </c:pt>
                <c:pt idx="163">
                  <c:v>159.5</c:v>
                </c:pt>
                <c:pt idx="164">
                  <c:v>159.5</c:v>
                </c:pt>
                <c:pt idx="165">
                  <c:v>159.5</c:v>
                </c:pt>
                <c:pt idx="166">
                  <c:v>159.5</c:v>
                </c:pt>
                <c:pt idx="167">
                  <c:v>159.5</c:v>
                </c:pt>
                <c:pt idx="168">
                  <c:v>159.5</c:v>
                </c:pt>
                <c:pt idx="169">
                  <c:v>159.5</c:v>
                </c:pt>
                <c:pt idx="170">
                  <c:v>159.5</c:v>
                </c:pt>
                <c:pt idx="171">
                  <c:v>159.5</c:v>
                </c:pt>
                <c:pt idx="172">
                  <c:v>159.5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0-4263-B0F1-316E9EA3E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70797087"/>
        <c:axId val="1"/>
      </c:barChart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'11グラフデータ'!$AG$268:$AH$495</c:f>
              <c:strCache>
                <c:ptCount val="217"/>
                <c:pt idx="0">
                  <c:v>H18
2006</c:v>
                </c:pt>
                <c:pt idx="12">
                  <c:v>H19
2007</c:v>
                </c:pt>
                <c:pt idx="24">
                  <c:v>H20
2008</c:v>
                </c:pt>
                <c:pt idx="36">
                  <c:v>H21
2009</c:v>
                </c:pt>
                <c:pt idx="48">
                  <c:v>H22
2010</c:v>
                </c:pt>
                <c:pt idx="60">
                  <c:v>H23
2011</c:v>
                </c:pt>
                <c:pt idx="72">
                  <c:v>H24
2012</c:v>
                </c:pt>
                <c:pt idx="84">
                  <c:v>H25
2013</c:v>
                </c:pt>
                <c:pt idx="96">
                  <c:v>H26
2014</c:v>
                </c:pt>
                <c:pt idx="108">
                  <c:v>H27
2015</c:v>
                </c:pt>
                <c:pt idx="120">
                  <c:v>H28
2016</c:v>
                </c:pt>
                <c:pt idx="132">
                  <c:v>H29
2017</c:v>
                </c:pt>
                <c:pt idx="144">
                  <c:v>H30
2018</c:v>
                </c:pt>
                <c:pt idx="156">
                  <c:v>H31 R1
2019</c:v>
                </c:pt>
                <c:pt idx="168">
                  <c:v>R2
2020</c:v>
                </c:pt>
                <c:pt idx="180">
                  <c:v>R3
2021</c:v>
                </c:pt>
                <c:pt idx="192">
                  <c:v>R4
2022</c:v>
                </c:pt>
                <c:pt idx="204">
                  <c:v>R5
2023</c:v>
                </c:pt>
                <c:pt idx="216">
                  <c:v>R6
2024</c:v>
                </c:pt>
              </c:strCache>
            </c:strRef>
          </c:cat>
          <c:val>
            <c:numRef>
              <c:f>'11グラフデータ'!$T$268:$T$495</c:f>
              <c:numCache>
                <c:formatCode>#,##0.00;"▲ "#,##0.00</c:formatCode>
                <c:ptCount val="228"/>
                <c:pt idx="0">
                  <c:v>46.350000000000058</c:v>
                </c:pt>
                <c:pt idx="1">
                  <c:v>49.920000000000059</c:v>
                </c:pt>
                <c:pt idx="2">
                  <c:v>53.490000000000052</c:v>
                </c:pt>
                <c:pt idx="3">
                  <c:v>57.060000000000059</c:v>
                </c:pt>
                <c:pt idx="4">
                  <c:v>57.77000000000006</c:v>
                </c:pt>
                <c:pt idx="5">
                  <c:v>60.630000000000067</c:v>
                </c:pt>
                <c:pt idx="6">
                  <c:v>61.340000000000067</c:v>
                </c:pt>
                <c:pt idx="7">
                  <c:v>62.050000000000068</c:v>
                </c:pt>
                <c:pt idx="8">
                  <c:v>62.050000000000068</c:v>
                </c:pt>
                <c:pt idx="9">
                  <c:v>61.340000000000067</c:v>
                </c:pt>
                <c:pt idx="10">
                  <c:v>59.200000000000067</c:v>
                </c:pt>
                <c:pt idx="11">
                  <c:v>57.060000000000073</c:v>
                </c:pt>
                <c:pt idx="12">
                  <c:v>53.490000000000066</c:v>
                </c:pt>
                <c:pt idx="13">
                  <c:v>51.350000000000065</c:v>
                </c:pt>
                <c:pt idx="14">
                  <c:v>47.780000000000072</c:v>
                </c:pt>
                <c:pt idx="15">
                  <c:v>48.490000000000073</c:v>
                </c:pt>
                <c:pt idx="16">
                  <c:v>49.200000000000074</c:v>
                </c:pt>
                <c:pt idx="17">
                  <c:v>47.060000000000073</c:v>
                </c:pt>
                <c:pt idx="18">
                  <c:v>46.350000000000072</c:v>
                </c:pt>
                <c:pt idx="19">
                  <c:v>44.210000000000079</c:v>
                </c:pt>
                <c:pt idx="20">
                  <c:v>44.92000000000008</c:v>
                </c:pt>
                <c:pt idx="21">
                  <c:v>42.780000000000079</c:v>
                </c:pt>
                <c:pt idx="22">
                  <c:v>40.640000000000086</c:v>
                </c:pt>
                <c:pt idx="23">
                  <c:v>41.350000000000087</c:v>
                </c:pt>
                <c:pt idx="24">
                  <c:v>39.210000000000086</c:v>
                </c:pt>
                <c:pt idx="25">
                  <c:v>41.350000000000094</c:v>
                </c:pt>
                <c:pt idx="26">
                  <c:v>42.060000000000095</c:v>
                </c:pt>
                <c:pt idx="27">
                  <c:v>47.060000000000095</c:v>
                </c:pt>
                <c:pt idx="28">
                  <c:v>46.350000000000094</c:v>
                </c:pt>
                <c:pt idx="29">
                  <c:v>48.490000000000087</c:v>
                </c:pt>
                <c:pt idx="30">
                  <c:v>44.920000000000087</c:v>
                </c:pt>
                <c:pt idx="31">
                  <c:v>41.350000000000094</c:v>
                </c:pt>
                <c:pt idx="32">
                  <c:v>36.350000000000094</c:v>
                </c:pt>
                <c:pt idx="33">
                  <c:v>31.35000000000009</c:v>
                </c:pt>
                <c:pt idx="34">
                  <c:v>26.35000000000009</c:v>
                </c:pt>
                <c:pt idx="35">
                  <c:v>24.21000000000009</c:v>
                </c:pt>
                <c:pt idx="36">
                  <c:v>19.920000000000091</c:v>
                </c:pt>
                <c:pt idx="37">
                  <c:v>16.35000000000009</c:v>
                </c:pt>
                <c:pt idx="38">
                  <c:v>11.35000000000009</c:v>
                </c:pt>
                <c:pt idx="39">
                  <c:v>10.640000000000091</c:v>
                </c:pt>
                <c:pt idx="40">
                  <c:v>9.9300000000000921</c:v>
                </c:pt>
                <c:pt idx="41">
                  <c:v>9.220000000000093</c:v>
                </c:pt>
                <c:pt idx="42">
                  <c:v>9.9300000000000921</c:v>
                </c:pt>
                <c:pt idx="43">
                  <c:v>12.070000000000093</c:v>
                </c:pt>
                <c:pt idx="44">
                  <c:v>15.640000000000095</c:v>
                </c:pt>
                <c:pt idx="45">
                  <c:v>19.210000000000093</c:v>
                </c:pt>
                <c:pt idx="46">
                  <c:v>22.780000000000094</c:v>
                </c:pt>
                <c:pt idx="47">
                  <c:v>26.35000000000009</c:v>
                </c:pt>
                <c:pt idx="48">
                  <c:v>31.35000000000009</c:v>
                </c:pt>
                <c:pt idx="49">
                  <c:v>33.490000000000087</c:v>
                </c:pt>
                <c:pt idx="50">
                  <c:v>37.060000000000088</c:v>
                </c:pt>
                <c:pt idx="51">
                  <c:v>37.770000000000088</c:v>
                </c:pt>
                <c:pt idx="52">
                  <c:v>39.910000000000096</c:v>
                </c:pt>
                <c:pt idx="53">
                  <c:v>39.200000000000088</c:v>
                </c:pt>
                <c:pt idx="54">
                  <c:v>42.060000000000095</c:v>
                </c:pt>
                <c:pt idx="55">
                  <c:v>42.770000000000095</c:v>
                </c:pt>
                <c:pt idx="56">
                  <c:v>43.480000000000096</c:v>
                </c:pt>
                <c:pt idx="57">
                  <c:v>39.910000000000096</c:v>
                </c:pt>
                <c:pt idx="58">
                  <c:v>40.620000000000104</c:v>
                </c:pt>
                <c:pt idx="59">
                  <c:v>42.760000000000105</c:v>
                </c:pt>
                <c:pt idx="60">
                  <c:v>46.330000000000105</c:v>
                </c:pt>
                <c:pt idx="61">
                  <c:v>51.330000000000112</c:v>
                </c:pt>
                <c:pt idx="62">
                  <c:v>52.040000000000113</c:v>
                </c:pt>
                <c:pt idx="63">
                  <c:v>49.900000000000112</c:v>
                </c:pt>
                <c:pt idx="64">
                  <c:v>46.330000000000112</c:v>
                </c:pt>
                <c:pt idx="65">
                  <c:v>45.620000000000111</c:v>
                </c:pt>
                <c:pt idx="66">
                  <c:v>45.620000000000111</c:v>
                </c:pt>
                <c:pt idx="67">
                  <c:v>46.330000000000112</c:v>
                </c:pt>
                <c:pt idx="68">
                  <c:v>44.900000000000112</c:v>
                </c:pt>
                <c:pt idx="69">
                  <c:v>44.190000000000111</c:v>
                </c:pt>
                <c:pt idx="70">
                  <c:v>42.050000000000111</c:v>
                </c:pt>
                <c:pt idx="71">
                  <c:v>44.190000000000111</c:v>
                </c:pt>
                <c:pt idx="72">
                  <c:v>44.900000000000112</c:v>
                </c:pt>
                <c:pt idx="73">
                  <c:v>44.190000000000111</c:v>
                </c:pt>
                <c:pt idx="74">
                  <c:v>44.900000000000112</c:v>
                </c:pt>
                <c:pt idx="75">
                  <c:v>42.760000000000119</c:v>
                </c:pt>
                <c:pt idx="76">
                  <c:v>43.47000000000012</c:v>
                </c:pt>
                <c:pt idx="77">
                  <c:v>40.610000000000113</c:v>
                </c:pt>
                <c:pt idx="78">
                  <c:v>41.320000000000121</c:v>
                </c:pt>
                <c:pt idx="79">
                  <c:v>37.750000000000121</c:v>
                </c:pt>
                <c:pt idx="80">
                  <c:v>37.04000000000012</c:v>
                </c:pt>
                <c:pt idx="81">
                  <c:v>34.900000000000119</c:v>
                </c:pt>
                <c:pt idx="82">
                  <c:v>34.190000000000119</c:v>
                </c:pt>
                <c:pt idx="83">
                  <c:v>33.480000000000118</c:v>
                </c:pt>
                <c:pt idx="84">
                  <c:v>32.77000000000011</c:v>
                </c:pt>
                <c:pt idx="85">
                  <c:v>34.910000000000117</c:v>
                </c:pt>
                <c:pt idx="86">
                  <c:v>38.480000000000118</c:v>
                </c:pt>
                <c:pt idx="87">
                  <c:v>40.620000000000118</c:v>
                </c:pt>
                <c:pt idx="88">
                  <c:v>43.480000000000118</c:v>
                </c:pt>
                <c:pt idx="89">
                  <c:v>44.190000000000126</c:v>
                </c:pt>
                <c:pt idx="90">
                  <c:v>46.330000000000119</c:v>
                </c:pt>
                <c:pt idx="91">
                  <c:v>45.620000000000118</c:v>
                </c:pt>
                <c:pt idx="92">
                  <c:v>48.480000000000118</c:v>
                </c:pt>
                <c:pt idx="93">
                  <c:v>52.050000000000125</c:v>
                </c:pt>
                <c:pt idx="94">
                  <c:v>56.340000000000124</c:v>
                </c:pt>
                <c:pt idx="95">
                  <c:v>59.910000000000124</c:v>
                </c:pt>
                <c:pt idx="96">
                  <c:v>62.050000000000125</c:v>
                </c:pt>
                <c:pt idx="97">
                  <c:v>62.760000000000126</c:v>
                </c:pt>
                <c:pt idx="98">
                  <c:v>60.620000000000132</c:v>
                </c:pt>
                <c:pt idx="99">
                  <c:v>55.620000000000132</c:v>
                </c:pt>
                <c:pt idx="100">
                  <c:v>54.910000000000124</c:v>
                </c:pt>
                <c:pt idx="101">
                  <c:v>54.200000000000124</c:v>
                </c:pt>
                <c:pt idx="102">
                  <c:v>53.490000000000123</c:v>
                </c:pt>
                <c:pt idx="103">
                  <c:v>52.06000000000013</c:v>
                </c:pt>
                <c:pt idx="104">
                  <c:v>51.350000000000122</c:v>
                </c:pt>
                <c:pt idx="105">
                  <c:v>53.490000000000123</c:v>
                </c:pt>
                <c:pt idx="106">
                  <c:v>52.780000000000122</c:v>
                </c:pt>
                <c:pt idx="107">
                  <c:v>51.350000000000122</c:v>
                </c:pt>
                <c:pt idx="108">
                  <c:v>53.490000000000123</c:v>
                </c:pt>
                <c:pt idx="109">
                  <c:v>51.350000000000122</c:v>
                </c:pt>
                <c:pt idx="110">
                  <c:v>52.780000000000122</c:v>
                </c:pt>
                <c:pt idx="111">
                  <c:v>50.640000000000121</c:v>
                </c:pt>
                <c:pt idx="112">
                  <c:v>48.500000000000128</c:v>
                </c:pt>
                <c:pt idx="113">
                  <c:v>47.79000000000012</c:v>
                </c:pt>
                <c:pt idx="114">
                  <c:v>48.500000000000128</c:v>
                </c:pt>
                <c:pt idx="115">
                  <c:v>49.210000000000129</c:v>
                </c:pt>
                <c:pt idx="116">
                  <c:v>51.350000000000122</c:v>
                </c:pt>
                <c:pt idx="117">
                  <c:v>52.06000000000013</c:v>
                </c:pt>
                <c:pt idx="118">
                  <c:v>49.92000000000013</c:v>
                </c:pt>
                <c:pt idx="119">
                  <c:v>46.350000000000129</c:v>
                </c:pt>
                <c:pt idx="120">
                  <c:v>47.780000000000129</c:v>
                </c:pt>
                <c:pt idx="121">
                  <c:v>44.92000000000013</c:v>
                </c:pt>
                <c:pt idx="122">
                  <c:v>45.63000000000013</c:v>
                </c:pt>
                <c:pt idx="123">
                  <c:v>43.490000000000137</c:v>
                </c:pt>
                <c:pt idx="124">
                  <c:v>45.63000000000013</c:v>
                </c:pt>
                <c:pt idx="125">
                  <c:v>44.92000000000013</c:v>
                </c:pt>
                <c:pt idx="126">
                  <c:v>47.780000000000129</c:v>
                </c:pt>
                <c:pt idx="127">
                  <c:v>49.92000000000013</c:v>
                </c:pt>
                <c:pt idx="128">
                  <c:v>52.06000000000013</c:v>
                </c:pt>
                <c:pt idx="129">
                  <c:v>51.350000000000122</c:v>
                </c:pt>
                <c:pt idx="130">
                  <c:v>53.490000000000123</c:v>
                </c:pt>
                <c:pt idx="131">
                  <c:v>52.780000000000122</c:v>
                </c:pt>
                <c:pt idx="132">
                  <c:v>56.350000000000122</c:v>
                </c:pt>
                <c:pt idx="133">
                  <c:v>58.490000000000123</c:v>
                </c:pt>
                <c:pt idx="134">
                  <c:v>57.780000000000122</c:v>
                </c:pt>
                <c:pt idx="135">
                  <c:v>58.490000000000123</c:v>
                </c:pt>
                <c:pt idx="136">
                  <c:v>57.780000000000122</c:v>
                </c:pt>
                <c:pt idx="137">
                  <c:v>59.920000000000115</c:v>
                </c:pt>
                <c:pt idx="138">
                  <c:v>57.780000000000122</c:v>
                </c:pt>
                <c:pt idx="139">
                  <c:v>59.920000000000115</c:v>
                </c:pt>
                <c:pt idx="140">
                  <c:v>60.630000000000123</c:v>
                </c:pt>
                <c:pt idx="141">
                  <c:v>61.340000000000124</c:v>
                </c:pt>
                <c:pt idx="142">
                  <c:v>60.630000000000123</c:v>
                </c:pt>
                <c:pt idx="143">
                  <c:v>62.770000000000117</c:v>
                </c:pt>
                <c:pt idx="144">
                  <c:v>60.630000000000123</c:v>
                </c:pt>
                <c:pt idx="145">
                  <c:v>59.920000000000115</c:v>
                </c:pt>
                <c:pt idx="146">
                  <c:v>57.060000000000116</c:v>
                </c:pt>
                <c:pt idx="147">
                  <c:v>60.630000000000123</c:v>
                </c:pt>
                <c:pt idx="148">
                  <c:v>64.200000000000131</c:v>
                </c:pt>
                <c:pt idx="149">
                  <c:v>64.910000000000124</c:v>
                </c:pt>
                <c:pt idx="150">
                  <c:v>67.050000000000125</c:v>
                </c:pt>
                <c:pt idx="151">
                  <c:v>67.760000000000133</c:v>
                </c:pt>
                <c:pt idx="152">
                  <c:v>65.620000000000132</c:v>
                </c:pt>
                <c:pt idx="153">
                  <c:v>66.330000000000126</c:v>
                </c:pt>
                <c:pt idx="154">
                  <c:v>64.19000000000014</c:v>
                </c:pt>
                <c:pt idx="155">
                  <c:v>64.900000000000134</c:v>
                </c:pt>
                <c:pt idx="156">
                  <c:v>59.900000000000134</c:v>
                </c:pt>
                <c:pt idx="157">
                  <c:v>57.76000000000014</c:v>
                </c:pt>
                <c:pt idx="158">
                  <c:v>55.62000000000014</c:v>
                </c:pt>
                <c:pt idx="159">
                  <c:v>57.76000000000014</c:v>
                </c:pt>
                <c:pt idx="160">
                  <c:v>54.190000000000133</c:v>
                </c:pt>
                <c:pt idx="161">
                  <c:v>56.330000000000133</c:v>
                </c:pt>
                <c:pt idx="162">
                  <c:v>57.040000000000134</c:v>
                </c:pt>
                <c:pt idx="163">
                  <c:v>53.470000000000127</c:v>
                </c:pt>
                <c:pt idx="164">
                  <c:v>55.610000000000127</c:v>
                </c:pt>
                <c:pt idx="165">
                  <c:v>52.04000000000012</c:v>
                </c:pt>
                <c:pt idx="166">
                  <c:v>51.330000000000119</c:v>
                </c:pt>
                <c:pt idx="167">
                  <c:v>49.190000000000126</c:v>
                </c:pt>
                <c:pt idx="168">
                  <c:v>52.760000000000126</c:v>
                </c:pt>
                <c:pt idx="169">
                  <c:v>52.050000000000125</c:v>
                </c:pt>
                <c:pt idx="170">
                  <c:v>51.340000000000124</c:v>
                </c:pt>
                <c:pt idx="171">
                  <c:v>47.770000000000124</c:v>
                </c:pt>
                <c:pt idx="172">
                  <c:v>45.630000000000123</c:v>
                </c:pt>
                <c:pt idx="173">
                  <c:v>42.06000000000013</c:v>
                </c:pt>
                <c:pt idx="174">
                  <c:v>44.200000000000124</c:v>
                </c:pt>
                <c:pt idx="175">
                  <c:v>46.340000000000124</c:v>
                </c:pt>
                <c:pt idx="176">
                  <c:v>51.340000000000124</c:v>
                </c:pt>
                <c:pt idx="177">
                  <c:v>54.910000000000124</c:v>
                </c:pt>
                <c:pt idx="178">
                  <c:v>59.910000000000124</c:v>
                </c:pt>
                <c:pt idx="179">
                  <c:v>59.200000000000124</c:v>
                </c:pt>
                <c:pt idx="180">
                  <c:v>61.340000000000124</c:v>
                </c:pt>
                <c:pt idx="181">
                  <c:v>63.480000000000118</c:v>
                </c:pt>
                <c:pt idx="182">
                  <c:v>64.190000000000126</c:v>
                </c:pt>
                <c:pt idx="183">
                  <c:v>67.760000000000133</c:v>
                </c:pt>
                <c:pt idx="184">
                  <c:v>69.900000000000119</c:v>
                </c:pt>
                <c:pt idx="185">
                  <c:v>70.610000000000127</c:v>
                </c:pt>
                <c:pt idx="186">
                  <c:v>71.320000000000135</c:v>
                </c:pt>
                <c:pt idx="187">
                  <c:v>69.180000000000135</c:v>
                </c:pt>
                <c:pt idx="188">
                  <c:v>68.470000000000127</c:v>
                </c:pt>
                <c:pt idx="189">
                  <c:v>69.180000000000135</c:v>
                </c:pt>
                <c:pt idx="190">
                  <c:v>68.470000000000127</c:v>
                </c:pt>
                <c:pt idx="191">
                  <c:v>67.760000000000133</c:v>
                </c:pt>
                <c:pt idx="192">
                  <c:v>68.470000000000127</c:v>
                </c:pt>
                <c:pt idx="193">
                  <c:v>66.330000000000126</c:v>
                </c:pt>
                <c:pt idx="194">
                  <c:v>69.900000000000134</c:v>
                </c:pt>
                <c:pt idx="195">
                  <c:v>70.610000000000142</c:v>
                </c:pt>
                <c:pt idx="196">
                  <c:v>69.900000000000134</c:v>
                </c:pt>
                <c:pt idx="197">
                  <c:v>69.900000000000134</c:v>
                </c:pt>
                <c:pt idx="198">
                  <c:v>69.19000000000014</c:v>
                </c:pt>
                <c:pt idx="199">
                  <c:v>69.900000000000134</c:v>
                </c:pt>
                <c:pt idx="200">
                  <c:v>67.760000000000133</c:v>
                </c:pt>
                <c:pt idx="201">
                  <c:v>65.620000000000147</c:v>
                </c:pt>
                <c:pt idx="202">
                  <c:v>66.33000000000014</c:v>
                </c:pt>
                <c:pt idx="203">
                  <c:v>65.620000000000147</c:v>
                </c:pt>
                <c:pt idx="204">
                  <c:v>63.480000000000146</c:v>
                </c:pt>
                <c:pt idx="205">
                  <c:v>59.910000000000139</c:v>
                </c:pt>
                <c:pt idx="206">
                  <c:v>59.200000000000138</c:v>
                </c:pt>
                <c:pt idx="207">
                  <c:v>59.910000000000139</c:v>
                </c:pt>
                <c:pt idx="208">
                  <c:v>59.200000000000138</c:v>
                </c:pt>
                <c:pt idx="209">
                  <c:v>57.770000000000138</c:v>
                </c:pt>
                <c:pt idx="210">
                  <c:v>58.480000000000146</c:v>
                </c:pt>
                <c:pt idx="211">
                  <c:v>56.340000000000146</c:v>
                </c:pt>
                <c:pt idx="212">
                  <c:v>55.630000000000145</c:v>
                </c:pt>
                <c:pt idx="213">
                  <c:v>54.920000000000144</c:v>
                </c:pt>
                <c:pt idx="214">
                  <c:v>50.630000000000145</c:v>
                </c:pt>
                <c:pt idx="215">
                  <c:v>48.490000000000144</c:v>
                </c:pt>
                <c:pt idx="216">
                  <c:v>44.920000000000144</c:v>
                </c:pt>
                <c:pt idx="217">
                  <c:v>44.210000000000143</c:v>
                </c:pt>
                <c:pt idx="218">
                  <c:v>43.500000000000142</c:v>
                </c:pt>
                <c:pt idx="219">
                  <c:v>44.930000000000142</c:v>
                </c:pt>
                <c:pt idx="220">
                  <c:v>47.070000000000142</c:v>
                </c:pt>
                <c:pt idx="221">
                  <c:v>49.210000000000136</c:v>
                </c:pt>
                <c:pt idx="222">
                  <c:v>52.780000000000143</c:v>
                </c:pt>
                <c:pt idx="223">
                  <c:v>50.640000000000143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40-4263-B0F1-316E9EA3E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797087"/>
        <c:axId val="1"/>
      </c:lineChart>
      <c:catAx>
        <c:axId val="670797087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-20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  <c:max val="120"/>
          <c:min val="-2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ln w="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670797087"/>
        <c:crosses val="autoZero"/>
        <c:crossBetween val="between"/>
        <c:majorUnit val="20"/>
        <c:minorUnit val="4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8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788209145581972E-2"/>
          <c:y val="9.3406718705355413E-2"/>
          <c:w val="0.95213896630509642"/>
          <c:h val="0.72069683597242651"/>
        </c:manualLayout>
      </c:layout>
      <c:barChart>
        <c:barDir val="col"/>
        <c:grouping val="clustered"/>
        <c:varyColors val="0"/>
        <c:ser>
          <c:idx val="1"/>
          <c:order val="1"/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'11グラフデータ'!$AG$268:$AH$495</c:f>
              <c:strCache>
                <c:ptCount val="217"/>
                <c:pt idx="0">
                  <c:v>H18
2006</c:v>
                </c:pt>
                <c:pt idx="12">
                  <c:v>H19
2007</c:v>
                </c:pt>
                <c:pt idx="24">
                  <c:v>H20
2008</c:v>
                </c:pt>
                <c:pt idx="36">
                  <c:v>H21
2009</c:v>
                </c:pt>
                <c:pt idx="48">
                  <c:v>H22
2010</c:v>
                </c:pt>
                <c:pt idx="60">
                  <c:v>H23
2011</c:v>
                </c:pt>
                <c:pt idx="72">
                  <c:v>H24
2012</c:v>
                </c:pt>
                <c:pt idx="84">
                  <c:v>H25
2013</c:v>
                </c:pt>
                <c:pt idx="96">
                  <c:v>H26
2014</c:v>
                </c:pt>
                <c:pt idx="108">
                  <c:v>H27
2015</c:v>
                </c:pt>
                <c:pt idx="120">
                  <c:v>H28
2016</c:v>
                </c:pt>
                <c:pt idx="132">
                  <c:v>H29
2017</c:v>
                </c:pt>
                <c:pt idx="144">
                  <c:v>H30
2018</c:v>
                </c:pt>
                <c:pt idx="156">
                  <c:v>H31 R1
2019</c:v>
                </c:pt>
                <c:pt idx="168">
                  <c:v>R2
2020</c:v>
                </c:pt>
                <c:pt idx="180">
                  <c:v>R3
2021</c:v>
                </c:pt>
                <c:pt idx="192">
                  <c:v>R4
2022</c:v>
                </c:pt>
                <c:pt idx="204">
                  <c:v>R5
2023</c:v>
                </c:pt>
                <c:pt idx="216">
                  <c:v>R6
2024</c:v>
                </c:pt>
              </c:strCache>
            </c:strRef>
          </c:cat>
          <c:val>
            <c:numRef>
              <c:f>'11グラフデータ'!$AL$268:$AL$495</c:f>
              <c:numCache>
                <c:formatCode>General</c:formatCode>
                <c:ptCount val="228"/>
                <c:pt idx="19">
                  <c:v>159.5</c:v>
                </c:pt>
                <c:pt idx="20">
                  <c:v>159.5</c:v>
                </c:pt>
                <c:pt idx="21">
                  <c:v>159.5</c:v>
                </c:pt>
                <c:pt idx="22">
                  <c:v>159.5</c:v>
                </c:pt>
                <c:pt idx="23">
                  <c:v>159.5</c:v>
                </c:pt>
                <c:pt idx="24">
                  <c:v>159.5</c:v>
                </c:pt>
                <c:pt idx="25">
                  <c:v>159.5</c:v>
                </c:pt>
                <c:pt idx="26">
                  <c:v>159.5</c:v>
                </c:pt>
                <c:pt idx="27">
                  <c:v>159.5</c:v>
                </c:pt>
                <c:pt idx="28">
                  <c:v>159.5</c:v>
                </c:pt>
                <c:pt idx="29">
                  <c:v>159.5</c:v>
                </c:pt>
                <c:pt idx="30">
                  <c:v>159.5</c:v>
                </c:pt>
                <c:pt idx="31">
                  <c:v>159.5</c:v>
                </c:pt>
                <c:pt idx="32">
                  <c:v>159.5</c:v>
                </c:pt>
                <c:pt idx="33">
                  <c:v>159.5</c:v>
                </c:pt>
                <c:pt idx="34">
                  <c:v>159.5</c:v>
                </c:pt>
                <c:pt idx="35">
                  <c:v>159.5</c:v>
                </c:pt>
                <c:pt idx="36">
                  <c:v>159.5</c:v>
                </c:pt>
                <c:pt idx="37">
                  <c:v>159.5</c:v>
                </c:pt>
                <c:pt idx="38">
                  <c:v>159.5</c:v>
                </c:pt>
                <c:pt idx="62">
                  <c:v>159.5</c:v>
                </c:pt>
                <c:pt idx="63">
                  <c:v>159.5</c:v>
                </c:pt>
                <c:pt idx="64">
                  <c:v>159.5</c:v>
                </c:pt>
                <c:pt idx="65">
                  <c:v>159.5</c:v>
                </c:pt>
                <c:pt idx="66">
                  <c:v>159.5</c:v>
                </c:pt>
                <c:pt idx="67">
                  <c:v>159.5</c:v>
                </c:pt>
                <c:pt idx="68">
                  <c:v>159.5</c:v>
                </c:pt>
                <c:pt idx="69">
                  <c:v>159.5</c:v>
                </c:pt>
                <c:pt idx="70">
                  <c:v>159.5</c:v>
                </c:pt>
                <c:pt idx="71">
                  <c:v>159.5</c:v>
                </c:pt>
                <c:pt idx="72">
                  <c:v>159.5</c:v>
                </c:pt>
                <c:pt idx="73">
                  <c:v>159.5</c:v>
                </c:pt>
                <c:pt idx="74">
                  <c:v>159.5</c:v>
                </c:pt>
                <c:pt idx="75">
                  <c:v>159.5</c:v>
                </c:pt>
                <c:pt idx="76">
                  <c:v>159.5</c:v>
                </c:pt>
                <c:pt idx="77">
                  <c:v>159.5</c:v>
                </c:pt>
                <c:pt idx="78">
                  <c:v>159.5</c:v>
                </c:pt>
                <c:pt idx="79">
                  <c:v>159.5</c:v>
                </c:pt>
                <c:pt idx="80">
                  <c:v>159.5</c:v>
                </c:pt>
                <c:pt idx="81">
                  <c:v>159.5</c:v>
                </c:pt>
                <c:pt idx="82">
                  <c:v>159.5</c:v>
                </c:pt>
                <c:pt idx="83">
                  <c:v>159.5</c:v>
                </c:pt>
                <c:pt idx="84">
                  <c:v>159.5</c:v>
                </c:pt>
                <c:pt idx="85">
                  <c:v>159.5</c:v>
                </c:pt>
                <c:pt idx="155">
                  <c:v>159.5</c:v>
                </c:pt>
                <c:pt idx="156">
                  <c:v>159.5</c:v>
                </c:pt>
                <c:pt idx="157">
                  <c:v>159.5</c:v>
                </c:pt>
                <c:pt idx="158">
                  <c:v>159.5</c:v>
                </c:pt>
                <c:pt idx="159">
                  <c:v>159.5</c:v>
                </c:pt>
                <c:pt idx="160">
                  <c:v>159.5</c:v>
                </c:pt>
                <c:pt idx="161">
                  <c:v>159.5</c:v>
                </c:pt>
                <c:pt idx="162">
                  <c:v>159.5</c:v>
                </c:pt>
                <c:pt idx="163">
                  <c:v>159.5</c:v>
                </c:pt>
                <c:pt idx="164">
                  <c:v>159.5</c:v>
                </c:pt>
                <c:pt idx="165">
                  <c:v>159.5</c:v>
                </c:pt>
                <c:pt idx="166">
                  <c:v>159.5</c:v>
                </c:pt>
                <c:pt idx="167">
                  <c:v>159.5</c:v>
                </c:pt>
                <c:pt idx="168">
                  <c:v>159.5</c:v>
                </c:pt>
                <c:pt idx="169">
                  <c:v>159.5</c:v>
                </c:pt>
                <c:pt idx="170">
                  <c:v>159.5</c:v>
                </c:pt>
                <c:pt idx="171">
                  <c:v>159.5</c:v>
                </c:pt>
                <c:pt idx="172">
                  <c:v>159.5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6-44F8-B570-AEA07BC26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70795167"/>
        <c:axId val="1"/>
      </c:barChart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'11グラフデータ'!$AG$268:$AH$495</c:f>
              <c:strCache>
                <c:ptCount val="217"/>
                <c:pt idx="0">
                  <c:v>H18
2006</c:v>
                </c:pt>
                <c:pt idx="12">
                  <c:v>H19
2007</c:v>
                </c:pt>
                <c:pt idx="24">
                  <c:v>H20
2008</c:v>
                </c:pt>
                <c:pt idx="36">
                  <c:v>H21
2009</c:v>
                </c:pt>
                <c:pt idx="48">
                  <c:v>H22
2010</c:v>
                </c:pt>
                <c:pt idx="60">
                  <c:v>H23
2011</c:v>
                </c:pt>
                <c:pt idx="72">
                  <c:v>H24
2012</c:v>
                </c:pt>
                <c:pt idx="84">
                  <c:v>H25
2013</c:v>
                </c:pt>
                <c:pt idx="96">
                  <c:v>H26
2014</c:v>
                </c:pt>
                <c:pt idx="108">
                  <c:v>H27
2015</c:v>
                </c:pt>
                <c:pt idx="120">
                  <c:v>H28
2016</c:v>
                </c:pt>
                <c:pt idx="132">
                  <c:v>H29
2017</c:v>
                </c:pt>
                <c:pt idx="144">
                  <c:v>H30
2018</c:v>
                </c:pt>
                <c:pt idx="156">
                  <c:v>H31 R1
2019</c:v>
                </c:pt>
                <c:pt idx="168">
                  <c:v>R2
2020</c:v>
                </c:pt>
                <c:pt idx="180">
                  <c:v>R3
2021</c:v>
                </c:pt>
                <c:pt idx="192">
                  <c:v>R4
2022</c:v>
                </c:pt>
                <c:pt idx="204">
                  <c:v>R5
2023</c:v>
                </c:pt>
                <c:pt idx="216">
                  <c:v>R6
2024</c:v>
                </c:pt>
              </c:strCache>
            </c:strRef>
          </c:cat>
          <c:val>
            <c:numRef>
              <c:f>'11グラフデータ'!$U$268:$U$495</c:f>
              <c:numCache>
                <c:formatCode>#,##0.00;"▲ "#,##0.00</c:formatCode>
                <c:ptCount val="228"/>
                <c:pt idx="0">
                  <c:v>19.410000000000014</c:v>
                </c:pt>
                <c:pt idx="1">
                  <c:v>23.300000000000015</c:v>
                </c:pt>
                <c:pt idx="2">
                  <c:v>26.630000000000013</c:v>
                </c:pt>
                <c:pt idx="3">
                  <c:v>30.520000000000017</c:v>
                </c:pt>
                <c:pt idx="4">
                  <c:v>32.190000000000012</c:v>
                </c:pt>
                <c:pt idx="5">
                  <c:v>37.190000000000012</c:v>
                </c:pt>
                <c:pt idx="6">
                  <c:v>38.300000000000018</c:v>
                </c:pt>
                <c:pt idx="7">
                  <c:v>41.08000000000002</c:v>
                </c:pt>
                <c:pt idx="8">
                  <c:v>40.520000000000017</c:v>
                </c:pt>
                <c:pt idx="9">
                  <c:v>41.08000000000002</c:v>
                </c:pt>
                <c:pt idx="10">
                  <c:v>36.640000000000022</c:v>
                </c:pt>
                <c:pt idx="11">
                  <c:v>36.08000000000002</c:v>
                </c:pt>
                <c:pt idx="12">
                  <c:v>33.860000000000021</c:v>
                </c:pt>
                <c:pt idx="13">
                  <c:v>35.530000000000015</c:v>
                </c:pt>
                <c:pt idx="14">
                  <c:v>34.970000000000013</c:v>
                </c:pt>
                <c:pt idx="15">
                  <c:v>37.750000000000014</c:v>
                </c:pt>
                <c:pt idx="16">
                  <c:v>38.310000000000016</c:v>
                </c:pt>
                <c:pt idx="17">
                  <c:v>41.090000000000018</c:v>
                </c:pt>
                <c:pt idx="18">
                  <c:v>40.530000000000015</c:v>
                </c:pt>
                <c:pt idx="19">
                  <c:v>42.750000000000014</c:v>
                </c:pt>
                <c:pt idx="20">
                  <c:v>41.640000000000015</c:v>
                </c:pt>
                <c:pt idx="21">
                  <c:v>41.080000000000013</c:v>
                </c:pt>
                <c:pt idx="22">
                  <c:v>41.640000000000015</c:v>
                </c:pt>
                <c:pt idx="23">
                  <c:v>42.200000000000017</c:v>
                </c:pt>
                <c:pt idx="24">
                  <c:v>39.420000000000016</c:v>
                </c:pt>
                <c:pt idx="25">
                  <c:v>38.860000000000014</c:v>
                </c:pt>
                <c:pt idx="26">
                  <c:v>34.970000000000013</c:v>
                </c:pt>
                <c:pt idx="27">
                  <c:v>32.190000000000012</c:v>
                </c:pt>
                <c:pt idx="28">
                  <c:v>30.520000000000017</c:v>
                </c:pt>
                <c:pt idx="29">
                  <c:v>31.08000000000002</c:v>
                </c:pt>
                <c:pt idx="30">
                  <c:v>34.970000000000013</c:v>
                </c:pt>
                <c:pt idx="31">
                  <c:v>32.190000000000012</c:v>
                </c:pt>
                <c:pt idx="32">
                  <c:v>30.520000000000017</c:v>
                </c:pt>
                <c:pt idx="33">
                  <c:v>25.520000000000017</c:v>
                </c:pt>
                <c:pt idx="34">
                  <c:v>21.630000000000017</c:v>
                </c:pt>
                <c:pt idx="35">
                  <c:v>17.740000000000016</c:v>
                </c:pt>
                <c:pt idx="36">
                  <c:v>14.960000000000013</c:v>
                </c:pt>
                <c:pt idx="37">
                  <c:v>12.180000000000014</c:v>
                </c:pt>
                <c:pt idx="38">
                  <c:v>9.4000000000000146</c:v>
                </c:pt>
                <c:pt idx="39">
                  <c:v>7.7300000000000137</c:v>
                </c:pt>
                <c:pt idx="40">
                  <c:v>9.4000000000000146</c:v>
                </c:pt>
                <c:pt idx="41">
                  <c:v>8.8400000000000141</c:v>
                </c:pt>
                <c:pt idx="42">
                  <c:v>8.2800000000000153</c:v>
                </c:pt>
                <c:pt idx="43">
                  <c:v>11.060000000000015</c:v>
                </c:pt>
                <c:pt idx="44">
                  <c:v>13.840000000000014</c:v>
                </c:pt>
                <c:pt idx="45">
                  <c:v>17.170000000000016</c:v>
                </c:pt>
                <c:pt idx="46">
                  <c:v>20.500000000000018</c:v>
                </c:pt>
                <c:pt idx="47">
                  <c:v>23.280000000000019</c:v>
                </c:pt>
                <c:pt idx="48">
                  <c:v>25.500000000000018</c:v>
                </c:pt>
                <c:pt idx="49">
                  <c:v>30.500000000000018</c:v>
                </c:pt>
                <c:pt idx="50">
                  <c:v>32.170000000000016</c:v>
                </c:pt>
                <c:pt idx="51">
                  <c:v>34.950000000000017</c:v>
                </c:pt>
                <c:pt idx="52">
                  <c:v>38.840000000000018</c:v>
                </c:pt>
                <c:pt idx="53">
                  <c:v>42.730000000000018</c:v>
                </c:pt>
                <c:pt idx="54">
                  <c:v>47.730000000000018</c:v>
                </c:pt>
                <c:pt idx="55">
                  <c:v>51.620000000000019</c:v>
                </c:pt>
                <c:pt idx="56">
                  <c:v>56.620000000000019</c:v>
                </c:pt>
                <c:pt idx="57">
                  <c:v>59.400000000000013</c:v>
                </c:pt>
                <c:pt idx="58">
                  <c:v>58.840000000000011</c:v>
                </c:pt>
                <c:pt idx="59">
                  <c:v>58.280000000000008</c:v>
                </c:pt>
                <c:pt idx="60">
                  <c:v>58.280000000000008</c:v>
                </c:pt>
                <c:pt idx="61">
                  <c:v>62.17</c:v>
                </c:pt>
                <c:pt idx="62">
                  <c:v>64.95</c:v>
                </c:pt>
                <c:pt idx="63">
                  <c:v>68.84</c:v>
                </c:pt>
                <c:pt idx="64">
                  <c:v>64.95</c:v>
                </c:pt>
                <c:pt idx="65">
                  <c:v>65.510000000000005</c:v>
                </c:pt>
                <c:pt idx="66">
                  <c:v>66.62</c:v>
                </c:pt>
                <c:pt idx="67">
                  <c:v>66.06</c:v>
                </c:pt>
                <c:pt idx="68">
                  <c:v>62.17</c:v>
                </c:pt>
                <c:pt idx="69">
                  <c:v>60.5</c:v>
                </c:pt>
                <c:pt idx="70">
                  <c:v>62.17</c:v>
                </c:pt>
                <c:pt idx="71">
                  <c:v>66.06</c:v>
                </c:pt>
                <c:pt idx="72">
                  <c:v>67.73</c:v>
                </c:pt>
                <c:pt idx="73">
                  <c:v>68.290000000000006</c:v>
                </c:pt>
                <c:pt idx="74">
                  <c:v>68.850000000000009</c:v>
                </c:pt>
                <c:pt idx="75">
                  <c:v>67.180000000000007</c:v>
                </c:pt>
                <c:pt idx="76">
                  <c:v>64.400000000000006</c:v>
                </c:pt>
                <c:pt idx="77">
                  <c:v>61.620000000000019</c:v>
                </c:pt>
                <c:pt idx="78">
                  <c:v>59.95000000000001</c:v>
                </c:pt>
                <c:pt idx="79">
                  <c:v>58.280000000000008</c:v>
                </c:pt>
                <c:pt idx="80">
                  <c:v>57.720000000000006</c:v>
                </c:pt>
                <c:pt idx="81">
                  <c:v>55.5</c:v>
                </c:pt>
                <c:pt idx="82">
                  <c:v>54.39</c:v>
                </c:pt>
                <c:pt idx="83">
                  <c:v>52.169999999999995</c:v>
                </c:pt>
                <c:pt idx="84">
                  <c:v>49.389999999999993</c:v>
                </c:pt>
                <c:pt idx="85">
                  <c:v>47.719999999999992</c:v>
                </c:pt>
                <c:pt idx="86">
                  <c:v>49.389999999999993</c:v>
                </c:pt>
                <c:pt idx="87">
                  <c:v>52.169999999999995</c:v>
                </c:pt>
                <c:pt idx="88">
                  <c:v>56.059999999999988</c:v>
                </c:pt>
                <c:pt idx="89">
                  <c:v>55.499999999999986</c:v>
                </c:pt>
                <c:pt idx="90">
                  <c:v>58.279999999999987</c:v>
                </c:pt>
                <c:pt idx="91">
                  <c:v>61.059999999999981</c:v>
                </c:pt>
                <c:pt idx="92">
                  <c:v>63.839999999999975</c:v>
                </c:pt>
                <c:pt idx="93">
                  <c:v>67.729999999999976</c:v>
                </c:pt>
                <c:pt idx="94">
                  <c:v>70.509999999999962</c:v>
                </c:pt>
                <c:pt idx="95">
                  <c:v>73.289999999999964</c:v>
                </c:pt>
                <c:pt idx="96">
                  <c:v>72.729999999999961</c:v>
                </c:pt>
                <c:pt idx="97">
                  <c:v>72.169999999999959</c:v>
                </c:pt>
                <c:pt idx="98">
                  <c:v>71.609999999999957</c:v>
                </c:pt>
                <c:pt idx="99">
                  <c:v>71.049999999999955</c:v>
                </c:pt>
                <c:pt idx="100">
                  <c:v>70.489999999999952</c:v>
                </c:pt>
                <c:pt idx="101">
                  <c:v>71.049999999999955</c:v>
                </c:pt>
                <c:pt idx="102">
                  <c:v>70.489999999999952</c:v>
                </c:pt>
                <c:pt idx="103">
                  <c:v>69.92999999999995</c:v>
                </c:pt>
                <c:pt idx="104">
                  <c:v>71.599999999999952</c:v>
                </c:pt>
                <c:pt idx="105">
                  <c:v>73.269999999999953</c:v>
                </c:pt>
                <c:pt idx="106">
                  <c:v>76.049999999999955</c:v>
                </c:pt>
                <c:pt idx="107">
                  <c:v>78.829999999999956</c:v>
                </c:pt>
                <c:pt idx="108">
                  <c:v>77.15999999999994</c:v>
                </c:pt>
                <c:pt idx="109">
                  <c:v>78.269999999999953</c:v>
                </c:pt>
                <c:pt idx="110">
                  <c:v>78.829999999999956</c:v>
                </c:pt>
                <c:pt idx="111">
                  <c:v>78.269999999999953</c:v>
                </c:pt>
                <c:pt idx="112">
                  <c:v>77.709999999999951</c:v>
                </c:pt>
                <c:pt idx="113">
                  <c:v>76.039999999999935</c:v>
                </c:pt>
                <c:pt idx="114">
                  <c:v>75.479999999999933</c:v>
                </c:pt>
                <c:pt idx="115">
                  <c:v>74.919999999999931</c:v>
                </c:pt>
                <c:pt idx="116">
                  <c:v>75.479999999999933</c:v>
                </c:pt>
                <c:pt idx="117">
                  <c:v>73.809999999999931</c:v>
                </c:pt>
                <c:pt idx="118">
                  <c:v>69.919999999999931</c:v>
                </c:pt>
                <c:pt idx="119">
                  <c:v>66.029999999999944</c:v>
                </c:pt>
                <c:pt idx="120">
                  <c:v>65.469999999999942</c:v>
                </c:pt>
                <c:pt idx="121">
                  <c:v>68.249999999999929</c:v>
                </c:pt>
                <c:pt idx="122">
                  <c:v>70.469999999999942</c:v>
                </c:pt>
                <c:pt idx="123">
                  <c:v>69.90999999999994</c:v>
                </c:pt>
                <c:pt idx="124">
                  <c:v>71.579999999999941</c:v>
                </c:pt>
                <c:pt idx="125">
                  <c:v>74.359999999999928</c:v>
                </c:pt>
                <c:pt idx="126">
                  <c:v>72.689999999999927</c:v>
                </c:pt>
                <c:pt idx="127">
                  <c:v>71.019999999999925</c:v>
                </c:pt>
                <c:pt idx="128">
                  <c:v>73.799999999999926</c:v>
                </c:pt>
                <c:pt idx="129">
                  <c:v>71.019999999999925</c:v>
                </c:pt>
                <c:pt idx="130">
                  <c:v>73.799999999999926</c:v>
                </c:pt>
                <c:pt idx="131">
                  <c:v>74.359999999999928</c:v>
                </c:pt>
                <c:pt idx="132">
                  <c:v>74.919999999999931</c:v>
                </c:pt>
                <c:pt idx="133">
                  <c:v>78.809999999999917</c:v>
                </c:pt>
                <c:pt idx="134">
                  <c:v>79.369999999999919</c:v>
                </c:pt>
                <c:pt idx="135">
                  <c:v>83.25999999999992</c:v>
                </c:pt>
                <c:pt idx="136">
                  <c:v>82.699999999999918</c:v>
                </c:pt>
                <c:pt idx="137">
                  <c:v>84.369999999999919</c:v>
                </c:pt>
                <c:pt idx="138">
                  <c:v>82.699999999999918</c:v>
                </c:pt>
                <c:pt idx="139">
                  <c:v>84.369999999999919</c:v>
                </c:pt>
                <c:pt idx="140">
                  <c:v>84.929999999999922</c:v>
                </c:pt>
                <c:pt idx="141">
                  <c:v>86.599999999999937</c:v>
                </c:pt>
                <c:pt idx="142">
                  <c:v>89.379999999999924</c:v>
                </c:pt>
                <c:pt idx="143">
                  <c:v>92.159999999999926</c:v>
                </c:pt>
                <c:pt idx="144">
                  <c:v>92.719999999999928</c:v>
                </c:pt>
                <c:pt idx="145">
                  <c:v>91.049999999999926</c:v>
                </c:pt>
                <c:pt idx="146">
                  <c:v>91.609999999999928</c:v>
                </c:pt>
                <c:pt idx="147">
                  <c:v>93.27999999999993</c:v>
                </c:pt>
                <c:pt idx="148">
                  <c:v>94.38999999999993</c:v>
                </c:pt>
                <c:pt idx="149">
                  <c:v>93.829999999999927</c:v>
                </c:pt>
                <c:pt idx="150">
                  <c:v>93.269999999999925</c:v>
                </c:pt>
                <c:pt idx="151">
                  <c:v>94.939999999999927</c:v>
                </c:pt>
                <c:pt idx="152">
                  <c:v>94.379999999999924</c:v>
                </c:pt>
                <c:pt idx="153">
                  <c:v>98.269999999999925</c:v>
                </c:pt>
                <c:pt idx="154">
                  <c:v>97.159999999999926</c:v>
                </c:pt>
                <c:pt idx="155">
                  <c:v>97.159999999999926</c:v>
                </c:pt>
                <c:pt idx="156">
                  <c:v>93.269999999999925</c:v>
                </c:pt>
                <c:pt idx="157">
                  <c:v>90.489999999999924</c:v>
                </c:pt>
                <c:pt idx="158">
                  <c:v>88.819999999999922</c:v>
                </c:pt>
                <c:pt idx="159">
                  <c:v>88.25999999999992</c:v>
                </c:pt>
                <c:pt idx="160">
                  <c:v>88.819999999999922</c:v>
                </c:pt>
                <c:pt idx="161">
                  <c:v>89.379999999999924</c:v>
                </c:pt>
                <c:pt idx="162">
                  <c:v>91.049999999999926</c:v>
                </c:pt>
                <c:pt idx="163">
                  <c:v>87.15999999999994</c:v>
                </c:pt>
                <c:pt idx="164">
                  <c:v>85.489999999999924</c:v>
                </c:pt>
                <c:pt idx="165">
                  <c:v>81.599999999999937</c:v>
                </c:pt>
                <c:pt idx="166">
                  <c:v>76.599999999999937</c:v>
                </c:pt>
                <c:pt idx="167">
                  <c:v>74.929999999999922</c:v>
                </c:pt>
                <c:pt idx="168">
                  <c:v>76.599999999999937</c:v>
                </c:pt>
                <c:pt idx="169">
                  <c:v>76.039999999999935</c:v>
                </c:pt>
                <c:pt idx="170">
                  <c:v>74.369999999999919</c:v>
                </c:pt>
                <c:pt idx="171">
                  <c:v>71.589999999999932</c:v>
                </c:pt>
                <c:pt idx="172">
                  <c:v>67.699999999999932</c:v>
                </c:pt>
                <c:pt idx="173">
                  <c:v>63.809999999999931</c:v>
                </c:pt>
                <c:pt idx="174">
                  <c:v>64.369999999999933</c:v>
                </c:pt>
                <c:pt idx="175">
                  <c:v>67.149999999999935</c:v>
                </c:pt>
                <c:pt idx="176">
                  <c:v>68.819999999999936</c:v>
                </c:pt>
                <c:pt idx="177">
                  <c:v>72.709999999999937</c:v>
                </c:pt>
                <c:pt idx="178">
                  <c:v>73.819999999999936</c:v>
                </c:pt>
                <c:pt idx="179">
                  <c:v>76.039999999999935</c:v>
                </c:pt>
                <c:pt idx="180">
                  <c:v>77.709999999999951</c:v>
                </c:pt>
                <c:pt idx="181">
                  <c:v>78.819999999999951</c:v>
                </c:pt>
                <c:pt idx="182">
                  <c:v>81.599999999999937</c:v>
                </c:pt>
                <c:pt idx="183">
                  <c:v>83.819999999999951</c:v>
                </c:pt>
                <c:pt idx="184">
                  <c:v>86.599999999999937</c:v>
                </c:pt>
                <c:pt idx="185">
                  <c:v>87.15999999999994</c:v>
                </c:pt>
                <c:pt idx="186">
                  <c:v>85.489999999999938</c:v>
                </c:pt>
                <c:pt idx="187">
                  <c:v>83.269999999999939</c:v>
                </c:pt>
                <c:pt idx="188">
                  <c:v>82.709999999999937</c:v>
                </c:pt>
                <c:pt idx="189">
                  <c:v>84.379999999999939</c:v>
                </c:pt>
                <c:pt idx="190">
                  <c:v>87.15999999999994</c:v>
                </c:pt>
                <c:pt idx="191">
                  <c:v>87.15999999999994</c:v>
                </c:pt>
                <c:pt idx="192">
                  <c:v>86.599999999999937</c:v>
                </c:pt>
                <c:pt idx="193">
                  <c:v>88.269999999999939</c:v>
                </c:pt>
                <c:pt idx="194">
                  <c:v>91.049999999999926</c:v>
                </c:pt>
                <c:pt idx="195">
                  <c:v>93.829999999999927</c:v>
                </c:pt>
                <c:pt idx="196">
                  <c:v>94.38999999999993</c:v>
                </c:pt>
                <c:pt idx="197">
                  <c:v>93.829999999999927</c:v>
                </c:pt>
                <c:pt idx="198">
                  <c:v>95.499999999999929</c:v>
                </c:pt>
                <c:pt idx="199">
                  <c:v>97.169999999999931</c:v>
                </c:pt>
                <c:pt idx="200">
                  <c:v>99.949999999999932</c:v>
                </c:pt>
                <c:pt idx="201">
                  <c:v>101.61999999999993</c:v>
                </c:pt>
                <c:pt idx="202">
                  <c:v>103.28999999999994</c:v>
                </c:pt>
                <c:pt idx="203">
                  <c:v>102.72999999999995</c:v>
                </c:pt>
                <c:pt idx="204">
                  <c:v>99.399999999999949</c:v>
                </c:pt>
                <c:pt idx="205">
                  <c:v>96.619999999999962</c:v>
                </c:pt>
                <c:pt idx="206">
                  <c:v>92.729999999999961</c:v>
                </c:pt>
                <c:pt idx="207">
                  <c:v>92.169999999999959</c:v>
                </c:pt>
                <c:pt idx="208">
                  <c:v>89.389999999999958</c:v>
                </c:pt>
                <c:pt idx="209">
                  <c:v>92.169999999999959</c:v>
                </c:pt>
                <c:pt idx="210">
                  <c:v>93.839999999999961</c:v>
                </c:pt>
                <c:pt idx="211">
                  <c:v>92.169999999999959</c:v>
                </c:pt>
                <c:pt idx="212">
                  <c:v>93.279999999999959</c:v>
                </c:pt>
                <c:pt idx="213">
                  <c:v>91.05999999999996</c:v>
                </c:pt>
                <c:pt idx="214">
                  <c:v>89.389999999999958</c:v>
                </c:pt>
                <c:pt idx="215">
                  <c:v>87.169999999999945</c:v>
                </c:pt>
                <c:pt idx="216">
                  <c:v>87.169999999999945</c:v>
                </c:pt>
                <c:pt idx="217">
                  <c:v>89.949999999999946</c:v>
                </c:pt>
                <c:pt idx="218">
                  <c:v>93.839999999999947</c:v>
                </c:pt>
                <c:pt idx="219">
                  <c:v>89.949999999999946</c:v>
                </c:pt>
                <c:pt idx="220">
                  <c:v>87.169999999999945</c:v>
                </c:pt>
                <c:pt idx="221">
                  <c:v>87.729999999999947</c:v>
                </c:pt>
                <c:pt idx="222">
                  <c:v>89.609999999999943</c:v>
                </c:pt>
                <c:pt idx="223">
                  <c:v>89.609999999999943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46-44F8-B570-AEA07BC26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795167"/>
        <c:axId val="1"/>
      </c:lineChart>
      <c:catAx>
        <c:axId val="670795167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-20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  <c:max val="120"/>
          <c:min val="-2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ln w="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670795167"/>
        <c:crosses val="autoZero"/>
        <c:crossBetween val="between"/>
        <c:majorUnit val="20"/>
        <c:minorUnit val="2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9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567239635995958E-2"/>
          <c:y val="4.7477813598000504E-2"/>
          <c:w val="0.93933265925176945"/>
          <c:h val="0.74579748748023711"/>
        </c:manualLayout>
      </c:layout>
      <c:barChart>
        <c:barDir val="col"/>
        <c:grouping val="clustered"/>
        <c:varyColors val="0"/>
        <c:ser>
          <c:idx val="1"/>
          <c:order val="1"/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'11グラフデータ'!$AG$268:$AH$495</c:f>
              <c:strCache>
                <c:ptCount val="217"/>
                <c:pt idx="0">
                  <c:v>H18
2006</c:v>
                </c:pt>
                <c:pt idx="12">
                  <c:v>H19
2007</c:v>
                </c:pt>
                <c:pt idx="24">
                  <c:v>H20
2008</c:v>
                </c:pt>
                <c:pt idx="36">
                  <c:v>H21
2009</c:v>
                </c:pt>
                <c:pt idx="48">
                  <c:v>H22
2010</c:v>
                </c:pt>
                <c:pt idx="60">
                  <c:v>H23
2011</c:v>
                </c:pt>
                <c:pt idx="72">
                  <c:v>H24
2012</c:v>
                </c:pt>
                <c:pt idx="84">
                  <c:v>H25
2013</c:v>
                </c:pt>
                <c:pt idx="96">
                  <c:v>H26
2014</c:v>
                </c:pt>
                <c:pt idx="108">
                  <c:v>H27
2015</c:v>
                </c:pt>
                <c:pt idx="120">
                  <c:v>H28
2016</c:v>
                </c:pt>
                <c:pt idx="132">
                  <c:v>H29
2017</c:v>
                </c:pt>
                <c:pt idx="144">
                  <c:v>H30
2018</c:v>
                </c:pt>
                <c:pt idx="156">
                  <c:v>H31 R1
2019</c:v>
                </c:pt>
                <c:pt idx="168">
                  <c:v>R2
2020</c:v>
                </c:pt>
                <c:pt idx="180">
                  <c:v>R3
2021</c:v>
                </c:pt>
                <c:pt idx="192">
                  <c:v>R4
2022</c:v>
                </c:pt>
                <c:pt idx="204">
                  <c:v>R5
2023</c:v>
                </c:pt>
                <c:pt idx="216">
                  <c:v>R6
2024</c:v>
                </c:pt>
              </c:strCache>
            </c:strRef>
          </c:cat>
          <c:val>
            <c:numRef>
              <c:f>'11グラフデータ'!$AL$268:$AL$495</c:f>
              <c:numCache>
                <c:formatCode>General</c:formatCode>
                <c:ptCount val="228"/>
                <c:pt idx="19">
                  <c:v>159.5</c:v>
                </c:pt>
                <c:pt idx="20">
                  <c:v>159.5</c:v>
                </c:pt>
                <c:pt idx="21">
                  <c:v>159.5</c:v>
                </c:pt>
                <c:pt idx="22">
                  <c:v>159.5</c:v>
                </c:pt>
                <c:pt idx="23">
                  <c:v>159.5</c:v>
                </c:pt>
                <c:pt idx="24">
                  <c:v>159.5</c:v>
                </c:pt>
                <c:pt idx="25">
                  <c:v>159.5</c:v>
                </c:pt>
                <c:pt idx="26">
                  <c:v>159.5</c:v>
                </c:pt>
                <c:pt idx="27">
                  <c:v>159.5</c:v>
                </c:pt>
                <c:pt idx="28">
                  <c:v>159.5</c:v>
                </c:pt>
                <c:pt idx="29">
                  <c:v>159.5</c:v>
                </c:pt>
                <c:pt idx="30">
                  <c:v>159.5</c:v>
                </c:pt>
                <c:pt idx="31">
                  <c:v>159.5</c:v>
                </c:pt>
                <c:pt idx="32">
                  <c:v>159.5</c:v>
                </c:pt>
                <c:pt idx="33">
                  <c:v>159.5</c:v>
                </c:pt>
                <c:pt idx="34">
                  <c:v>159.5</c:v>
                </c:pt>
                <c:pt idx="35">
                  <c:v>159.5</c:v>
                </c:pt>
                <c:pt idx="36">
                  <c:v>159.5</c:v>
                </c:pt>
                <c:pt idx="37">
                  <c:v>159.5</c:v>
                </c:pt>
                <c:pt idx="38">
                  <c:v>159.5</c:v>
                </c:pt>
                <c:pt idx="62">
                  <c:v>159.5</c:v>
                </c:pt>
                <c:pt idx="63">
                  <c:v>159.5</c:v>
                </c:pt>
                <c:pt idx="64">
                  <c:v>159.5</c:v>
                </c:pt>
                <c:pt idx="65">
                  <c:v>159.5</c:v>
                </c:pt>
                <c:pt idx="66">
                  <c:v>159.5</c:v>
                </c:pt>
                <c:pt idx="67">
                  <c:v>159.5</c:v>
                </c:pt>
                <c:pt idx="68">
                  <c:v>159.5</c:v>
                </c:pt>
                <c:pt idx="69">
                  <c:v>159.5</c:v>
                </c:pt>
                <c:pt idx="70">
                  <c:v>159.5</c:v>
                </c:pt>
                <c:pt idx="71">
                  <c:v>159.5</c:v>
                </c:pt>
                <c:pt idx="72">
                  <c:v>159.5</c:v>
                </c:pt>
                <c:pt idx="73">
                  <c:v>159.5</c:v>
                </c:pt>
                <c:pt idx="74">
                  <c:v>159.5</c:v>
                </c:pt>
                <c:pt idx="75">
                  <c:v>159.5</c:v>
                </c:pt>
                <c:pt idx="76">
                  <c:v>159.5</c:v>
                </c:pt>
                <c:pt idx="77">
                  <c:v>159.5</c:v>
                </c:pt>
                <c:pt idx="78">
                  <c:v>159.5</c:v>
                </c:pt>
                <c:pt idx="79">
                  <c:v>159.5</c:v>
                </c:pt>
                <c:pt idx="80">
                  <c:v>159.5</c:v>
                </c:pt>
                <c:pt idx="81">
                  <c:v>159.5</c:v>
                </c:pt>
                <c:pt idx="82">
                  <c:v>159.5</c:v>
                </c:pt>
                <c:pt idx="83">
                  <c:v>159.5</c:v>
                </c:pt>
                <c:pt idx="84">
                  <c:v>159.5</c:v>
                </c:pt>
                <c:pt idx="85">
                  <c:v>159.5</c:v>
                </c:pt>
                <c:pt idx="155">
                  <c:v>159.5</c:v>
                </c:pt>
                <c:pt idx="156">
                  <c:v>159.5</c:v>
                </c:pt>
                <c:pt idx="157">
                  <c:v>159.5</c:v>
                </c:pt>
                <c:pt idx="158">
                  <c:v>159.5</c:v>
                </c:pt>
                <c:pt idx="159">
                  <c:v>159.5</c:v>
                </c:pt>
                <c:pt idx="160">
                  <c:v>159.5</c:v>
                </c:pt>
                <c:pt idx="161">
                  <c:v>159.5</c:v>
                </c:pt>
                <c:pt idx="162">
                  <c:v>159.5</c:v>
                </c:pt>
                <c:pt idx="163">
                  <c:v>159.5</c:v>
                </c:pt>
                <c:pt idx="164">
                  <c:v>159.5</c:v>
                </c:pt>
                <c:pt idx="165">
                  <c:v>159.5</c:v>
                </c:pt>
                <c:pt idx="166">
                  <c:v>159.5</c:v>
                </c:pt>
                <c:pt idx="167">
                  <c:v>159.5</c:v>
                </c:pt>
                <c:pt idx="168">
                  <c:v>159.5</c:v>
                </c:pt>
                <c:pt idx="169">
                  <c:v>159.5</c:v>
                </c:pt>
                <c:pt idx="170">
                  <c:v>159.5</c:v>
                </c:pt>
                <c:pt idx="171">
                  <c:v>159.5</c:v>
                </c:pt>
                <c:pt idx="172">
                  <c:v>159.5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E-4B5C-8391-AE410E7B2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70797567"/>
        <c:axId val="1"/>
      </c:barChart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'11グラフデータ'!$AG$268:$AH$495</c:f>
              <c:strCache>
                <c:ptCount val="217"/>
                <c:pt idx="0">
                  <c:v>H18
2006</c:v>
                </c:pt>
                <c:pt idx="12">
                  <c:v>H19
2007</c:v>
                </c:pt>
                <c:pt idx="24">
                  <c:v>H20
2008</c:v>
                </c:pt>
                <c:pt idx="36">
                  <c:v>H21
2009</c:v>
                </c:pt>
                <c:pt idx="48">
                  <c:v>H22
2010</c:v>
                </c:pt>
                <c:pt idx="60">
                  <c:v>H23
2011</c:v>
                </c:pt>
                <c:pt idx="72">
                  <c:v>H24
2012</c:v>
                </c:pt>
                <c:pt idx="84">
                  <c:v>H25
2013</c:v>
                </c:pt>
                <c:pt idx="96">
                  <c:v>H26
2014</c:v>
                </c:pt>
                <c:pt idx="108">
                  <c:v>H27
2015</c:v>
                </c:pt>
                <c:pt idx="120">
                  <c:v>H28
2016</c:v>
                </c:pt>
                <c:pt idx="132">
                  <c:v>H29
2017</c:v>
                </c:pt>
                <c:pt idx="144">
                  <c:v>H30
2018</c:v>
                </c:pt>
                <c:pt idx="156">
                  <c:v>H31 R1
2019</c:v>
                </c:pt>
                <c:pt idx="168">
                  <c:v>R2
2020</c:v>
                </c:pt>
                <c:pt idx="180">
                  <c:v>R3
2021</c:v>
                </c:pt>
                <c:pt idx="192">
                  <c:v>R4
2022</c:v>
                </c:pt>
                <c:pt idx="204">
                  <c:v>R5
2023</c:v>
                </c:pt>
                <c:pt idx="216">
                  <c:v>R6
2024</c:v>
                </c:pt>
              </c:strCache>
            </c:strRef>
          </c:cat>
          <c:val>
            <c:numRef>
              <c:f>'11グラフデータ'!$V$268:$V$495</c:f>
              <c:numCache>
                <c:formatCode>#,##0.00;"▲ "#,##0.00</c:formatCode>
                <c:ptCount val="228"/>
                <c:pt idx="0">
                  <c:v>-98.260000000000076</c:v>
                </c:pt>
                <c:pt idx="1">
                  <c:v>-98.820000000000078</c:v>
                </c:pt>
                <c:pt idx="2">
                  <c:v>-98.260000000000076</c:v>
                </c:pt>
                <c:pt idx="3">
                  <c:v>-95.480000000000089</c:v>
                </c:pt>
                <c:pt idx="4">
                  <c:v>-91.590000000000089</c:v>
                </c:pt>
                <c:pt idx="5">
                  <c:v>-87.700000000000088</c:v>
                </c:pt>
                <c:pt idx="6">
                  <c:v>-87.140000000000086</c:v>
                </c:pt>
                <c:pt idx="7">
                  <c:v>-83.250000000000085</c:v>
                </c:pt>
                <c:pt idx="8">
                  <c:v>-82.140000000000086</c:v>
                </c:pt>
                <c:pt idx="9">
                  <c:v>-79.360000000000099</c:v>
                </c:pt>
                <c:pt idx="10">
                  <c:v>-78.800000000000097</c:v>
                </c:pt>
                <c:pt idx="11">
                  <c:v>-78.240000000000094</c:v>
                </c:pt>
                <c:pt idx="12">
                  <c:v>-78.800000000000097</c:v>
                </c:pt>
                <c:pt idx="13">
                  <c:v>-76.020000000000095</c:v>
                </c:pt>
                <c:pt idx="14">
                  <c:v>-76.580000000000098</c:v>
                </c:pt>
                <c:pt idx="15">
                  <c:v>-72.690000000000097</c:v>
                </c:pt>
                <c:pt idx="16">
                  <c:v>-69.91000000000011</c:v>
                </c:pt>
                <c:pt idx="17">
                  <c:v>-68.240000000000094</c:v>
                </c:pt>
                <c:pt idx="18">
                  <c:v>-66.570000000000093</c:v>
                </c:pt>
                <c:pt idx="19">
                  <c:v>-68.240000000000094</c:v>
                </c:pt>
                <c:pt idx="20">
                  <c:v>-66.570000000000093</c:v>
                </c:pt>
                <c:pt idx="21">
                  <c:v>-67.130000000000095</c:v>
                </c:pt>
                <c:pt idx="22">
                  <c:v>-67.690000000000097</c:v>
                </c:pt>
                <c:pt idx="23">
                  <c:v>-69.360000000000099</c:v>
                </c:pt>
                <c:pt idx="24">
                  <c:v>-71.030000000000115</c:v>
                </c:pt>
                <c:pt idx="25">
                  <c:v>-70.470000000000113</c:v>
                </c:pt>
                <c:pt idx="26">
                  <c:v>-67.690000000000111</c:v>
                </c:pt>
                <c:pt idx="27">
                  <c:v>-64.91000000000011</c:v>
                </c:pt>
                <c:pt idx="28">
                  <c:v>-63.240000000000109</c:v>
                </c:pt>
                <c:pt idx="29">
                  <c:v>-63.240000000000109</c:v>
                </c:pt>
                <c:pt idx="30">
                  <c:v>-62.680000000000106</c:v>
                </c:pt>
                <c:pt idx="31">
                  <c:v>-62.120000000000104</c:v>
                </c:pt>
                <c:pt idx="32">
                  <c:v>-61.560000000000102</c:v>
                </c:pt>
                <c:pt idx="33">
                  <c:v>-62.670000000000108</c:v>
                </c:pt>
                <c:pt idx="34">
                  <c:v>-65.450000000000102</c:v>
                </c:pt>
                <c:pt idx="35">
                  <c:v>-67.670000000000101</c:v>
                </c:pt>
                <c:pt idx="36">
                  <c:v>-69.340000000000117</c:v>
                </c:pt>
                <c:pt idx="37">
                  <c:v>-72.120000000000104</c:v>
                </c:pt>
                <c:pt idx="38">
                  <c:v>-76.010000000000105</c:v>
                </c:pt>
                <c:pt idx="39">
                  <c:v>-77.680000000000106</c:v>
                </c:pt>
                <c:pt idx="40">
                  <c:v>-80.460000000000107</c:v>
                </c:pt>
                <c:pt idx="41">
                  <c:v>-81.02000000000011</c:v>
                </c:pt>
                <c:pt idx="42">
                  <c:v>-83.240000000000109</c:v>
                </c:pt>
                <c:pt idx="43">
                  <c:v>-86.02000000000011</c:v>
                </c:pt>
                <c:pt idx="44">
                  <c:v>-89.350000000000108</c:v>
                </c:pt>
                <c:pt idx="45">
                  <c:v>-88.790000000000106</c:v>
                </c:pt>
                <c:pt idx="46">
                  <c:v>-88.230000000000103</c:v>
                </c:pt>
                <c:pt idx="47">
                  <c:v>-87.670000000000101</c:v>
                </c:pt>
                <c:pt idx="48">
                  <c:v>-88.230000000000103</c:v>
                </c:pt>
                <c:pt idx="49">
                  <c:v>-86.560000000000088</c:v>
                </c:pt>
                <c:pt idx="50">
                  <c:v>-86.000000000000085</c:v>
                </c:pt>
                <c:pt idx="51">
                  <c:v>-86.560000000000088</c:v>
                </c:pt>
                <c:pt idx="52">
                  <c:v>-89.340000000000089</c:v>
                </c:pt>
                <c:pt idx="53">
                  <c:v>-91.01000000000009</c:v>
                </c:pt>
                <c:pt idx="54">
                  <c:v>-87.12000000000009</c:v>
                </c:pt>
                <c:pt idx="55">
                  <c:v>-84.340000000000103</c:v>
                </c:pt>
                <c:pt idx="56">
                  <c:v>-82.12000000000009</c:v>
                </c:pt>
                <c:pt idx="57">
                  <c:v>-79.340000000000103</c:v>
                </c:pt>
                <c:pt idx="58">
                  <c:v>-78.780000000000101</c:v>
                </c:pt>
                <c:pt idx="59">
                  <c:v>-78.220000000000098</c:v>
                </c:pt>
                <c:pt idx="60">
                  <c:v>-79.8900000000001</c:v>
                </c:pt>
                <c:pt idx="61">
                  <c:v>-78.780000000000101</c:v>
                </c:pt>
                <c:pt idx="62">
                  <c:v>-77.110000000000099</c:v>
                </c:pt>
                <c:pt idx="63">
                  <c:v>-75.440000000000083</c:v>
                </c:pt>
                <c:pt idx="64">
                  <c:v>-76.000000000000085</c:v>
                </c:pt>
                <c:pt idx="65">
                  <c:v>-73.220000000000098</c:v>
                </c:pt>
                <c:pt idx="66">
                  <c:v>-71.550000000000097</c:v>
                </c:pt>
                <c:pt idx="67">
                  <c:v>-69.880000000000081</c:v>
                </c:pt>
                <c:pt idx="68">
                  <c:v>-71.550000000000097</c:v>
                </c:pt>
                <c:pt idx="69">
                  <c:v>-72.110000000000099</c:v>
                </c:pt>
                <c:pt idx="70">
                  <c:v>-74.890000000000086</c:v>
                </c:pt>
                <c:pt idx="71">
                  <c:v>-73.780000000000086</c:v>
                </c:pt>
                <c:pt idx="72">
                  <c:v>-70.450000000000088</c:v>
                </c:pt>
                <c:pt idx="73">
                  <c:v>-68.780000000000086</c:v>
                </c:pt>
                <c:pt idx="74">
                  <c:v>-68.220000000000084</c:v>
                </c:pt>
                <c:pt idx="75">
                  <c:v>-68.780000000000086</c:v>
                </c:pt>
                <c:pt idx="76">
                  <c:v>-71.560000000000088</c:v>
                </c:pt>
                <c:pt idx="77">
                  <c:v>-74.340000000000074</c:v>
                </c:pt>
                <c:pt idx="78">
                  <c:v>-75.450000000000074</c:v>
                </c:pt>
                <c:pt idx="79">
                  <c:v>-76.560000000000088</c:v>
                </c:pt>
                <c:pt idx="80">
                  <c:v>-74.890000000000072</c:v>
                </c:pt>
                <c:pt idx="81">
                  <c:v>-77.670000000000073</c:v>
                </c:pt>
                <c:pt idx="82">
                  <c:v>-78.230000000000075</c:v>
                </c:pt>
                <c:pt idx="83">
                  <c:v>-79.900000000000077</c:v>
                </c:pt>
                <c:pt idx="84">
                  <c:v>-80.460000000000079</c:v>
                </c:pt>
                <c:pt idx="85">
                  <c:v>-79.900000000000077</c:v>
                </c:pt>
                <c:pt idx="86">
                  <c:v>-80.460000000000079</c:v>
                </c:pt>
                <c:pt idx="87">
                  <c:v>-79.900000000000077</c:v>
                </c:pt>
                <c:pt idx="88">
                  <c:v>-81.010000000000076</c:v>
                </c:pt>
                <c:pt idx="89">
                  <c:v>-81.570000000000078</c:v>
                </c:pt>
                <c:pt idx="90">
                  <c:v>-81.010000000000076</c:v>
                </c:pt>
                <c:pt idx="91">
                  <c:v>-79.340000000000074</c:v>
                </c:pt>
                <c:pt idx="92">
                  <c:v>-76.010000000000076</c:v>
                </c:pt>
                <c:pt idx="93">
                  <c:v>-72.12000000000009</c:v>
                </c:pt>
                <c:pt idx="94">
                  <c:v>-69.340000000000089</c:v>
                </c:pt>
                <c:pt idx="95">
                  <c:v>-67.670000000000087</c:v>
                </c:pt>
                <c:pt idx="96">
                  <c:v>-67.670000000000087</c:v>
                </c:pt>
                <c:pt idx="97">
                  <c:v>-69.340000000000089</c:v>
                </c:pt>
                <c:pt idx="98">
                  <c:v>-68.780000000000086</c:v>
                </c:pt>
                <c:pt idx="99">
                  <c:v>-68.220000000000084</c:v>
                </c:pt>
                <c:pt idx="100">
                  <c:v>-65.440000000000083</c:v>
                </c:pt>
                <c:pt idx="101">
                  <c:v>-64.880000000000081</c:v>
                </c:pt>
                <c:pt idx="102">
                  <c:v>-67.660000000000082</c:v>
                </c:pt>
                <c:pt idx="103">
                  <c:v>-69.880000000000081</c:v>
                </c:pt>
                <c:pt idx="104">
                  <c:v>-70.440000000000083</c:v>
                </c:pt>
                <c:pt idx="105">
                  <c:v>-69.880000000000081</c:v>
                </c:pt>
                <c:pt idx="106">
                  <c:v>-67.100000000000094</c:v>
                </c:pt>
                <c:pt idx="107">
                  <c:v>-65.430000000000092</c:v>
                </c:pt>
                <c:pt idx="108">
                  <c:v>-65.990000000000094</c:v>
                </c:pt>
                <c:pt idx="109">
                  <c:v>-63.210000000000093</c:v>
                </c:pt>
                <c:pt idx="110">
                  <c:v>-63.770000000000095</c:v>
                </c:pt>
                <c:pt idx="111">
                  <c:v>-64.330000000000098</c:v>
                </c:pt>
                <c:pt idx="112">
                  <c:v>-64.330000000000098</c:v>
                </c:pt>
                <c:pt idx="113">
                  <c:v>-64.8900000000001</c:v>
                </c:pt>
                <c:pt idx="114">
                  <c:v>-65.450000000000102</c:v>
                </c:pt>
                <c:pt idx="115">
                  <c:v>-67.670000000000101</c:v>
                </c:pt>
                <c:pt idx="116">
                  <c:v>-68.230000000000103</c:v>
                </c:pt>
                <c:pt idx="117">
                  <c:v>-67.670000000000101</c:v>
                </c:pt>
                <c:pt idx="118">
                  <c:v>-67.110000000000099</c:v>
                </c:pt>
                <c:pt idx="119">
                  <c:v>-66.550000000000097</c:v>
                </c:pt>
                <c:pt idx="120">
                  <c:v>-65.990000000000094</c:v>
                </c:pt>
                <c:pt idx="121">
                  <c:v>-65.430000000000092</c:v>
                </c:pt>
                <c:pt idx="122">
                  <c:v>-65.990000000000094</c:v>
                </c:pt>
                <c:pt idx="123">
                  <c:v>-64.320000000000093</c:v>
                </c:pt>
                <c:pt idx="124">
                  <c:v>-63.76000000000009</c:v>
                </c:pt>
                <c:pt idx="125">
                  <c:v>-62.090000000000089</c:v>
                </c:pt>
                <c:pt idx="126">
                  <c:v>-61.530000000000086</c:v>
                </c:pt>
                <c:pt idx="127">
                  <c:v>-60.970000000000084</c:v>
                </c:pt>
                <c:pt idx="128">
                  <c:v>-60.410000000000082</c:v>
                </c:pt>
                <c:pt idx="129">
                  <c:v>-62.630000000000088</c:v>
                </c:pt>
                <c:pt idx="130">
                  <c:v>-62.070000000000086</c:v>
                </c:pt>
                <c:pt idx="131">
                  <c:v>-63.740000000000087</c:v>
                </c:pt>
                <c:pt idx="132">
                  <c:v>-65.410000000000096</c:v>
                </c:pt>
                <c:pt idx="133">
                  <c:v>-67.080000000000098</c:v>
                </c:pt>
                <c:pt idx="134">
                  <c:v>-67.6400000000001</c:v>
                </c:pt>
                <c:pt idx="135">
                  <c:v>-67.080000000000098</c:v>
                </c:pt>
                <c:pt idx="136">
                  <c:v>-64.300000000000097</c:v>
                </c:pt>
                <c:pt idx="137">
                  <c:v>-63.740000000000101</c:v>
                </c:pt>
                <c:pt idx="138">
                  <c:v>-63.180000000000099</c:v>
                </c:pt>
                <c:pt idx="139">
                  <c:v>-61.51000000000009</c:v>
                </c:pt>
                <c:pt idx="140">
                  <c:v>-59.840000000000089</c:v>
                </c:pt>
                <c:pt idx="141">
                  <c:v>-60.400000000000091</c:v>
                </c:pt>
                <c:pt idx="142">
                  <c:v>-60.960000000000093</c:v>
                </c:pt>
                <c:pt idx="143">
                  <c:v>-60.400000000000091</c:v>
                </c:pt>
                <c:pt idx="144">
                  <c:v>-60.960000000000093</c:v>
                </c:pt>
                <c:pt idx="145">
                  <c:v>-60.400000000000091</c:v>
                </c:pt>
                <c:pt idx="146">
                  <c:v>-59.840000000000089</c:v>
                </c:pt>
                <c:pt idx="147">
                  <c:v>-58.170000000000087</c:v>
                </c:pt>
                <c:pt idx="148">
                  <c:v>-58.730000000000089</c:v>
                </c:pt>
                <c:pt idx="149">
                  <c:v>-60.400000000000091</c:v>
                </c:pt>
                <c:pt idx="150">
                  <c:v>-62.620000000000097</c:v>
                </c:pt>
                <c:pt idx="151">
                  <c:v>-65.400000000000091</c:v>
                </c:pt>
                <c:pt idx="152">
                  <c:v>-65.400000000000091</c:v>
                </c:pt>
                <c:pt idx="153">
                  <c:v>-63.730000000000089</c:v>
                </c:pt>
                <c:pt idx="154">
                  <c:v>-63.170000000000087</c:v>
                </c:pt>
                <c:pt idx="155">
                  <c:v>-64.840000000000089</c:v>
                </c:pt>
                <c:pt idx="156">
                  <c:v>-65.400000000000091</c:v>
                </c:pt>
                <c:pt idx="157">
                  <c:v>-65.960000000000093</c:v>
                </c:pt>
                <c:pt idx="158">
                  <c:v>-64.850000000000094</c:v>
                </c:pt>
                <c:pt idx="159">
                  <c:v>-65.410000000000096</c:v>
                </c:pt>
                <c:pt idx="160">
                  <c:v>-64.850000000000094</c:v>
                </c:pt>
                <c:pt idx="161">
                  <c:v>-64.290000000000092</c:v>
                </c:pt>
                <c:pt idx="162">
                  <c:v>-61.51000000000009</c:v>
                </c:pt>
                <c:pt idx="163">
                  <c:v>-62.620000000000097</c:v>
                </c:pt>
                <c:pt idx="164">
                  <c:v>-65.400000000000091</c:v>
                </c:pt>
                <c:pt idx="165">
                  <c:v>-65.960000000000093</c:v>
                </c:pt>
                <c:pt idx="166">
                  <c:v>-67.070000000000093</c:v>
                </c:pt>
                <c:pt idx="167">
                  <c:v>-66.51000000000009</c:v>
                </c:pt>
                <c:pt idx="168">
                  <c:v>-65.950000000000088</c:v>
                </c:pt>
                <c:pt idx="169">
                  <c:v>-63.170000000000094</c:v>
                </c:pt>
                <c:pt idx="170">
                  <c:v>-63.730000000000096</c:v>
                </c:pt>
                <c:pt idx="171">
                  <c:v>-63.170000000000094</c:v>
                </c:pt>
                <c:pt idx="172">
                  <c:v>-65.950000000000088</c:v>
                </c:pt>
                <c:pt idx="173">
                  <c:v>-68.730000000000089</c:v>
                </c:pt>
                <c:pt idx="174">
                  <c:v>-69.290000000000092</c:v>
                </c:pt>
                <c:pt idx="175">
                  <c:v>-68.730000000000089</c:v>
                </c:pt>
                <c:pt idx="176">
                  <c:v>-70.950000000000088</c:v>
                </c:pt>
                <c:pt idx="177">
                  <c:v>-73.730000000000089</c:v>
                </c:pt>
                <c:pt idx="178">
                  <c:v>-75.400000000000091</c:v>
                </c:pt>
                <c:pt idx="179">
                  <c:v>-76.51000000000009</c:v>
                </c:pt>
                <c:pt idx="180">
                  <c:v>-74.840000000000089</c:v>
                </c:pt>
                <c:pt idx="181">
                  <c:v>-75.400000000000091</c:v>
                </c:pt>
                <c:pt idx="182">
                  <c:v>-75.960000000000093</c:v>
                </c:pt>
                <c:pt idx="183">
                  <c:v>-75.960000000000093</c:v>
                </c:pt>
                <c:pt idx="184">
                  <c:v>-74.290000000000092</c:v>
                </c:pt>
                <c:pt idx="185">
                  <c:v>-75.960000000000093</c:v>
                </c:pt>
                <c:pt idx="186">
                  <c:v>-77.630000000000095</c:v>
                </c:pt>
                <c:pt idx="187">
                  <c:v>-77.070000000000093</c:v>
                </c:pt>
                <c:pt idx="188">
                  <c:v>-76.51000000000009</c:v>
                </c:pt>
                <c:pt idx="189">
                  <c:v>-72.62000000000009</c:v>
                </c:pt>
                <c:pt idx="190">
                  <c:v>-69.840000000000103</c:v>
                </c:pt>
                <c:pt idx="191">
                  <c:v>-69.280000000000101</c:v>
                </c:pt>
                <c:pt idx="192">
                  <c:v>-69.840000000000103</c:v>
                </c:pt>
                <c:pt idx="193">
                  <c:v>-68.170000000000101</c:v>
                </c:pt>
                <c:pt idx="194">
                  <c:v>-64.280000000000101</c:v>
                </c:pt>
                <c:pt idx="195">
                  <c:v>-60.3900000000001</c:v>
                </c:pt>
                <c:pt idx="196">
                  <c:v>-59.830000000000098</c:v>
                </c:pt>
                <c:pt idx="197">
                  <c:v>-60.3900000000001</c:v>
                </c:pt>
                <c:pt idx="198">
                  <c:v>-59.830000000000098</c:v>
                </c:pt>
                <c:pt idx="199">
                  <c:v>-59.270000000000095</c:v>
                </c:pt>
                <c:pt idx="200">
                  <c:v>-57.05000000000009</c:v>
                </c:pt>
                <c:pt idx="201">
                  <c:v>-55.380000000000088</c:v>
                </c:pt>
                <c:pt idx="202">
                  <c:v>-55.94000000000009</c:v>
                </c:pt>
                <c:pt idx="203">
                  <c:v>-54.270000000000081</c:v>
                </c:pt>
                <c:pt idx="204">
                  <c:v>-52.60000000000008</c:v>
                </c:pt>
                <c:pt idx="205">
                  <c:v>-53.160000000000082</c:v>
                </c:pt>
                <c:pt idx="206">
                  <c:v>-53.720000000000084</c:v>
                </c:pt>
                <c:pt idx="207">
                  <c:v>-55.390000000000086</c:v>
                </c:pt>
                <c:pt idx="208">
                  <c:v>-55.950000000000088</c:v>
                </c:pt>
                <c:pt idx="209">
                  <c:v>-56.51000000000009</c:v>
                </c:pt>
                <c:pt idx="210">
                  <c:v>-57.76000000000009</c:v>
                </c:pt>
                <c:pt idx="211">
                  <c:v>-60.26000000000009</c:v>
                </c:pt>
                <c:pt idx="212">
                  <c:v>-61.51000000000009</c:v>
                </c:pt>
                <c:pt idx="213">
                  <c:v>-59.630000000000095</c:v>
                </c:pt>
                <c:pt idx="214">
                  <c:v>-58.380000000000095</c:v>
                </c:pt>
                <c:pt idx="215">
                  <c:v>-58.380000000000095</c:v>
                </c:pt>
                <c:pt idx="216">
                  <c:v>-57.750000000000099</c:v>
                </c:pt>
                <c:pt idx="217">
                  <c:v>-56.500000000000099</c:v>
                </c:pt>
                <c:pt idx="218">
                  <c:v>-55.250000000000099</c:v>
                </c:pt>
                <c:pt idx="219">
                  <c:v>-54.000000000000099</c:v>
                </c:pt>
                <c:pt idx="220">
                  <c:v>-55.250000000000099</c:v>
                </c:pt>
                <c:pt idx="221">
                  <c:v>-56.500000000000099</c:v>
                </c:pt>
                <c:pt idx="222">
                  <c:v>-54.000000000000099</c:v>
                </c:pt>
                <c:pt idx="223">
                  <c:v>-51.500000000000099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1E-4B5C-8391-AE410E7B2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797567"/>
        <c:axId val="1"/>
      </c:lineChart>
      <c:catAx>
        <c:axId val="670797567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-160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  <c:max val="-20"/>
          <c:min val="-16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ln w="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670797567"/>
        <c:crosses val="autoZero"/>
        <c:crossBetween val="between"/>
        <c:majorUnit val="20"/>
        <c:minorUnit val="2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411273486430062E-2"/>
          <c:y val="0.10497237569060773"/>
          <c:w val="0.93841379952766868"/>
          <c:h val="0.67127071823204421"/>
        </c:manualLayout>
      </c:layout>
      <c:barChart>
        <c:barDir val="col"/>
        <c:grouping val="clustered"/>
        <c:varyColors val="0"/>
        <c:ser>
          <c:idx val="1"/>
          <c:order val="1"/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'11グラフデータ'!$AG$268:$AH$495</c:f>
              <c:strCache>
                <c:ptCount val="217"/>
                <c:pt idx="0">
                  <c:v>H18
2006</c:v>
                </c:pt>
                <c:pt idx="12">
                  <c:v>H19
2007</c:v>
                </c:pt>
                <c:pt idx="24">
                  <c:v>H20
2008</c:v>
                </c:pt>
                <c:pt idx="36">
                  <c:v>H21
2009</c:v>
                </c:pt>
                <c:pt idx="48">
                  <c:v>H22
2010</c:v>
                </c:pt>
                <c:pt idx="60">
                  <c:v>H23
2011</c:v>
                </c:pt>
                <c:pt idx="72">
                  <c:v>H24
2012</c:v>
                </c:pt>
                <c:pt idx="84">
                  <c:v>H25
2013</c:v>
                </c:pt>
                <c:pt idx="96">
                  <c:v>H26
2014</c:v>
                </c:pt>
                <c:pt idx="108">
                  <c:v>H27
2015</c:v>
                </c:pt>
                <c:pt idx="120">
                  <c:v>H28
2016</c:v>
                </c:pt>
                <c:pt idx="132">
                  <c:v>H29
2017</c:v>
                </c:pt>
                <c:pt idx="144">
                  <c:v>H30
2018</c:v>
                </c:pt>
                <c:pt idx="156">
                  <c:v>H31 R1
2019</c:v>
                </c:pt>
                <c:pt idx="168">
                  <c:v>R2
2020</c:v>
                </c:pt>
                <c:pt idx="180">
                  <c:v>R3
2021</c:v>
                </c:pt>
                <c:pt idx="192">
                  <c:v>R4
2022</c:v>
                </c:pt>
                <c:pt idx="204">
                  <c:v>R5
2023</c:v>
                </c:pt>
                <c:pt idx="216">
                  <c:v>R6
2024</c:v>
                </c:pt>
              </c:strCache>
            </c:strRef>
          </c:cat>
          <c:val>
            <c:numRef>
              <c:f>'11グラフデータ'!$AL$268:$AL$495</c:f>
              <c:numCache>
                <c:formatCode>General</c:formatCode>
                <c:ptCount val="228"/>
                <c:pt idx="19">
                  <c:v>159.5</c:v>
                </c:pt>
                <c:pt idx="20">
                  <c:v>159.5</c:v>
                </c:pt>
                <c:pt idx="21">
                  <c:v>159.5</c:v>
                </c:pt>
                <c:pt idx="22">
                  <c:v>159.5</c:v>
                </c:pt>
                <c:pt idx="23">
                  <c:v>159.5</c:v>
                </c:pt>
                <c:pt idx="24">
                  <c:v>159.5</c:v>
                </c:pt>
                <c:pt idx="25">
                  <c:v>159.5</c:v>
                </c:pt>
                <c:pt idx="26">
                  <c:v>159.5</c:v>
                </c:pt>
                <c:pt idx="27">
                  <c:v>159.5</c:v>
                </c:pt>
                <c:pt idx="28">
                  <c:v>159.5</c:v>
                </c:pt>
                <c:pt idx="29">
                  <c:v>159.5</c:v>
                </c:pt>
                <c:pt idx="30">
                  <c:v>159.5</c:v>
                </c:pt>
                <c:pt idx="31">
                  <c:v>159.5</c:v>
                </c:pt>
                <c:pt idx="32">
                  <c:v>159.5</c:v>
                </c:pt>
                <c:pt idx="33">
                  <c:v>159.5</c:v>
                </c:pt>
                <c:pt idx="34">
                  <c:v>159.5</c:v>
                </c:pt>
                <c:pt idx="35">
                  <c:v>159.5</c:v>
                </c:pt>
                <c:pt idx="36">
                  <c:v>159.5</c:v>
                </c:pt>
                <c:pt idx="37">
                  <c:v>159.5</c:v>
                </c:pt>
                <c:pt idx="38">
                  <c:v>159.5</c:v>
                </c:pt>
                <c:pt idx="62">
                  <c:v>159.5</c:v>
                </c:pt>
                <c:pt idx="63">
                  <c:v>159.5</c:v>
                </c:pt>
                <c:pt idx="64">
                  <c:v>159.5</c:v>
                </c:pt>
                <c:pt idx="65">
                  <c:v>159.5</c:v>
                </c:pt>
                <c:pt idx="66">
                  <c:v>159.5</c:v>
                </c:pt>
                <c:pt idx="67">
                  <c:v>159.5</c:v>
                </c:pt>
                <c:pt idx="68">
                  <c:v>159.5</c:v>
                </c:pt>
                <c:pt idx="69">
                  <c:v>159.5</c:v>
                </c:pt>
                <c:pt idx="70">
                  <c:v>159.5</c:v>
                </c:pt>
                <c:pt idx="71">
                  <c:v>159.5</c:v>
                </c:pt>
                <c:pt idx="72">
                  <c:v>159.5</c:v>
                </c:pt>
                <c:pt idx="73">
                  <c:v>159.5</c:v>
                </c:pt>
                <c:pt idx="74">
                  <c:v>159.5</c:v>
                </c:pt>
                <c:pt idx="75">
                  <c:v>159.5</c:v>
                </c:pt>
                <c:pt idx="76">
                  <c:v>159.5</c:v>
                </c:pt>
                <c:pt idx="77">
                  <c:v>159.5</c:v>
                </c:pt>
                <c:pt idx="78">
                  <c:v>159.5</c:v>
                </c:pt>
                <c:pt idx="79">
                  <c:v>159.5</c:v>
                </c:pt>
                <c:pt idx="80">
                  <c:v>159.5</c:v>
                </c:pt>
                <c:pt idx="81">
                  <c:v>159.5</c:v>
                </c:pt>
                <c:pt idx="82">
                  <c:v>159.5</c:v>
                </c:pt>
                <c:pt idx="83">
                  <c:v>159.5</c:v>
                </c:pt>
                <c:pt idx="84">
                  <c:v>159.5</c:v>
                </c:pt>
                <c:pt idx="85">
                  <c:v>159.5</c:v>
                </c:pt>
                <c:pt idx="155">
                  <c:v>159.5</c:v>
                </c:pt>
                <c:pt idx="156">
                  <c:v>159.5</c:v>
                </c:pt>
                <c:pt idx="157">
                  <c:v>159.5</c:v>
                </c:pt>
                <c:pt idx="158">
                  <c:v>159.5</c:v>
                </c:pt>
                <c:pt idx="159">
                  <c:v>159.5</c:v>
                </c:pt>
                <c:pt idx="160">
                  <c:v>159.5</c:v>
                </c:pt>
                <c:pt idx="161">
                  <c:v>159.5</c:v>
                </c:pt>
                <c:pt idx="162">
                  <c:v>159.5</c:v>
                </c:pt>
                <c:pt idx="163">
                  <c:v>159.5</c:v>
                </c:pt>
                <c:pt idx="164">
                  <c:v>159.5</c:v>
                </c:pt>
                <c:pt idx="165">
                  <c:v>159.5</c:v>
                </c:pt>
                <c:pt idx="166">
                  <c:v>159.5</c:v>
                </c:pt>
                <c:pt idx="167">
                  <c:v>159.5</c:v>
                </c:pt>
                <c:pt idx="168">
                  <c:v>159.5</c:v>
                </c:pt>
                <c:pt idx="169">
                  <c:v>159.5</c:v>
                </c:pt>
                <c:pt idx="170">
                  <c:v>159.5</c:v>
                </c:pt>
                <c:pt idx="171">
                  <c:v>159.5</c:v>
                </c:pt>
                <c:pt idx="172">
                  <c:v>159.5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2-4879-B7A5-D888CDE2F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7276911"/>
        <c:axId val="1"/>
      </c:barChart>
      <c:lineChart>
        <c:grouping val="standard"/>
        <c:varyColors val="0"/>
        <c:ser>
          <c:idx val="0"/>
          <c:order val="0"/>
          <c:tx>
            <c:v>系列１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'11グラフデータ'!$AG$268:$AH$495</c:f>
              <c:strCache>
                <c:ptCount val="217"/>
                <c:pt idx="0">
                  <c:v>H18
2006</c:v>
                </c:pt>
                <c:pt idx="12">
                  <c:v>H19
2007</c:v>
                </c:pt>
                <c:pt idx="24">
                  <c:v>H20
2008</c:v>
                </c:pt>
                <c:pt idx="36">
                  <c:v>H21
2009</c:v>
                </c:pt>
                <c:pt idx="48">
                  <c:v>H22
2010</c:v>
                </c:pt>
                <c:pt idx="60">
                  <c:v>H23
2011</c:v>
                </c:pt>
                <c:pt idx="72">
                  <c:v>H24
2012</c:v>
                </c:pt>
                <c:pt idx="84">
                  <c:v>H25
2013</c:v>
                </c:pt>
                <c:pt idx="96">
                  <c:v>H26
2014</c:v>
                </c:pt>
                <c:pt idx="108">
                  <c:v>H27
2015</c:v>
                </c:pt>
                <c:pt idx="120">
                  <c:v>H28
2016</c:v>
                </c:pt>
                <c:pt idx="132">
                  <c:v>H29
2017</c:v>
                </c:pt>
                <c:pt idx="144">
                  <c:v>H30
2018</c:v>
                </c:pt>
                <c:pt idx="156">
                  <c:v>H31 R1
2019</c:v>
                </c:pt>
                <c:pt idx="168">
                  <c:v>R2
2020</c:v>
                </c:pt>
                <c:pt idx="180">
                  <c:v>R3
2021</c:v>
                </c:pt>
                <c:pt idx="192">
                  <c:v>R4
2022</c:v>
                </c:pt>
                <c:pt idx="204">
                  <c:v>R5
2023</c:v>
                </c:pt>
                <c:pt idx="216">
                  <c:v>R6
2024</c:v>
                </c:pt>
              </c:strCache>
            </c:strRef>
          </c:cat>
          <c:val>
            <c:numRef>
              <c:f>'11グラフデータ'!$E$268:$E$495</c:f>
              <c:numCache>
                <c:formatCode>0.0</c:formatCode>
                <c:ptCount val="228"/>
                <c:pt idx="0">
                  <c:v>137.44</c:v>
                </c:pt>
                <c:pt idx="1">
                  <c:v>139.33000000000001</c:v>
                </c:pt>
                <c:pt idx="2">
                  <c:v>137.5</c:v>
                </c:pt>
                <c:pt idx="3">
                  <c:v>139.66</c:v>
                </c:pt>
                <c:pt idx="4">
                  <c:v>142.94999999999999</c:v>
                </c:pt>
                <c:pt idx="5">
                  <c:v>144.19</c:v>
                </c:pt>
                <c:pt idx="6">
                  <c:v>139.63999999999999</c:v>
                </c:pt>
                <c:pt idx="7">
                  <c:v>142.03</c:v>
                </c:pt>
                <c:pt idx="8">
                  <c:v>143.4</c:v>
                </c:pt>
                <c:pt idx="9">
                  <c:v>137.38999999999999</c:v>
                </c:pt>
                <c:pt idx="10">
                  <c:v>138.22999999999999</c:v>
                </c:pt>
                <c:pt idx="11">
                  <c:v>136.08000000000001</c:v>
                </c:pt>
                <c:pt idx="12">
                  <c:v>127.55</c:v>
                </c:pt>
                <c:pt idx="13">
                  <c:v>131.63</c:v>
                </c:pt>
                <c:pt idx="14">
                  <c:v>127.86</c:v>
                </c:pt>
                <c:pt idx="15">
                  <c:v>125.23</c:v>
                </c:pt>
                <c:pt idx="16">
                  <c:v>130.07</c:v>
                </c:pt>
                <c:pt idx="17">
                  <c:v>122.03</c:v>
                </c:pt>
                <c:pt idx="18">
                  <c:v>125.98</c:v>
                </c:pt>
                <c:pt idx="19">
                  <c:v>123.9</c:v>
                </c:pt>
                <c:pt idx="20">
                  <c:v>119.6</c:v>
                </c:pt>
                <c:pt idx="21">
                  <c:v>124.29</c:v>
                </c:pt>
                <c:pt idx="22">
                  <c:v>119.84</c:v>
                </c:pt>
                <c:pt idx="23">
                  <c:v>117.81</c:v>
                </c:pt>
                <c:pt idx="24">
                  <c:v>117.21</c:v>
                </c:pt>
                <c:pt idx="25">
                  <c:v>122.76</c:v>
                </c:pt>
                <c:pt idx="26">
                  <c:v>117.87</c:v>
                </c:pt>
                <c:pt idx="27">
                  <c:v>125.35</c:v>
                </c:pt>
                <c:pt idx="28">
                  <c:v>122.29</c:v>
                </c:pt>
                <c:pt idx="29">
                  <c:v>120.8</c:v>
                </c:pt>
                <c:pt idx="30">
                  <c:v>117.61</c:v>
                </c:pt>
                <c:pt idx="31">
                  <c:v>114.36</c:v>
                </c:pt>
                <c:pt idx="32">
                  <c:v>109.49</c:v>
                </c:pt>
                <c:pt idx="33">
                  <c:v>103.24</c:v>
                </c:pt>
                <c:pt idx="34">
                  <c:v>91.98</c:v>
                </c:pt>
                <c:pt idx="35">
                  <c:v>85.62</c:v>
                </c:pt>
                <c:pt idx="36">
                  <c:v>73.75</c:v>
                </c:pt>
                <c:pt idx="37">
                  <c:v>69.42</c:v>
                </c:pt>
                <c:pt idx="38">
                  <c:v>77.760000000000005</c:v>
                </c:pt>
                <c:pt idx="39">
                  <c:v>77.819999999999993</c:v>
                </c:pt>
                <c:pt idx="40">
                  <c:v>75.36</c:v>
                </c:pt>
                <c:pt idx="41">
                  <c:v>80.31</c:v>
                </c:pt>
                <c:pt idx="42">
                  <c:v>85.58</c:v>
                </c:pt>
                <c:pt idx="43">
                  <c:v>87.11</c:v>
                </c:pt>
                <c:pt idx="44">
                  <c:v>95.35</c:v>
                </c:pt>
                <c:pt idx="45">
                  <c:v>99.17</c:v>
                </c:pt>
                <c:pt idx="46">
                  <c:v>109.06</c:v>
                </c:pt>
                <c:pt idx="47">
                  <c:v>108.09</c:v>
                </c:pt>
                <c:pt idx="48">
                  <c:v>114.5</c:v>
                </c:pt>
                <c:pt idx="49">
                  <c:v>118.27</c:v>
                </c:pt>
                <c:pt idx="50">
                  <c:v>122.56</c:v>
                </c:pt>
                <c:pt idx="51">
                  <c:v>123.83</c:v>
                </c:pt>
                <c:pt idx="52">
                  <c:v>123.83</c:v>
                </c:pt>
                <c:pt idx="53">
                  <c:v>119.58</c:v>
                </c:pt>
                <c:pt idx="54">
                  <c:v>123.03</c:v>
                </c:pt>
                <c:pt idx="55">
                  <c:v>120.42</c:v>
                </c:pt>
                <c:pt idx="56">
                  <c:v>124.16</c:v>
                </c:pt>
                <c:pt idx="57">
                  <c:v>116.45</c:v>
                </c:pt>
                <c:pt idx="58">
                  <c:v>116.06</c:v>
                </c:pt>
                <c:pt idx="59">
                  <c:v>122.54</c:v>
                </c:pt>
                <c:pt idx="60">
                  <c:v>128.06</c:v>
                </c:pt>
                <c:pt idx="61">
                  <c:v>130.93</c:v>
                </c:pt>
                <c:pt idx="62">
                  <c:v>124.61</c:v>
                </c:pt>
                <c:pt idx="63">
                  <c:v>119.48</c:v>
                </c:pt>
                <c:pt idx="64">
                  <c:v>121.06</c:v>
                </c:pt>
                <c:pt idx="65">
                  <c:v>126.35</c:v>
                </c:pt>
                <c:pt idx="66">
                  <c:v>125.32</c:v>
                </c:pt>
                <c:pt idx="67">
                  <c:v>132.13</c:v>
                </c:pt>
                <c:pt idx="68">
                  <c:v>123.36</c:v>
                </c:pt>
                <c:pt idx="69">
                  <c:v>123.47</c:v>
                </c:pt>
                <c:pt idx="70">
                  <c:v>124.54</c:v>
                </c:pt>
                <c:pt idx="71">
                  <c:v>122</c:v>
                </c:pt>
                <c:pt idx="72">
                  <c:v>125.55</c:v>
                </c:pt>
                <c:pt idx="73">
                  <c:v>124.31</c:v>
                </c:pt>
                <c:pt idx="74">
                  <c:v>126.51</c:v>
                </c:pt>
                <c:pt idx="75">
                  <c:v>121.19</c:v>
                </c:pt>
                <c:pt idx="76">
                  <c:v>123.59</c:v>
                </c:pt>
                <c:pt idx="77">
                  <c:v>121.23</c:v>
                </c:pt>
                <c:pt idx="78">
                  <c:v>119.07</c:v>
                </c:pt>
                <c:pt idx="79">
                  <c:v>115.9</c:v>
                </c:pt>
                <c:pt idx="80">
                  <c:v>119.58</c:v>
                </c:pt>
                <c:pt idx="81">
                  <c:v>114.97</c:v>
                </c:pt>
                <c:pt idx="82">
                  <c:v>115.34</c:v>
                </c:pt>
                <c:pt idx="83">
                  <c:v>115.09</c:v>
                </c:pt>
                <c:pt idx="84">
                  <c:v>117.53</c:v>
                </c:pt>
                <c:pt idx="85">
                  <c:v>121.74</c:v>
                </c:pt>
                <c:pt idx="86">
                  <c:v>124.25</c:v>
                </c:pt>
                <c:pt idx="87">
                  <c:v>124.06</c:v>
                </c:pt>
                <c:pt idx="88">
                  <c:v>129.56</c:v>
                </c:pt>
                <c:pt idx="89">
                  <c:v>128</c:v>
                </c:pt>
                <c:pt idx="90">
                  <c:v>128.28</c:v>
                </c:pt>
                <c:pt idx="91">
                  <c:v>128.74</c:v>
                </c:pt>
                <c:pt idx="92">
                  <c:v>130.16999999999999</c:v>
                </c:pt>
                <c:pt idx="93">
                  <c:v>135.54</c:v>
                </c:pt>
                <c:pt idx="94">
                  <c:v>137.54</c:v>
                </c:pt>
                <c:pt idx="95">
                  <c:v>140.87</c:v>
                </c:pt>
                <c:pt idx="96">
                  <c:v>137.02000000000001</c:v>
                </c:pt>
                <c:pt idx="97">
                  <c:v>133.04</c:v>
                </c:pt>
                <c:pt idx="98">
                  <c:v>127.69</c:v>
                </c:pt>
                <c:pt idx="99">
                  <c:v>123.36</c:v>
                </c:pt>
                <c:pt idx="100">
                  <c:v>121.49</c:v>
                </c:pt>
                <c:pt idx="101">
                  <c:v>120.44</c:v>
                </c:pt>
                <c:pt idx="102">
                  <c:v>118.61</c:v>
                </c:pt>
                <c:pt idx="103">
                  <c:v>119.84</c:v>
                </c:pt>
                <c:pt idx="104">
                  <c:v>117.07</c:v>
                </c:pt>
                <c:pt idx="105">
                  <c:v>116.76</c:v>
                </c:pt>
                <c:pt idx="106">
                  <c:v>115.36</c:v>
                </c:pt>
                <c:pt idx="107">
                  <c:v>110.28</c:v>
                </c:pt>
                <c:pt idx="108">
                  <c:v>114.67</c:v>
                </c:pt>
                <c:pt idx="109">
                  <c:v>110.33</c:v>
                </c:pt>
                <c:pt idx="110">
                  <c:v>110.4</c:v>
                </c:pt>
                <c:pt idx="111">
                  <c:v>107.87</c:v>
                </c:pt>
                <c:pt idx="112">
                  <c:v>111.73</c:v>
                </c:pt>
                <c:pt idx="113">
                  <c:v>110.75</c:v>
                </c:pt>
                <c:pt idx="114">
                  <c:v>110.38</c:v>
                </c:pt>
                <c:pt idx="115">
                  <c:v>109.44</c:v>
                </c:pt>
                <c:pt idx="116">
                  <c:v>106.62</c:v>
                </c:pt>
                <c:pt idx="117">
                  <c:v>107.79</c:v>
                </c:pt>
                <c:pt idx="118">
                  <c:v>103.87</c:v>
                </c:pt>
                <c:pt idx="119">
                  <c:v>103.67</c:v>
                </c:pt>
                <c:pt idx="120">
                  <c:v>110.51</c:v>
                </c:pt>
                <c:pt idx="121">
                  <c:v>99.84</c:v>
                </c:pt>
                <c:pt idx="122">
                  <c:v>104.61</c:v>
                </c:pt>
                <c:pt idx="123">
                  <c:v>104.81</c:v>
                </c:pt>
                <c:pt idx="124">
                  <c:v>104.72</c:v>
                </c:pt>
                <c:pt idx="125">
                  <c:v>106.57</c:v>
                </c:pt>
                <c:pt idx="126">
                  <c:v>109.7</c:v>
                </c:pt>
                <c:pt idx="127">
                  <c:v>110.9</c:v>
                </c:pt>
                <c:pt idx="128">
                  <c:v>113.85</c:v>
                </c:pt>
                <c:pt idx="129">
                  <c:v>111.25</c:v>
                </c:pt>
                <c:pt idx="130">
                  <c:v>118.88</c:v>
                </c:pt>
                <c:pt idx="131">
                  <c:v>122.08</c:v>
                </c:pt>
                <c:pt idx="132">
                  <c:v>127.64</c:v>
                </c:pt>
                <c:pt idx="133">
                  <c:v>129.62</c:v>
                </c:pt>
                <c:pt idx="134">
                  <c:v>125.7</c:v>
                </c:pt>
                <c:pt idx="135">
                  <c:v>126.46</c:v>
                </c:pt>
                <c:pt idx="136">
                  <c:v>126.06</c:v>
                </c:pt>
                <c:pt idx="137">
                  <c:v>126.12</c:v>
                </c:pt>
                <c:pt idx="138">
                  <c:v>122.48</c:v>
                </c:pt>
                <c:pt idx="139">
                  <c:v>127.19</c:v>
                </c:pt>
                <c:pt idx="140">
                  <c:v>126.87</c:v>
                </c:pt>
                <c:pt idx="141">
                  <c:v>124.46</c:v>
                </c:pt>
                <c:pt idx="142">
                  <c:v>125.05</c:v>
                </c:pt>
                <c:pt idx="143">
                  <c:v>125.88</c:v>
                </c:pt>
                <c:pt idx="144">
                  <c:v>113.89</c:v>
                </c:pt>
                <c:pt idx="145">
                  <c:v>116.63</c:v>
                </c:pt>
                <c:pt idx="146">
                  <c:v>117.28</c:v>
                </c:pt>
                <c:pt idx="147">
                  <c:v>118.9</c:v>
                </c:pt>
                <c:pt idx="148">
                  <c:v>121.89</c:v>
                </c:pt>
                <c:pt idx="149">
                  <c:v>123.38</c:v>
                </c:pt>
                <c:pt idx="150">
                  <c:v>118.64</c:v>
                </c:pt>
                <c:pt idx="151">
                  <c:v>119.82</c:v>
                </c:pt>
                <c:pt idx="152">
                  <c:v>115.36</c:v>
                </c:pt>
                <c:pt idx="153">
                  <c:v>117.64</c:v>
                </c:pt>
                <c:pt idx="154">
                  <c:v>115.41</c:v>
                </c:pt>
                <c:pt idx="155">
                  <c:v>113.28</c:v>
                </c:pt>
                <c:pt idx="156">
                  <c:v>108.58</c:v>
                </c:pt>
                <c:pt idx="157">
                  <c:v>114.39</c:v>
                </c:pt>
                <c:pt idx="158">
                  <c:v>106.46</c:v>
                </c:pt>
                <c:pt idx="159">
                  <c:v>111.94</c:v>
                </c:pt>
                <c:pt idx="160">
                  <c:v>112.36</c:v>
                </c:pt>
                <c:pt idx="161">
                  <c:v>110.58</c:v>
                </c:pt>
                <c:pt idx="162">
                  <c:v>109.13</c:v>
                </c:pt>
                <c:pt idx="163">
                  <c:v>101.73</c:v>
                </c:pt>
                <c:pt idx="164">
                  <c:v>108.14</c:v>
                </c:pt>
                <c:pt idx="165">
                  <c:v>99.8</c:v>
                </c:pt>
                <c:pt idx="166">
                  <c:v>104.87</c:v>
                </c:pt>
                <c:pt idx="167">
                  <c:v>106.93</c:v>
                </c:pt>
                <c:pt idx="168">
                  <c:v>106.97</c:v>
                </c:pt>
                <c:pt idx="169">
                  <c:v>102.69</c:v>
                </c:pt>
                <c:pt idx="170">
                  <c:v>104.18</c:v>
                </c:pt>
                <c:pt idx="171">
                  <c:v>85.45</c:v>
                </c:pt>
                <c:pt idx="172">
                  <c:v>80.05</c:v>
                </c:pt>
                <c:pt idx="173">
                  <c:v>88.27</c:v>
                </c:pt>
                <c:pt idx="174">
                  <c:v>93.8</c:v>
                </c:pt>
                <c:pt idx="175">
                  <c:v>98.57</c:v>
                </c:pt>
                <c:pt idx="176">
                  <c:v>109.63</c:v>
                </c:pt>
                <c:pt idx="177">
                  <c:v>108.72</c:v>
                </c:pt>
                <c:pt idx="178">
                  <c:v>108.52</c:v>
                </c:pt>
                <c:pt idx="179">
                  <c:v>113.13</c:v>
                </c:pt>
                <c:pt idx="180">
                  <c:v>112.61</c:v>
                </c:pt>
                <c:pt idx="181">
                  <c:v>116.23</c:v>
                </c:pt>
                <c:pt idx="182">
                  <c:v>120.95</c:v>
                </c:pt>
                <c:pt idx="183">
                  <c:v>127.21</c:v>
                </c:pt>
                <c:pt idx="184">
                  <c:v>125.54</c:v>
                </c:pt>
                <c:pt idx="185">
                  <c:v>124.67</c:v>
                </c:pt>
                <c:pt idx="186">
                  <c:v>125.07</c:v>
                </c:pt>
                <c:pt idx="187">
                  <c:v>121.6</c:v>
                </c:pt>
                <c:pt idx="188">
                  <c:v>116.45</c:v>
                </c:pt>
                <c:pt idx="189">
                  <c:v>119.28</c:v>
                </c:pt>
                <c:pt idx="190">
                  <c:v>121.03</c:v>
                </c:pt>
                <c:pt idx="191">
                  <c:v>120.37</c:v>
                </c:pt>
                <c:pt idx="192">
                  <c:v>120.71</c:v>
                </c:pt>
                <c:pt idx="193">
                  <c:v>116.33</c:v>
                </c:pt>
                <c:pt idx="194">
                  <c:v>123.26</c:v>
                </c:pt>
                <c:pt idx="195">
                  <c:v>124.6</c:v>
                </c:pt>
                <c:pt idx="196">
                  <c:v>113.8</c:v>
                </c:pt>
                <c:pt idx="197">
                  <c:v>118.8</c:v>
                </c:pt>
                <c:pt idx="198">
                  <c:v>114.26</c:v>
                </c:pt>
                <c:pt idx="199">
                  <c:v>113.44</c:v>
                </c:pt>
                <c:pt idx="200">
                  <c:v>110.19</c:v>
                </c:pt>
                <c:pt idx="201">
                  <c:v>109.52</c:v>
                </c:pt>
                <c:pt idx="202">
                  <c:v>110.78</c:v>
                </c:pt>
                <c:pt idx="203">
                  <c:v>106.01</c:v>
                </c:pt>
                <c:pt idx="204">
                  <c:v>102.59</c:v>
                </c:pt>
                <c:pt idx="205">
                  <c:v>102.27</c:v>
                </c:pt>
                <c:pt idx="206">
                  <c:v>99.65</c:v>
                </c:pt>
                <c:pt idx="207">
                  <c:v>101.75</c:v>
                </c:pt>
                <c:pt idx="208">
                  <c:v>100.47</c:v>
                </c:pt>
                <c:pt idx="209">
                  <c:v>99.24</c:v>
                </c:pt>
                <c:pt idx="210">
                  <c:v>103.76</c:v>
                </c:pt>
                <c:pt idx="211">
                  <c:v>99.63</c:v>
                </c:pt>
                <c:pt idx="212">
                  <c:v>100.48</c:v>
                </c:pt>
                <c:pt idx="213">
                  <c:v>100.8</c:v>
                </c:pt>
                <c:pt idx="214">
                  <c:v>95.31</c:v>
                </c:pt>
                <c:pt idx="215">
                  <c:v>95.88</c:v>
                </c:pt>
                <c:pt idx="216">
                  <c:v>90.78</c:v>
                </c:pt>
                <c:pt idx="217">
                  <c:v>89.56</c:v>
                </c:pt>
                <c:pt idx="218">
                  <c:v>90.76</c:v>
                </c:pt>
                <c:pt idx="219">
                  <c:v>94.1</c:v>
                </c:pt>
                <c:pt idx="220">
                  <c:v>100.63</c:v>
                </c:pt>
                <c:pt idx="221">
                  <c:v>99.92</c:v>
                </c:pt>
                <c:pt idx="222">
                  <c:v>103.25</c:v>
                </c:pt>
                <c:pt idx="223">
                  <c:v>96.34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2-4879-B7A5-D888CDE2F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276911"/>
        <c:axId val="1"/>
      </c:lineChart>
      <c:catAx>
        <c:axId val="667276911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40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  <c:max val="160"/>
          <c:min val="6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667276911"/>
        <c:crosses val="autoZero"/>
        <c:crossBetween val="between"/>
        <c:majorUnit val="10"/>
        <c:minorUnit val="4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171589310829814E-2"/>
          <c:y val="0.1294768732420844"/>
          <c:w val="0.95042291998669071"/>
          <c:h val="0.6969715720008286"/>
        </c:manualLayout>
      </c:layout>
      <c:barChart>
        <c:barDir val="col"/>
        <c:grouping val="clustered"/>
        <c:varyColors val="0"/>
        <c:ser>
          <c:idx val="1"/>
          <c:order val="1"/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'11グラフデータ'!$AG$268:$AH$495</c:f>
              <c:strCache>
                <c:ptCount val="217"/>
                <c:pt idx="0">
                  <c:v>H18
2006</c:v>
                </c:pt>
                <c:pt idx="12">
                  <c:v>H19
2007</c:v>
                </c:pt>
                <c:pt idx="24">
                  <c:v>H20
2008</c:v>
                </c:pt>
                <c:pt idx="36">
                  <c:v>H21
2009</c:v>
                </c:pt>
                <c:pt idx="48">
                  <c:v>H22
2010</c:v>
                </c:pt>
                <c:pt idx="60">
                  <c:v>H23
2011</c:v>
                </c:pt>
                <c:pt idx="72">
                  <c:v>H24
2012</c:v>
                </c:pt>
                <c:pt idx="84">
                  <c:v>H25
2013</c:v>
                </c:pt>
                <c:pt idx="96">
                  <c:v>H26
2014</c:v>
                </c:pt>
                <c:pt idx="108">
                  <c:v>H27
2015</c:v>
                </c:pt>
                <c:pt idx="120">
                  <c:v>H28
2016</c:v>
                </c:pt>
                <c:pt idx="132">
                  <c:v>H29
2017</c:v>
                </c:pt>
                <c:pt idx="144">
                  <c:v>H30
2018</c:v>
                </c:pt>
                <c:pt idx="156">
                  <c:v>H31 R1
2019</c:v>
                </c:pt>
                <c:pt idx="168">
                  <c:v>R2
2020</c:v>
                </c:pt>
                <c:pt idx="180">
                  <c:v>R3
2021</c:v>
                </c:pt>
                <c:pt idx="192">
                  <c:v>R4
2022</c:v>
                </c:pt>
                <c:pt idx="204">
                  <c:v>R5
2023</c:v>
                </c:pt>
                <c:pt idx="216">
                  <c:v>R6
2024</c:v>
                </c:pt>
              </c:strCache>
            </c:strRef>
          </c:cat>
          <c:val>
            <c:numRef>
              <c:f>'11グラフデータ'!$AL$268:$AL$495</c:f>
              <c:numCache>
                <c:formatCode>General</c:formatCode>
                <c:ptCount val="228"/>
                <c:pt idx="19">
                  <c:v>159.5</c:v>
                </c:pt>
                <c:pt idx="20">
                  <c:v>159.5</c:v>
                </c:pt>
                <c:pt idx="21">
                  <c:v>159.5</c:v>
                </c:pt>
                <c:pt idx="22">
                  <c:v>159.5</c:v>
                </c:pt>
                <c:pt idx="23">
                  <c:v>159.5</c:v>
                </c:pt>
                <c:pt idx="24">
                  <c:v>159.5</c:v>
                </c:pt>
                <c:pt idx="25">
                  <c:v>159.5</c:v>
                </c:pt>
                <c:pt idx="26">
                  <c:v>159.5</c:v>
                </c:pt>
                <c:pt idx="27">
                  <c:v>159.5</c:v>
                </c:pt>
                <c:pt idx="28">
                  <c:v>159.5</c:v>
                </c:pt>
                <c:pt idx="29">
                  <c:v>159.5</c:v>
                </c:pt>
                <c:pt idx="30">
                  <c:v>159.5</c:v>
                </c:pt>
                <c:pt idx="31">
                  <c:v>159.5</c:v>
                </c:pt>
                <c:pt idx="32">
                  <c:v>159.5</c:v>
                </c:pt>
                <c:pt idx="33">
                  <c:v>159.5</c:v>
                </c:pt>
                <c:pt idx="34">
                  <c:v>159.5</c:v>
                </c:pt>
                <c:pt idx="35">
                  <c:v>159.5</c:v>
                </c:pt>
                <c:pt idx="36">
                  <c:v>159.5</c:v>
                </c:pt>
                <c:pt idx="37">
                  <c:v>159.5</c:v>
                </c:pt>
                <c:pt idx="38">
                  <c:v>159.5</c:v>
                </c:pt>
                <c:pt idx="62">
                  <c:v>159.5</c:v>
                </c:pt>
                <c:pt idx="63">
                  <c:v>159.5</c:v>
                </c:pt>
                <c:pt idx="64">
                  <c:v>159.5</c:v>
                </c:pt>
                <c:pt idx="65">
                  <c:v>159.5</c:v>
                </c:pt>
                <c:pt idx="66">
                  <c:v>159.5</c:v>
                </c:pt>
                <c:pt idx="67">
                  <c:v>159.5</c:v>
                </c:pt>
                <c:pt idx="68">
                  <c:v>159.5</c:v>
                </c:pt>
                <c:pt idx="69">
                  <c:v>159.5</c:v>
                </c:pt>
                <c:pt idx="70">
                  <c:v>159.5</c:v>
                </c:pt>
                <c:pt idx="71">
                  <c:v>159.5</c:v>
                </c:pt>
                <c:pt idx="72">
                  <c:v>159.5</c:v>
                </c:pt>
                <c:pt idx="73">
                  <c:v>159.5</c:v>
                </c:pt>
                <c:pt idx="74">
                  <c:v>159.5</c:v>
                </c:pt>
                <c:pt idx="75">
                  <c:v>159.5</c:v>
                </c:pt>
                <c:pt idx="76">
                  <c:v>159.5</c:v>
                </c:pt>
                <c:pt idx="77">
                  <c:v>159.5</c:v>
                </c:pt>
                <c:pt idx="78">
                  <c:v>159.5</c:v>
                </c:pt>
                <c:pt idx="79">
                  <c:v>159.5</c:v>
                </c:pt>
                <c:pt idx="80">
                  <c:v>159.5</c:v>
                </c:pt>
                <c:pt idx="81">
                  <c:v>159.5</c:v>
                </c:pt>
                <c:pt idx="82">
                  <c:v>159.5</c:v>
                </c:pt>
                <c:pt idx="83">
                  <c:v>159.5</c:v>
                </c:pt>
                <c:pt idx="84">
                  <c:v>159.5</c:v>
                </c:pt>
                <c:pt idx="85">
                  <c:v>159.5</c:v>
                </c:pt>
                <c:pt idx="155">
                  <c:v>159.5</c:v>
                </c:pt>
                <c:pt idx="156">
                  <c:v>159.5</c:v>
                </c:pt>
                <c:pt idx="157">
                  <c:v>159.5</c:v>
                </c:pt>
                <c:pt idx="158">
                  <c:v>159.5</c:v>
                </c:pt>
                <c:pt idx="159">
                  <c:v>159.5</c:v>
                </c:pt>
                <c:pt idx="160">
                  <c:v>159.5</c:v>
                </c:pt>
                <c:pt idx="161">
                  <c:v>159.5</c:v>
                </c:pt>
                <c:pt idx="162">
                  <c:v>159.5</c:v>
                </c:pt>
                <c:pt idx="163">
                  <c:v>159.5</c:v>
                </c:pt>
                <c:pt idx="164">
                  <c:v>159.5</c:v>
                </c:pt>
                <c:pt idx="165">
                  <c:v>159.5</c:v>
                </c:pt>
                <c:pt idx="166">
                  <c:v>159.5</c:v>
                </c:pt>
                <c:pt idx="167">
                  <c:v>159.5</c:v>
                </c:pt>
                <c:pt idx="168">
                  <c:v>159.5</c:v>
                </c:pt>
                <c:pt idx="169">
                  <c:v>159.5</c:v>
                </c:pt>
                <c:pt idx="170">
                  <c:v>159.5</c:v>
                </c:pt>
                <c:pt idx="171">
                  <c:v>159.5</c:v>
                </c:pt>
                <c:pt idx="172">
                  <c:v>159.5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95-48B8-9509-828276E88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8780559"/>
        <c:axId val="1"/>
      </c:barChart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'11グラフデータ'!$AG$268:$AH$495</c:f>
              <c:strCache>
                <c:ptCount val="217"/>
                <c:pt idx="0">
                  <c:v>H18
2006</c:v>
                </c:pt>
                <c:pt idx="12">
                  <c:v>H19
2007</c:v>
                </c:pt>
                <c:pt idx="24">
                  <c:v>H20
2008</c:v>
                </c:pt>
                <c:pt idx="36">
                  <c:v>H21
2009</c:v>
                </c:pt>
                <c:pt idx="48">
                  <c:v>H22
2010</c:v>
                </c:pt>
                <c:pt idx="60">
                  <c:v>H23
2011</c:v>
                </c:pt>
                <c:pt idx="72">
                  <c:v>H24
2012</c:v>
                </c:pt>
                <c:pt idx="84">
                  <c:v>H25
2013</c:v>
                </c:pt>
                <c:pt idx="96">
                  <c:v>H26
2014</c:v>
                </c:pt>
                <c:pt idx="108">
                  <c:v>H27
2015</c:v>
                </c:pt>
                <c:pt idx="120">
                  <c:v>H28
2016</c:v>
                </c:pt>
                <c:pt idx="132">
                  <c:v>H29
2017</c:v>
                </c:pt>
                <c:pt idx="144">
                  <c:v>H30
2018</c:v>
                </c:pt>
                <c:pt idx="156">
                  <c:v>H31 R1
2019</c:v>
                </c:pt>
                <c:pt idx="168">
                  <c:v>R2
2020</c:v>
                </c:pt>
                <c:pt idx="180">
                  <c:v>R3
2021</c:v>
                </c:pt>
                <c:pt idx="192">
                  <c:v>R4
2022</c:v>
                </c:pt>
                <c:pt idx="204">
                  <c:v>R5
2023</c:v>
                </c:pt>
                <c:pt idx="216">
                  <c:v>R6
2024</c:v>
                </c:pt>
              </c:strCache>
            </c:strRef>
          </c:cat>
          <c:val>
            <c:numRef>
              <c:f>'11グラフデータ'!$H$268:$H$495</c:f>
              <c:numCache>
                <c:formatCode>0.0</c:formatCode>
                <c:ptCount val="228"/>
                <c:pt idx="0">
                  <c:v>134.21</c:v>
                </c:pt>
                <c:pt idx="1">
                  <c:v>136.37</c:v>
                </c:pt>
                <c:pt idx="2">
                  <c:v>137.07</c:v>
                </c:pt>
                <c:pt idx="3">
                  <c:v>138.97999999999999</c:v>
                </c:pt>
                <c:pt idx="4">
                  <c:v>140.27000000000001</c:v>
                </c:pt>
                <c:pt idx="5">
                  <c:v>143.66999999999999</c:v>
                </c:pt>
                <c:pt idx="6">
                  <c:v>141.01</c:v>
                </c:pt>
                <c:pt idx="7">
                  <c:v>143.97999999999999</c:v>
                </c:pt>
                <c:pt idx="8">
                  <c:v>142.18</c:v>
                </c:pt>
                <c:pt idx="9">
                  <c:v>140.83000000000001</c:v>
                </c:pt>
                <c:pt idx="10">
                  <c:v>140.6</c:v>
                </c:pt>
                <c:pt idx="11">
                  <c:v>139.54</c:v>
                </c:pt>
                <c:pt idx="12">
                  <c:v>137.24</c:v>
                </c:pt>
                <c:pt idx="13">
                  <c:v>141.16</c:v>
                </c:pt>
                <c:pt idx="14">
                  <c:v>136.28</c:v>
                </c:pt>
                <c:pt idx="15">
                  <c:v>138.91999999999999</c:v>
                </c:pt>
                <c:pt idx="16">
                  <c:v>139.6</c:v>
                </c:pt>
                <c:pt idx="17">
                  <c:v>136.97</c:v>
                </c:pt>
                <c:pt idx="18">
                  <c:v>136.07</c:v>
                </c:pt>
                <c:pt idx="19">
                  <c:v>136.05000000000001</c:v>
                </c:pt>
                <c:pt idx="20">
                  <c:v>131.71</c:v>
                </c:pt>
                <c:pt idx="21">
                  <c:v>133.28</c:v>
                </c:pt>
                <c:pt idx="22">
                  <c:v>133.85</c:v>
                </c:pt>
                <c:pt idx="23">
                  <c:v>133.82</c:v>
                </c:pt>
                <c:pt idx="24">
                  <c:v>129.55000000000001</c:v>
                </c:pt>
                <c:pt idx="25">
                  <c:v>131.69</c:v>
                </c:pt>
                <c:pt idx="26">
                  <c:v>128.5</c:v>
                </c:pt>
                <c:pt idx="27">
                  <c:v>127.97</c:v>
                </c:pt>
                <c:pt idx="28">
                  <c:v>129.05000000000001</c:v>
                </c:pt>
                <c:pt idx="29">
                  <c:v>125.42</c:v>
                </c:pt>
                <c:pt idx="30">
                  <c:v>128.71</c:v>
                </c:pt>
                <c:pt idx="31">
                  <c:v>122.51</c:v>
                </c:pt>
                <c:pt idx="32">
                  <c:v>121.11</c:v>
                </c:pt>
                <c:pt idx="33">
                  <c:v>121.36</c:v>
                </c:pt>
                <c:pt idx="34">
                  <c:v>112.42</c:v>
                </c:pt>
                <c:pt idx="35">
                  <c:v>107.82</c:v>
                </c:pt>
                <c:pt idx="36">
                  <c:v>99.15</c:v>
                </c:pt>
                <c:pt idx="37">
                  <c:v>94.14</c:v>
                </c:pt>
                <c:pt idx="38">
                  <c:v>94.54</c:v>
                </c:pt>
                <c:pt idx="39">
                  <c:v>94.55</c:v>
                </c:pt>
                <c:pt idx="40">
                  <c:v>92.93</c:v>
                </c:pt>
                <c:pt idx="41">
                  <c:v>94.96</c:v>
                </c:pt>
                <c:pt idx="42">
                  <c:v>94.63</c:v>
                </c:pt>
                <c:pt idx="43">
                  <c:v>95.29</c:v>
                </c:pt>
                <c:pt idx="44">
                  <c:v>96.65</c:v>
                </c:pt>
                <c:pt idx="45">
                  <c:v>98.33</c:v>
                </c:pt>
                <c:pt idx="46">
                  <c:v>99.24</c:v>
                </c:pt>
                <c:pt idx="47">
                  <c:v>100.32</c:v>
                </c:pt>
                <c:pt idx="48">
                  <c:v>102.35</c:v>
                </c:pt>
                <c:pt idx="49">
                  <c:v>102.73</c:v>
                </c:pt>
                <c:pt idx="50">
                  <c:v>103.91</c:v>
                </c:pt>
                <c:pt idx="51">
                  <c:v>106.03</c:v>
                </c:pt>
                <c:pt idx="52">
                  <c:v>107.61</c:v>
                </c:pt>
                <c:pt idx="53">
                  <c:v>108.6</c:v>
                </c:pt>
                <c:pt idx="54">
                  <c:v>110.27</c:v>
                </c:pt>
                <c:pt idx="55">
                  <c:v>111.9</c:v>
                </c:pt>
                <c:pt idx="56">
                  <c:v>113.44</c:v>
                </c:pt>
                <c:pt idx="57">
                  <c:v>112.91</c:v>
                </c:pt>
                <c:pt idx="58">
                  <c:v>111.8</c:v>
                </c:pt>
                <c:pt idx="59">
                  <c:v>113.7</c:v>
                </c:pt>
                <c:pt idx="60">
                  <c:v>113.9</c:v>
                </c:pt>
                <c:pt idx="61">
                  <c:v>117.95</c:v>
                </c:pt>
                <c:pt idx="62">
                  <c:v>115.23</c:v>
                </c:pt>
                <c:pt idx="63">
                  <c:v>115.7</c:v>
                </c:pt>
                <c:pt idx="64">
                  <c:v>115.78</c:v>
                </c:pt>
                <c:pt idx="65">
                  <c:v>116.28</c:v>
                </c:pt>
                <c:pt idx="66">
                  <c:v>116.14</c:v>
                </c:pt>
                <c:pt idx="67">
                  <c:v>116.38</c:v>
                </c:pt>
                <c:pt idx="68">
                  <c:v>114.09</c:v>
                </c:pt>
                <c:pt idx="69">
                  <c:v>116.36</c:v>
                </c:pt>
                <c:pt idx="70">
                  <c:v>117.29</c:v>
                </c:pt>
                <c:pt idx="71">
                  <c:v>116.66</c:v>
                </c:pt>
                <c:pt idx="72">
                  <c:v>119.6</c:v>
                </c:pt>
                <c:pt idx="73">
                  <c:v>119.6</c:v>
                </c:pt>
                <c:pt idx="74">
                  <c:v>118.41</c:v>
                </c:pt>
                <c:pt idx="75">
                  <c:v>117.54</c:v>
                </c:pt>
                <c:pt idx="76">
                  <c:v>117.78</c:v>
                </c:pt>
                <c:pt idx="77">
                  <c:v>116.02</c:v>
                </c:pt>
                <c:pt idx="78">
                  <c:v>115.48</c:v>
                </c:pt>
                <c:pt idx="79">
                  <c:v>116.35</c:v>
                </c:pt>
                <c:pt idx="80">
                  <c:v>116.56</c:v>
                </c:pt>
                <c:pt idx="81">
                  <c:v>112.71</c:v>
                </c:pt>
                <c:pt idx="82">
                  <c:v>112.63</c:v>
                </c:pt>
                <c:pt idx="83">
                  <c:v>114.32</c:v>
                </c:pt>
                <c:pt idx="84">
                  <c:v>112.22</c:v>
                </c:pt>
                <c:pt idx="85">
                  <c:v>111.62</c:v>
                </c:pt>
                <c:pt idx="86">
                  <c:v>115.95</c:v>
                </c:pt>
                <c:pt idx="87">
                  <c:v>113.81</c:v>
                </c:pt>
                <c:pt idx="88">
                  <c:v>115.42</c:v>
                </c:pt>
                <c:pt idx="89">
                  <c:v>116.45</c:v>
                </c:pt>
                <c:pt idx="90">
                  <c:v>116.82</c:v>
                </c:pt>
                <c:pt idx="91">
                  <c:v>118.26</c:v>
                </c:pt>
                <c:pt idx="92">
                  <c:v>118.49</c:v>
                </c:pt>
                <c:pt idx="93">
                  <c:v>120.57</c:v>
                </c:pt>
                <c:pt idx="94">
                  <c:v>122.44</c:v>
                </c:pt>
                <c:pt idx="95">
                  <c:v>122.75</c:v>
                </c:pt>
                <c:pt idx="96">
                  <c:v>121.69</c:v>
                </c:pt>
                <c:pt idx="97">
                  <c:v>122.19</c:v>
                </c:pt>
                <c:pt idx="98">
                  <c:v>122.08</c:v>
                </c:pt>
                <c:pt idx="99">
                  <c:v>120.48</c:v>
                </c:pt>
                <c:pt idx="100">
                  <c:v>122.35</c:v>
                </c:pt>
                <c:pt idx="101">
                  <c:v>120.76</c:v>
                </c:pt>
                <c:pt idx="102">
                  <c:v>120.3</c:v>
                </c:pt>
                <c:pt idx="103">
                  <c:v>120.03</c:v>
                </c:pt>
                <c:pt idx="104">
                  <c:v>120.44</c:v>
                </c:pt>
                <c:pt idx="105">
                  <c:v>123.78</c:v>
                </c:pt>
                <c:pt idx="106">
                  <c:v>120.71</c:v>
                </c:pt>
                <c:pt idx="107">
                  <c:v>122.67</c:v>
                </c:pt>
                <c:pt idx="108">
                  <c:v>123.2</c:v>
                </c:pt>
                <c:pt idx="109">
                  <c:v>119.88</c:v>
                </c:pt>
                <c:pt idx="110">
                  <c:v>120.47</c:v>
                </c:pt>
                <c:pt idx="111">
                  <c:v>119.89</c:v>
                </c:pt>
                <c:pt idx="112">
                  <c:v>117.65</c:v>
                </c:pt>
                <c:pt idx="113">
                  <c:v>116.16</c:v>
                </c:pt>
                <c:pt idx="114">
                  <c:v>117.89</c:v>
                </c:pt>
                <c:pt idx="115">
                  <c:v>117.33</c:v>
                </c:pt>
                <c:pt idx="116">
                  <c:v>117.16</c:v>
                </c:pt>
                <c:pt idx="117">
                  <c:v>116.36</c:v>
                </c:pt>
                <c:pt idx="118">
                  <c:v>115.04</c:v>
                </c:pt>
                <c:pt idx="119">
                  <c:v>114.03</c:v>
                </c:pt>
                <c:pt idx="120">
                  <c:v>116.75</c:v>
                </c:pt>
                <c:pt idx="121">
                  <c:v>116.7</c:v>
                </c:pt>
                <c:pt idx="122">
                  <c:v>116.32</c:v>
                </c:pt>
                <c:pt idx="123">
                  <c:v>117.96</c:v>
                </c:pt>
                <c:pt idx="124">
                  <c:v>117.58</c:v>
                </c:pt>
                <c:pt idx="125">
                  <c:v>117.88</c:v>
                </c:pt>
                <c:pt idx="126">
                  <c:v>118.29</c:v>
                </c:pt>
                <c:pt idx="127">
                  <c:v>115.67</c:v>
                </c:pt>
                <c:pt idx="128">
                  <c:v>119.41</c:v>
                </c:pt>
                <c:pt idx="129">
                  <c:v>116.84</c:v>
                </c:pt>
                <c:pt idx="130">
                  <c:v>118.04</c:v>
                </c:pt>
                <c:pt idx="131">
                  <c:v>119.77</c:v>
                </c:pt>
                <c:pt idx="132">
                  <c:v>118.8</c:v>
                </c:pt>
                <c:pt idx="133">
                  <c:v>122.28</c:v>
                </c:pt>
                <c:pt idx="134">
                  <c:v>121.36</c:v>
                </c:pt>
                <c:pt idx="135">
                  <c:v>123.51</c:v>
                </c:pt>
                <c:pt idx="136">
                  <c:v>121.95</c:v>
                </c:pt>
                <c:pt idx="137">
                  <c:v>121.45</c:v>
                </c:pt>
                <c:pt idx="138">
                  <c:v>121.32</c:v>
                </c:pt>
                <c:pt idx="139">
                  <c:v>123.2</c:v>
                </c:pt>
                <c:pt idx="140">
                  <c:v>122.34</c:v>
                </c:pt>
                <c:pt idx="141">
                  <c:v>122.68</c:v>
                </c:pt>
                <c:pt idx="142">
                  <c:v>124.87</c:v>
                </c:pt>
                <c:pt idx="143">
                  <c:v>124.57</c:v>
                </c:pt>
                <c:pt idx="144">
                  <c:v>124.85</c:v>
                </c:pt>
                <c:pt idx="145">
                  <c:v>123.47</c:v>
                </c:pt>
                <c:pt idx="146">
                  <c:v>127.24</c:v>
                </c:pt>
                <c:pt idx="147">
                  <c:v>127.28</c:v>
                </c:pt>
                <c:pt idx="148">
                  <c:v>125.03</c:v>
                </c:pt>
                <c:pt idx="149">
                  <c:v>125.69</c:v>
                </c:pt>
                <c:pt idx="150">
                  <c:v>126.18</c:v>
                </c:pt>
                <c:pt idx="151">
                  <c:v>127.07</c:v>
                </c:pt>
                <c:pt idx="152">
                  <c:v>122.75</c:v>
                </c:pt>
                <c:pt idx="153">
                  <c:v>127.55</c:v>
                </c:pt>
                <c:pt idx="154">
                  <c:v>124.49</c:v>
                </c:pt>
                <c:pt idx="155">
                  <c:v>122.74</c:v>
                </c:pt>
                <c:pt idx="156">
                  <c:v>119.88</c:v>
                </c:pt>
                <c:pt idx="157">
                  <c:v>122.85</c:v>
                </c:pt>
                <c:pt idx="158">
                  <c:v>119.93</c:v>
                </c:pt>
                <c:pt idx="159">
                  <c:v>120.11</c:v>
                </c:pt>
                <c:pt idx="160">
                  <c:v>123.15</c:v>
                </c:pt>
                <c:pt idx="161">
                  <c:v>119.92</c:v>
                </c:pt>
                <c:pt idx="162">
                  <c:v>122.5</c:v>
                </c:pt>
                <c:pt idx="163">
                  <c:v>114.62</c:v>
                </c:pt>
                <c:pt idx="164">
                  <c:v>118.92</c:v>
                </c:pt>
                <c:pt idx="165">
                  <c:v>114.46</c:v>
                </c:pt>
                <c:pt idx="166">
                  <c:v>111.99</c:v>
                </c:pt>
                <c:pt idx="167">
                  <c:v>116.56</c:v>
                </c:pt>
                <c:pt idx="168">
                  <c:v>113.98</c:v>
                </c:pt>
                <c:pt idx="169">
                  <c:v>110</c:v>
                </c:pt>
                <c:pt idx="170">
                  <c:v>108.65</c:v>
                </c:pt>
                <c:pt idx="171">
                  <c:v>94.49</c:v>
                </c:pt>
                <c:pt idx="172">
                  <c:v>92.37</c:v>
                </c:pt>
                <c:pt idx="173">
                  <c:v>94.17</c:v>
                </c:pt>
                <c:pt idx="174">
                  <c:v>94.69</c:v>
                </c:pt>
                <c:pt idx="175">
                  <c:v>97.76</c:v>
                </c:pt>
                <c:pt idx="176">
                  <c:v>95.84</c:v>
                </c:pt>
                <c:pt idx="177">
                  <c:v>99.68</c:v>
                </c:pt>
                <c:pt idx="178">
                  <c:v>98.63</c:v>
                </c:pt>
                <c:pt idx="179">
                  <c:v>99.74</c:v>
                </c:pt>
                <c:pt idx="180">
                  <c:v>100.5</c:v>
                </c:pt>
                <c:pt idx="181">
                  <c:v>99.42</c:v>
                </c:pt>
                <c:pt idx="182">
                  <c:v>102.71</c:v>
                </c:pt>
                <c:pt idx="183">
                  <c:v>105.96</c:v>
                </c:pt>
                <c:pt idx="184">
                  <c:v>102.37</c:v>
                </c:pt>
                <c:pt idx="185">
                  <c:v>103.08</c:v>
                </c:pt>
                <c:pt idx="186">
                  <c:v>103.35</c:v>
                </c:pt>
                <c:pt idx="187">
                  <c:v>99.11</c:v>
                </c:pt>
                <c:pt idx="188">
                  <c:v>101.39</c:v>
                </c:pt>
                <c:pt idx="189">
                  <c:v>102.41</c:v>
                </c:pt>
                <c:pt idx="190">
                  <c:v>101.38</c:v>
                </c:pt>
                <c:pt idx="191">
                  <c:v>99.63</c:v>
                </c:pt>
                <c:pt idx="192">
                  <c:v>102.56</c:v>
                </c:pt>
                <c:pt idx="193">
                  <c:v>103.23</c:v>
                </c:pt>
                <c:pt idx="194">
                  <c:v>104.01</c:v>
                </c:pt>
                <c:pt idx="195">
                  <c:v>103.4</c:v>
                </c:pt>
                <c:pt idx="196">
                  <c:v>105.75</c:v>
                </c:pt>
                <c:pt idx="197">
                  <c:v>106.39</c:v>
                </c:pt>
                <c:pt idx="198">
                  <c:v>107.31</c:v>
                </c:pt>
                <c:pt idx="199">
                  <c:v>108.8</c:v>
                </c:pt>
                <c:pt idx="200">
                  <c:v>108.64</c:v>
                </c:pt>
                <c:pt idx="201">
                  <c:v>108.37</c:v>
                </c:pt>
                <c:pt idx="202">
                  <c:v>109.61</c:v>
                </c:pt>
                <c:pt idx="203">
                  <c:v>109.29</c:v>
                </c:pt>
                <c:pt idx="204">
                  <c:v>105.73</c:v>
                </c:pt>
                <c:pt idx="205">
                  <c:v>106.73</c:v>
                </c:pt>
                <c:pt idx="206">
                  <c:v>105.24</c:v>
                </c:pt>
                <c:pt idx="207">
                  <c:v>104.15</c:v>
                </c:pt>
                <c:pt idx="208">
                  <c:v>105.13</c:v>
                </c:pt>
                <c:pt idx="209">
                  <c:v>107.15</c:v>
                </c:pt>
                <c:pt idx="210">
                  <c:v>104.88</c:v>
                </c:pt>
                <c:pt idx="211">
                  <c:v>103.07</c:v>
                </c:pt>
                <c:pt idx="212">
                  <c:v>104.38</c:v>
                </c:pt>
                <c:pt idx="213">
                  <c:v>102.99</c:v>
                </c:pt>
                <c:pt idx="214">
                  <c:v>100.94</c:v>
                </c:pt>
                <c:pt idx="215">
                  <c:v>102.86</c:v>
                </c:pt>
                <c:pt idx="216">
                  <c:v>106.15</c:v>
                </c:pt>
                <c:pt idx="217">
                  <c:v>107.9</c:v>
                </c:pt>
                <c:pt idx="218">
                  <c:v>108.4</c:v>
                </c:pt>
                <c:pt idx="219">
                  <c:v>101.8</c:v>
                </c:pt>
                <c:pt idx="220">
                  <c:v>106.72</c:v>
                </c:pt>
                <c:pt idx="221">
                  <c:v>106.07</c:v>
                </c:pt>
                <c:pt idx="222">
                  <c:v>110.86</c:v>
                </c:pt>
                <c:pt idx="223">
                  <c:v>107.22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95-48B8-9509-828276E88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8780559"/>
        <c:axId val="1"/>
      </c:lineChart>
      <c:catAx>
        <c:axId val="668780559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60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  <c:max val="160"/>
          <c:min val="6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668780559"/>
        <c:crosses val="autoZero"/>
        <c:crossBetween val="between"/>
        <c:majorUnit val="10"/>
        <c:minorUnit val="4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263157894736845E-2"/>
          <c:y val="5.0445176947875536E-2"/>
          <c:w val="0.95052631578947366"/>
          <c:h val="0.71216720397000766"/>
        </c:manualLayout>
      </c:layout>
      <c:barChart>
        <c:barDir val="col"/>
        <c:grouping val="clustered"/>
        <c:varyColors val="0"/>
        <c:ser>
          <c:idx val="1"/>
          <c:order val="1"/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'11グラフデータ'!$AG$268:$AH$495</c:f>
              <c:strCache>
                <c:ptCount val="217"/>
                <c:pt idx="0">
                  <c:v>H18
2006</c:v>
                </c:pt>
                <c:pt idx="12">
                  <c:v>H19
2007</c:v>
                </c:pt>
                <c:pt idx="24">
                  <c:v>H20
2008</c:v>
                </c:pt>
                <c:pt idx="36">
                  <c:v>H21
2009</c:v>
                </c:pt>
                <c:pt idx="48">
                  <c:v>H22
2010</c:v>
                </c:pt>
                <c:pt idx="60">
                  <c:v>H23
2011</c:v>
                </c:pt>
                <c:pt idx="72">
                  <c:v>H24
2012</c:v>
                </c:pt>
                <c:pt idx="84">
                  <c:v>H25
2013</c:v>
                </c:pt>
                <c:pt idx="96">
                  <c:v>H26
2014</c:v>
                </c:pt>
                <c:pt idx="108">
                  <c:v>H27
2015</c:v>
                </c:pt>
                <c:pt idx="120">
                  <c:v>H28
2016</c:v>
                </c:pt>
                <c:pt idx="132">
                  <c:v>H29
2017</c:v>
                </c:pt>
                <c:pt idx="144">
                  <c:v>H30
2018</c:v>
                </c:pt>
                <c:pt idx="156">
                  <c:v>H31 R1
2019</c:v>
                </c:pt>
                <c:pt idx="168">
                  <c:v>R2
2020</c:v>
                </c:pt>
                <c:pt idx="180">
                  <c:v>R3
2021</c:v>
                </c:pt>
                <c:pt idx="192">
                  <c:v>R4
2022</c:v>
                </c:pt>
                <c:pt idx="204">
                  <c:v>R5
2023</c:v>
                </c:pt>
                <c:pt idx="216">
                  <c:v>R6
2024</c:v>
                </c:pt>
              </c:strCache>
            </c:strRef>
          </c:cat>
          <c:val>
            <c:numRef>
              <c:f>'11グラフデータ'!$AL$268:$AL$495</c:f>
              <c:numCache>
                <c:formatCode>General</c:formatCode>
                <c:ptCount val="228"/>
                <c:pt idx="19">
                  <c:v>159.5</c:v>
                </c:pt>
                <c:pt idx="20">
                  <c:v>159.5</c:v>
                </c:pt>
                <c:pt idx="21">
                  <c:v>159.5</c:v>
                </c:pt>
                <c:pt idx="22">
                  <c:v>159.5</c:v>
                </c:pt>
                <c:pt idx="23">
                  <c:v>159.5</c:v>
                </c:pt>
                <c:pt idx="24">
                  <c:v>159.5</c:v>
                </c:pt>
                <c:pt idx="25">
                  <c:v>159.5</c:v>
                </c:pt>
                <c:pt idx="26">
                  <c:v>159.5</c:v>
                </c:pt>
                <c:pt idx="27">
                  <c:v>159.5</c:v>
                </c:pt>
                <c:pt idx="28">
                  <c:v>159.5</c:v>
                </c:pt>
                <c:pt idx="29">
                  <c:v>159.5</c:v>
                </c:pt>
                <c:pt idx="30">
                  <c:v>159.5</c:v>
                </c:pt>
                <c:pt idx="31">
                  <c:v>159.5</c:v>
                </c:pt>
                <c:pt idx="32">
                  <c:v>159.5</c:v>
                </c:pt>
                <c:pt idx="33">
                  <c:v>159.5</c:v>
                </c:pt>
                <c:pt idx="34">
                  <c:v>159.5</c:v>
                </c:pt>
                <c:pt idx="35">
                  <c:v>159.5</c:v>
                </c:pt>
                <c:pt idx="36">
                  <c:v>159.5</c:v>
                </c:pt>
                <c:pt idx="37">
                  <c:v>159.5</c:v>
                </c:pt>
                <c:pt idx="38">
                  <c:v>159.5</c:v>
                </c:pt>
                <c:pt idx="62">
                  <c:v>159.5</c:v>
                </c:pt>
                <c:pt idx="63">
                  <c:v>159.5</c:v>
                </c:pt>
                <c:pt idx="64">
                  <c:v>159.5</c:v>
                </c:pt>
                <c:pt idx="65">
                  <c:v>159.5</c:v>
                </c:pt>
                <c:pt idx="66">
                  <c:v>159.5</c:v>
                </c:pt>
                <c:pt idx="67">
                  <c:v>159.5</c:v>
                </c:pt>
                <c:pt idx="68">
                  <c:v>159.5</c:v>
                </c:pt>
                <c:pt idx="69">
                  <c:v>159.5</c:v>
                </c:pt>
                <c:pt idx="70">
                  <c:v>159.5</c:v>
                </c:pt>
                <c:pt idx="71">
                  <c:v>159.5</c:v>
                </c:pt>
                <c:pt idx="72">
                  <c:v>159.5</c:v>
                </c:pt>
                <c:pt idx="73">
                  <c:v>159.5</c:v>
                </c:pt>
                <c:pt idx="74">
                  <c:v>159.5</c:v>
                </c:pt>
                <c:pt idx="75">
                  <c:v>159.5</c:v>
                </c:pt>
                <c:pt idx="76">
                  <c:v>159.5</c:v>
                </c:pt>
                <c:pt idx="77">
                  <c:v>159.5</c:v>
                </c:pt>
                <c:pt idx="78">
                  <c:v>159.5</c:v>
                </c:pt>
                <c:pt idx="79">
                  <c:v>159.5</c:v>
                </c:pt>
                <c:pt idx="80">
                  <c:v>159.5</c:v>
                </c:pt>
                <c:pt idx="81">
                  <c:v>159.5</c:v>
                </c:pt>
                <c:pt idx="82">
                  <c:v>159.5</c:v>
                </c:pt>
                <c:pt idx="83">
                  <c:v>159.5</c:v>
                </c:pt>
                <c:pt idx="84">
                  <c:v>159.5</c:v>
                </c:pt>
                <c:pt idx="85">
                  <c:v>159.5</c:v>
                </c:pt>
                <c:pt idx="155">
                  <c:v>159.5</c:v>
                </c:pt>
                <c:pt idx="156">
                  <c:v>159.5</c:v>
                </c:pt>
                <c:pt idx="157">
                  <c:v>159.5</c:v>
                </c:pt>
                <c:pt idx="158">
                  <c:v>159.5</c:v>
                </c:pt>
                <c:pt idx="159">
                  <c:v>159.5</c:v>
                </c:pt>
                <c:pt idx="160">
                  <c:v>159.5</c:v>
                </c:pt>
                <c:pt idx="161">
                  <c:v>159.5</c:v>
                </c:pt>
                <c:pt idx="162">
                  <c:v>159.5</c:v>
                </c:pt>
                <c:pt idx="163">
                  <c:v>159.5</c:v>
                </c:pt>
                <c:pt idx="164">
                  <c:v>159.5</c:v>
                </c:pt>
                <c:pt idx="165">
                  <c:v>159.5</c:v>
                </c:pt>
                <c:pt idx="166">
                  <c:v>159.5</c:v>
                </c:pt>
                <c:pt idx="167">
                  <c:v>159.5</c:v>
                </c:pt>
                <c:pt idx="168">
                  <c:v>159.5</c:v>
                </c:pt>
                <c:pt idx="169">
                  <c:v>159.5</c:v>
                </c:pt>
                <c:pt idx="170">
                  <c:v>159.5</c:v>
                </c:pt>
                <c:pt idx="171">
                  <c:v>159.5</c:v>
                </c:pt>
                <c:pt idx="172">
                  <c:v>159.5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7-4BE6-9294-EFA0F1E98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8778159"/>
        <c:axId val="1"/>
      </c:barChart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'11グラフデータ'!$AG$268:$AH$495</c:f>
              <c:strCache>
                <c:ptCount val="217"/>
                <c:pt idx="0">
                  <c:v>H18
2006</c:v>
                </c:pt>
                <c:pt idx="12">
                  <c:v>H19
2007</c:v>
                </c:pt>
                <c:pt idx="24">
                  <c:v>H20
2008</c:v>
                </c:pt>
                <c:pt idx="36">
                  <c:v>H21
2009</c:v>
                </c:pt>
                <c:pt idx="48">
                  <c:v>H22
2010</c:v>
                </c:pt>
                <c:pt idx="60">
                  <c:v>H23
2011</c:v>
                </c:pt>
                <c:pt idx="72">
                  <c:v>H24
2012</c:v>
                </c:pt>
                <c:pt idx="84">
                  <c:v>H25
2013</c:v>
                </c:pt>
                <c:pt idx="96">
                  <c:v>H26
2014</c:v>
                </c:pt>
                <c:pt idx="108">
                  <c:v>H27
2015</c:v>
                </c:pt>
                <c:pt idx="120">
                  <c:v>H28
2016</c:v>
                </c:pt>
                <c:pt idx="132">
                  <c:v>H29
2017</c:v>
                </c:pt>
                <c:pt idx="144">
                  <c:v>H30
2018</c:v>
                </c:pt>
                <c:pt idx="156">
                  <c:v>H31 R1
2019</c:v>
                </c:pt>
                <c:pt idx="168">
                  <c:v>R2
2020</c:v>
                </c:pt>
                <c:pt idx="180">
                  <c:v>R3
2021</c:v>
                </c:pt>
                <c:pt idx="192">
                  <c:v>R4
2022</c:v>
                </c:pt>
                <c:pt idx="204">
                  <c:v>R5
2023</c:v>
                </c:pt>
                <c:pt idx="216">
                  <c:v>R6
2024</c:v>
                </c:pt>
              </c:strCache>
            </c:strRef>
          </c:cat>
          <c:val>
            <c:numRef>
              <c:f>'11グラフデータ'!$K$268:$K$495</c:f>
              <c:numCache>
                <c:formatCode>0.0</c:formatCode>
                <c:ptCount val="228"/>
                <c:pt idx="0">
                  <c:v>105.28</c:v>
                </c:pt>
                <c:pt idx="1">
                  <c:v>106.85</c:v>
                </c:pt>
                <c:pt idx="2">
                  <c:v>106.71</c:v>
                </c:pt>
                <c:pt idx="3">
                  <c:v>110.89</c:v>
                </c:pt>
                <c:pt idx="4">
                  <c:v>111.7</c:v>
                </c:pt>
                <c:pt idx="5">
                  <c:v>114.62</c:v>
                </c:pt>
                <c:pt idx="6">
                  <c:v>113.28</c:v>
                </c:pt>
                <c:pt idx="7">
                  <c:v>116.65</c:v>
                </c:pt>
                <c:pt idx="8">
                  <c:v>119</c:v>
                </c:pt>
                <c:pt idx="9">
                  <c:v>118.78</c:v>
                </c:pt>
                <c:pt idx="10">
                  <c:v>117.76</c:v>
                </c:pt>
                <c:pt idx="11">
                  <c:v>119.51</c:v>
                </c:pt>
                <c:pt idx="12">
                  <c:v>120.55</c:v>
                </c:pt>
                <c:pt idx="13">
                  <c:v>122.18</c:v>
                </c:pt>
                <c:pt idx="14">
                  <c:v>120.89</c:v>
                </c:pt>
                <c:pt idx="15">
                  <c:v>125.9</c:v>
                </c:pt>
                <c:pt idx="16">
                  <c:v>128.5</c:v>
                </c:pt>
                <c:pt idx="17">
                  <c:v>125.71</c:v>
                </c:pt>
                <c:pt idx="18">
                  <c:v>130.96</c:v>
                </c:pt>
                <c:pt idx="19">
                  <c:v>129.34</c:v>
                </c:pt>
                <c:pt idx="20">
                  <c:v>128.5</c:v>
                </c:pt>
                <c:pt idx="21">
                  <c:v>129.15</c:v>
                </c:pt>
                <c:pt idx="22">
                  <c:v>126.96</c:v>
                </c:pt>
                <c:pt idx="23">
                  <c:v>126.58</c:v>
                </c:pt>
                <c:pt idx="24">
                  <c:v>127.56</c:v>
                </c:pt>
                <c:pt idx="25">
                  <c:v>125.48</c:v>
                </c:pt>
                <c:pt idx="26">
                  <c:v>132.19</c:v>
                </c:pt>
                <c:pt idx="27">
                  <c:v>131.5</c:v>
                </c:pt>
                <c:pt idx="28">
                  <c:v>129.15</c:v>
                </c:pt>
                <c:pt idx="29">
                  <c:v>128.19999999999999</c:v>
                </c:pt>
                <c:pt idx="30">
                  <c:v>129.63</c:v>
                </c:pt>
                <c:pt idx="31">
                  <c:v>129.34</c:v>
                </c:pt>
                <c:pt idx="32">
                  <c:v>130.13</c:v>
                </c:pt>
                <c:pt idx="33">
                  <c:v>126.68</c:v>
                </c:pt>
                <c:pt idx="34">
                  <c:v>125.82</c:v>
                </c:pt>
                <c:pt idx="35">
                  <c:v>122.64</c:v>
                </c:pt>
                <c:pt idx="36">
                  <c:v>116.65</c:v>
                </c:pt>
                <c:pt idx="37">
                  <c:v>114.01</c:v>
                </c:pt>
                <c:pt idx="38">
                  <c:v>107.78</c:v>
                </c:pt>
                <c:pt idx="39">
                  <c:v>105.65</c:v>
                </c:pt>
                <c:pt idx="40">
                  <c:v>102.76</c:v>
                </c:pt>
                <c:pt idx="41">
                  <c:v>100.41</c:v>
                </c:pt>
                <c:pt idx="42">
                  <c:v>95.62</c:v>
                </c:pt>
                <c:pt idx="43">
                  <c:v>93.83</c:v>
                </c:pt>
                <c:pt idx="44">
                  <c:v>92.96</c:v>
                </c:pt>
                <c:pt idx="45">
                  <c:v>94.15</c:v>
                </c:pt>
                <c:pt idx="46">
                  <c:v>93.82</c:v>
                </c:pt>
                <c:pt idx="47">
                  <c:v>93.8</c:v>
                </c:pt>
                <c:pt idx="48">
                  <c:v>94.42</c:v>
                </c:pt>
                <c:pt idx="49">
                  <c:v>95.34</c:v>
                </c:pt>
                <c:pt idx="50">
                  <c:v>95.06</c:v>
                </c:pt>
                <c:pt idx="51">
                  <c:v>92.71</c:v>
                </c:pt>
                <c:pt idx="52">
                  <c:v>94.04</c:v>
                </c:pt>
                <c:pt idx="53">
                  <c:v>95.73</c:v>
                </c:pt>
                <c:pt idx="54">
                  <c:v>95.75</c:v>
                </c:pt>
                <c:pt idx="55">
                  <c:v>97.82</c:v>
                </c:pt>
                <c:pt idx="56">
                  <c:v>96.93</c:v>
                </c:pt>
                <c:pt idx="57">
                  <c:v>100.68</c:v>
                </c:pt>
                <c:pt idx="58">
                  <c:v>98</c:v>
                </c:pt>
                <c:pt idx="59">
                  <c:v>96.69</c:v>
                </c:pt>
                <c:pt idx="60">
                  <c:v>96.99</c:v>
                </c:pt>
                <c:pt idx="61">
                  <c:v>100.55</c:v>
                </c:pt>
                <c:pt idx="62">
                  <c:v>97.38</c:v>
                </c:pt>
                <c:pt idx="63">
                  <c:v>99.51</c:v>
                </c:pt>
                <c:pt idx="64">
                  <c:v>102.33</c:v>
                </c:pt>
                <c:pt idx="65">
                  <c:v>102.54</c:v>
                </c:pt>
                <c:pt idx="66">
                  <c:v>104.44</c:v>
                </c:pt>
                <c:pt idx="67">
                  <c:v>105.42</c:v>
                </c:pt>
                <c:pt idx="68">
                  <c:v>102.58</c:v>
                </c:pt>
                <c:pt idx="69">
                  <c:v>103.04</c:v>
                </c:pt>
                <c:pt idx="70">
                  <c:v>102.99</c:v>
                </c:pt>
                <c:pt idx="71">
                  <c:v>102.48</c:v>
                </c:pt>
                <c:pt idx="72">
                  <c:v>106.09</c:v>
                </c:pt>
                <c:pt idx="73">
                  <c:v>104.19</c:v>
                </c:pt>
                <c:pt idx="74">
                  <c:v>101.75</c:v>
                </c:pt>
                <c:pt idx="75">
                  <c:v>101.79</c:v>
                </c:pt>
                <c:pt idx="76">
                  <c:v>99.27</c:v>
                </c:pt>
                <c:pt idx="77">
                  <c:v>98.42</c:v>
                </c:pt>
                <c:pt idx="78">
                  <c:v>99.28</c:v>
                </c:pt>
                <c:pt idx="79">
                  <c:v>98.76</c:v>
                </c:pt>
                <c:pt idx="80">
                  <c:v>99.52</c:v>
                </c:pt>
                <c:pt idx="81">
                  <c:v>97.37</c:v>
                </c:pt>
                <c:pt idx="82">
                  <c:v>97.6</c:v>
                </c:pt>
                <c:pt idx="83">
                  <c:v>97.13</c:v>
                </c:pt>
                <c:pt idx="84">
                  <c:v>97.45</c:v>
                </c:pt>
                <c:pt idx="85">
                  <c:v>97.21</c:v>
                </c:pt>
                <c:pt idx="86">
                  <c:v>96.93</c:v>
                </c:pt>
                <c:pt idx="87">
                  <c:v>96.78</c:v>
                </c:pt>
                <c:pt idx="88">
                  <c:v>96.82</c:v>
                </c:pt>
                <c:pt idx="89">
                  <c:v>97.4</c:v>
                </c:pt>
                <c:pt idx="90">
                  <c:v>99.38</c:v>
                </c:pt>
                <c:pt idx="91">
                  <c:v>101.2</c:v>
                </c:pt>
                <c:pt idx="92">
                  <c:v>102.43</c:v>
                </c:pt>
                <c:pt idx="93">
                  <c:v>103.84</c:v>
                </c:pt>
                <c:pt idx="94">
                  <c:v>104.86</c:v>
                </c:pt>
                <c:pt idx="95">
                  <c:v>104.47</c:v>
                </c:pt>
                <c:pt idx="96">
                  <c:v>104.72</c:v>
                </c:pt>
                <c:pt idx="97">
                  <c:v>104.06</c:v>
                </c:pt>
                <c:pt idx="98">
                  <c:v>105.6</c:v>
                </c:pt>
                <c:pt idx="99">
                  <c:v>107.76</c:v>
                </c:pt>
                <c:pt idx="100">
                  <c:v>108.44</c:v>
                </c:pt>
                <c:pt idx="101">
                  <c:v>107.67</c:v>
                </c:pt>
                <c:pt idx="102">
                  <c:v>104.86</c:v>
                </c:pt>
                <c:pt idx="103">
                  <c:v>106.16</c:v>
                </c:pt>
                <c:pt idx="104">
                  <c:v>106.41</c:v>
                </c:pt>
                <c:pt idx="105">
                  <c:v>107.15</c:v>
                </c:pt>
                <c:pt idx="106">
                  <c:v>107.94</c:v>
                </c:pt>
                <c:pt idx="107">
                  <c:v>108.16</c:v>
                </c:pt>
                <c:pt idx="108">
                  <c:v>109.11</c:v>
                </c:pt>
                <c:pt idx="109">
                  <c:v>109.89</c:v>
                </c:pt>
                <c:pt idx="110">
                  <c:v>105.35</c:v>
                </c:pt>
                <c:pt idx="111">
                  <c:v>104.35</c:v>
                </c:pt>
                <c:pt idx="112">
                  <c:v>105.69</c:v>
                </c:pt>
                <c:pt idx="113">
                  <c:v>102.87</c:v>
                </c:pt>
                <c:pt idx="114">
                  <c:v>101.99</c:v>
                </c:pt>
                <c:pt idx="115">
                  <c:v>101.49</c:v>
                </c:pt>
                <c:pt idx="116">
                  <c:v>101.37</c:v>
                </c:pt>
                <c:pt idx="117">
                  <c:v>101.61</c:v>
                </c:pt>
                <c:pt idx="118">
                  <c:v>102.57</c:v>
                </c:pt>
                <c:pt idx="119">
                  <c:v>103.07</c:v>
                </c:pt>
                <c:pt idx="120">
                  <c:v>101.75</c:v>
                </c:pt>
                <c:pt idx="121">
                  <c:v>101.82</c:v>
                </c:pt>
                <c:pt idx="122">
                  <c:v>101.95</c:v>
                </c:pt>
                <c:pt idx="123">
                  <c:v>101.71</c:v>
                </c:pt>
                <c:pt idx="124">
                  <c:v>101.08</c:v>
                </c:pt>
                <c:pt idx="125">
                  <c:v>100.36</c:v>
                </c:pt>
                <c:pt idx="126">
                  <c:v>101.74</c:v>
                </c:pt>
                <c:pt idx="127">
                  <c:v>100.88</c:v>
                </c:pt>
                <c:pt idx="128">
                  <c:v>101.23</c:v>
                </c:pt>
                <c:pt idx="129">
                  <c:v>99.26</c:v>
                </c:pt>
                <c:pt idx="130">
                  <c:v>98.21</c:v>
                </c:pt>
                <c:pt idx="131">
                  <c:v>96.89</c:v>
                </c:pt>
                <c:pt idx="132">
                  <c:v>98.25</c:v>
                </c:pt>
                <c:pt idx="133">
                  <c:v>97.72</c:v>
                </c:pt>
                <c:pt idx="134">
                  <c:v>98.34</c:v>
                </c:pt>
                <c:pt idx="135">
                  <c:v>100.37</c:v>
                </c:pt>
                <c:pt idx="136">
                  <c:v>99.54</c:v>
                </c:pt>
                <c:pt idx="137">
                  <c:v>99.66</c:v>
                </c:pt>
                <c:pt idx="138">
                  <c:v>101.18</c:v>
                </c:pt>
                <c:pt idx="139">
                  <c:v>101.61</c:v>
                </c:pt>
                <c:pt idx="140">
                  <c:v>101.85</c:v>
                </c:pt>
                <c:pt idx="141">
                  <c:v>101.35</c:v>
                </c:pt>
                <c:pt idx="142">
                  <c:v>101.11</c:v>
                </c:pt>
                <c:pt idx="143">
                  <c:v>101.28</c:v>
                </c:pt>
                <c:pt idx="144">
                  <c:v>100.42</c:v>
                </c:pt>
                <c:pt idx="145">
                  <c:v>102.95</c:v>
                </c:pt>
                <c:pt idx="146">
                  <c:v>101.75</c:v>
                </c:pt>
                <c:pt idx="147">
                  <c:v>105.79</c:v>
                </c:pt>
                <c:pt idx="148">
                  <c:v>102.68</c:v>
                </c:pt>
                <c:pt idx="149">
                  <c:v>102.32</c:v>
                </c:pt>
                <c:pt idx="150">
                  <c:v>103.06</c:v>
                </c:pt>
                <c:pt idx="151">
                  <c:v>102.3</c:v>
                </c:pt>
                <c:pt idx="152">
                  <c:v>104.2</c:v>
                </c:pt>
                <c:pt idx="153">
                  <c:v>106.32</c:v>
                </c:pt>
                <c:pt idx="154">
                  <c:v>102.72</c:v>
                </c:pt>
                <c:pt idx="155">
                  <c:v>101.8</c:v>
                </c:pt>
                <c:pt idx="156">
                  <c:v>102.25</c:v>
                </c:pt>
                <c:pt idx="157">
                  <c:v>102.71</c:v>
                </c:pt>
                <c:pt idx="158">
                  <c:v>103.94</c:v>
                </c:pt>
                <c:pt idx="159">
                  <c:v>103.21</c:v>
                </c:pt>
                <c:pt idx="160">
                  <c:v>104.82</c:v>
                </c:pt>
                <c:pt idx="161">
                  <c:v>107.43</c:v>
                </c:pt>
                <c:pt idx="162">
                  <c:v>106.1</c:v>
                </c:pt>
                <c:pt idx="163">
                  <c:v>105.4</c:v>
                </c:pt>
                <c:pt idx="164">
                  <c:v>104.79</c:v>
                </c:pt>
                <c:pt idx="165">
                  <c:v>104.33</c:v>
                </c:pt>
                <c:pt idx="166">
                  <c:v>104.47</c:v>
                </c:pt>
                <c:pt idx="167">
                  <c:v>106.61</c:v>
                </c:pt>
                <c:pt idx="168">
                  <c:v>107.42</c:v>
                </c:pt>
                <c:pt idx="169">
                  <c:v>106.9</c:v>
                </c:pt>
                <c:pt idx="170">
                  <c:v>105.85</c:v>
                </c:pt>
                <c:pt idx="171">
                  <c:v>105.18</c:v>
                </c:pt>
                <c:pt idx="172">
                  <c:v>100.47</c:v>
                </c:pt>
                <c:pt idx="173">
                  <c:v>100.95</c:v>
                </c:pt>
                <c:pt idx="174">
                  <c:v>101.16</c:v>
                </c:pt>
                <c:pt idx="175">
                  <c:v>98.48</c:v>
                </c:pt>
                <c:pt idx="176">
                  <c:v>94.46</c:v>
                </c:pt>
                <c:pt idx="177">
                  <c:v>93.08</c:v>
                </c:pt>
                <c:pt idx="178">
                  <c:v>93.69</c:v>
                </c:pt>
                <c:pt idx="179">
                  <c:v>92.36</c:v>
                </c:pt>
                <c:pt idx="180">
                  <c:v>92.27</c:v>
                </c:pt>
                <c:pt idx="181">
                  <c:v>90.96</c:v>
                </c:pt>
                <c:pt idx="182">
                  <c:v>90.95</c:v>
                </c:pt>
                <c:pt idx="183">
                  <c:v>92.83</c:v>
                </c:pt>
                <c:pt idx="184">
                  <c:v>92.9</c:v>
                </c:pt>
                <c:pt idx="185">
                  <c:v>92.7</c:v>
                </c:pt>
                <c:pt idx="186">
                  <c:v>93.18</c:v>
                </c:pt>
                <c:pt idx="187">
                  <c:v>91.68</c:v>
                </c:pt>
                <c:pt idx="188">
                  <c:v>93.11</c:v>
                </c:pt>
                <c:pt idx="189">
                  <c:v>94.79</c:v>
                </c:pt>
                <c:pt idx="190">
                  <c:v>94.56</c:v>
                </c:pt>
                <c:pt idx="191">
                  <c:v>93.95</c:v>
                </c:pt>
                <c:pt idx="192">
                  <c:v>95.33</c:v>
                </c:pt>
                <c:pt idx="193">
                  <c:v>96.64</c:v>
                </c:pt>
                <c:pt idx="194">
                  <c:v>97.3</c:v>
                </c:pt>
                <c:pt idx="195">
                  <c:v>98.07</c:v>
                </c:pt>
                <c:pt idx="196">
                  <c:v>96.89</c:v>
                </c:pt>
                <c:pt idx="197">
                  <c:v>95.03</c:v>
                </c:pt>
                <c:pt idx="198">
                  <c:v>98.42</c:v>
                </c:pt>
                <c:pt idx="199">
                  <c:v>98.63</c:v>
                </c:pt>
                <c:pt idx="200">
                  <c:v>99.41</c:v>
                </c:pt>
                <c:pt idx="201">
                  <c:v>99.92</c:v>
                </c:pt>
                <c:pt idx="202">
                  <c:v>99.55</c:v>
                </c:pt>
                <c:pt idx="203">
                  <c:v>101.18</c:v>
                </c:pt>
                <c:pt idx="204">
                  <c:v>101.98</c:v>
                </c:pt>
                <c:pt idx="205">
                  <c:v>100.62</c:v>
                </c:pt>
                <c:pt idx="206">
                  <c:v>100.16</c:v>
                </c:pt>
                <c:pt idx="207">
                  <c:v>97.65</c:v>
                </c:pt>
                <c:pt idx="208">
                  <c:v>98.45</c:v>
                </c:pt>
                <c:pt idx="209">
                  <c:v>97.86</c:v>
                </c:pt>
                <c:pt idx="210">
                  <c:v>96.2</c:v>
                </c:pt>
                <c:pt idx="211">
                  <c:v>96.87</c:v>
                </c:pt>
                <c:pt idx="212">
                  <c:v>95.03</c:v>
                </c:pt>
                <c:pt idx="213">
                  <c:v>95.23</c:v>
                </c:pt>
                <c:pt idx="214">
                  <c:v>96.02</c:v>
                </c:pt>
                <c:pt idx="215">
                  <c:v>96.92</c:v>
                </c:pt>
                <c:pt idx="216">
                  <c:v>94.09</c:v>
                </c:pt>
                <c:pt idx="217">
                  <c:v>97.51</c:v>
                </c:pt>
                <c:pt idx="218">
                  <c:v>98.95</c:v>
                </c:pt>
                <c:pt idx="219">
                  <c:v>94.23</c:v>
                </c:pt>
                <c:pt idx="220">
                  <c:v>94.5</c:v>
                </c:pt>
                <c:pt idx="221">
                  <c:v>95.26</c:v>
                </c:pt>
                <c:pt idx="222">
                  <c:v>95.24</c:v>
                </c:pt>
                <c:pt idx="223">
                  <c:v>99.65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87-4BE6-9294-EFA0F1E98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8778159"/>
        <c:axId val="1"/>
      </c:lineChart>
      <c:catAx>
        <c:axId val="668778159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40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  <c:max val="160"/>
          <c:min val="6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668778159"/>
        <c:crosses val="autoZero"/>
        <c:crossBetween val="between"/>
        <c:majorUnit val="10"/>
        <c:minorUnit val="4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23470665751843E-2"/>
          <c:y val="0.10287652142871853"/>
          <c:w val="0.94780841628087498"/>
          <c:h val="0.67941756726085523"/>
        </c:manualLayout>
      </c:layout>
      <c:barChart>
        <c:barDir val="col"/>
        <c:grouping val="clustered"/>
        <c:varyColors val="0"/>
        <c:ser>
          <c:idx val="2"/>
          <c:order val="2"/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'11グラフデータ'!$AG$232:$AH$495</c:f>
              <c:strCache>
                <c:ptCount val="253"/>
                <c:pt idx="0">
                  <c:v>H15
2003</c:v>
                </c:pt>
                <c:pt idx="12">
                  <c:v>H16
2004</c:v>
                </c:pt>
                <c:pt idx="24">
                  <c:v>H17
2005</c:v>
                </c:pt>
                <c:pt idx="36">
                  <c:v>H18
2006</c:v>
                </c:pt>
                <c:pt idx="48">
                  <c:v>H19
2007</c:v>
                </c:pt>
                <c:pt idx="60">
                  <c:v>H20
2008</c:v>
                </c:pt>
                <c:pt idx="72">
                  <c:v>H21
2009</c:v>
                </c:pt>
                <c:pt idx="84">
                  <c:v>H22
2010</c:v>
                </c:pt>
                <c:pt idx="96">
                  <c:v>H23
2011</c:v>
                </c:pt>
                <c:pt idx="108">
                  <c:v>H24
2012</c:v>
                </c:pt>
                <c:pt idx="120">
                  <c:v>H25
2013</c:v>
                </c:pt>
                <c:pt idx="132">
                  <c:v>H26
2014</c:v>
                </c:pt>
                <c:pt idx="144">
                  <c:v>H27
2015</c:v>
                </c:pt>
                <c:pt idx="156">
                  <c:v>H28
2016</c:v>
                </c:pt>
                <c:pt idx="168">
                  <c:v>H29
2017</c:v>
                </c:pt>
                <c:pt idx="180">
                  <c:v>H30
2018</c:v>
                </c:pt>
                <c:pt idx="192">
                  <c:v>H31 R1
2019</c:v>
                </c:pt>
                <c:pt idx="204">
                  <c:v>R2
2020</c:v>
                </c:pt>
                <c:pt idx="216">
                  <c:v>R3
2021</c:v>
                </c:pt>
                <c:pt idx="228">
                  <c:v>R4
2022</c:v>
                </c:pt>
                <c:pt idx="240">
                  <c:v>R5
2023</c:v>
                </c:pt>
                <c:pt idx="252">
                  <c:v>R6
2024</c:v>
                </c:pt>
              </c:strCache>
            </c:strRef>
          </c:cat>
          <c:val>
            <c:numRef>
              <c:f>'11グラフデータ'!$AL$268:$AL$495</c:f>
              <c:numCache>
                <c:formatCode>General</c:formatCode>
                <c:ptCount val="228"/>
                <c:pt idx="19">
                  <c:v>159.5</c:v>
                </c:pt>
                <c:pt idx="20">
                  <c:v>159.5</c:v>
                </c:pt>
                <c:pt idx="21">
                  <c:v>159.5</c:v>
                </c:pt>
                <c:pt idx="22">
                  <c:v>159.5</c:v>
                </c:pt>
                <c:pt idx="23">
                  <c:v>159.5</c:v>
                </c:pt>
                <c:pt idx="24">
                  <c:v>159.5</c:v>
                </c:pt>
                <c:pt idx="25">
                  <c:v>159.5</c:v>
                </c:pt>
                <c:pt idx="26">
                  <c:v>159.5</c:v>
                </c:pt>
                <c:pt idx="27">
                  <c:v>159.5</c:v>
                </c:pt>
                <c:pt idx="28">
                  <c:v>159.5</c:v>
                </c:pt>
                <c:pt idx="29">
                  <c:v>159.5</c:v>
                </c:pt>
                <c:pt idx="30">
                  <c:v>159.5</c:v>
                </c:pt>
                <c:pt idx="31">
                  <c:v>159.5</c:v>
                </c:pt>
                <c:pt idx="32">
                  <c:v>159.5</c:v>
                </c:pt>
                <c:pt idx="33">
                  <c:v>159.5</c:v>
                </c:pt>
                <c:pt idx="34">
                  <c:v>159.5</c:v>
                </c:pt>
                <c:pt idx="35">
                  <c:v>159.5</c:v>
                </c:pt>
                <c:pt idx="36">
                  <c:v>159.5</c:v>
                </c:pt>
                <c:pt idx="37">
                  <c:v>159.5</c:v>
                </c:pt>
                <c:pt idx="38">
                  <c:v>159.5</c:v>
                </c:pt>
                <c:pt idx="62">
                  <c:v>159.5</c:v>
                </c:pt>
                <c:pt idx="63">
                  <c:v>159.5</c:v>
                </c:pt>
                <c:pt idx="64">
                  <c:v>159.5</c:v>
                </c:pt>
                <c:pt idx="65">
                  <c:v>159.5</c:v>
                </c:pt>
                <c:pt idx="66">
                  <c:v>159.5</c:v>
                </c:pt>
                <c:pt idx="67">
                  <c:v>159.5</c:v>
                </c:pt>
                <c:pt idx="68">
                  <c:v>159.5</c:v>
                </c:pt>
                <c:pt idx="69">
                  <c:v>159.5</c:v>
                </c:pt>
                <c:pt idx="70">
                  <c:v>159.5</c:v>
                </c:pt>
                <c:pt idx="71">
                  <c:v>159.5</c:v>
                </c:pt>
                <c:pt idx="72">
                  <c:v>159.5</c:v>
                </c:pt>
                <c:pt idx="73">
                  <c:v>159.5</c:v>
                </c:pt>
                <c:pt idx="74">
                  <c:v>159.5</c:v>
                </c:pt>
                <c:pt idx="75">
                  <c:v>159.5</c:v>
                </c:pt>
                <c:pt idx="76">
                  <c:v>159.5</c:v>
                </c:pt>
                <c:pt idx="77">
                  <c:v>159.5</c:v>
                </c:pt>
                <c:pt idx="78">
                  <c:v>159.5</c:v>
                </c:pt>
                <c:pt idx="79">
                  <c:v>159.5</c:v>
                </c:pt>
                <c:pt idx="80">
                  <c:v>159.5</c:v>
                </c:pt>
                <c:pt idx="81">
                  <c:v>159.5</c:v>
                </c:pt>
                <c:pt idx="82">
                  <c:v>159.5</c:v>
                </c:pt>
                <c:pt idx="83">
                  <c:v>159.5</c:v>
                </c:pt>
                <c:pt idx="84">
                  <c:v>159.5</c:v>
                </c:pt>
                <c:pt idx="85">
                  <c:v>159.5</c:v>
                </c:pt>
                <c:pt idx="155">
                  <c:v>159.5</c:v>
                </c:pt>
                <c:pt idx="156">
                  <c:v>159.5</c:v>
                </c:pt>
                <c:pt idx="157">
                  <c:v>159.5</c:v>
                </c:pt>
                <c:pt idx="158">
                  <c:v>159.5</c:v>
                </c:pt>
                <c:pt idx="159">
                  <c:v>159.5</c:v>
                </c:pt>
                <c:pt idx="160">
                  <c:v>159.5</c:v>
                </c:pt>
                <c:pt idx="161">
                  <c:v>159.5</c:v>
                </c:pt>
                <c:pt idx="162">
                  <c:v>159.5</c:v>
                </c:pt>
                <c:pt idx="163">
                  <c:v>159.5</c:v>
                </c:pt>
                <c:pt idx="164">
                  <c:v>159.5</c:v>
                </c:pt>
                <c:pt idx="165">
                  <c:v>159.5</c:v>
                </c:pt>
                <c:pt idx="166">
                  <c:v>159.5</c:v>
                </c:pt>
                <c:pt idx="167">
                  <c:v>159.5</c:v>
                </c:pt>
                <c:pt idx="168">
                  <c:v>159.5</c:v>
                </c:pt>
                <c:pt idx="169">
                  <c:v>159.5</c:v>
                </c:pt>
                <c:pt idx="170">
                  <c:v>159.5</c:v>
                </c:pt>
                <c:pt idx="171">
                  <c:v>159.5</c:v>
                </c:pt>
                <c:pt idx="172">
                  <c:v>159.5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0-459A-AC9A-97FCD4335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539007"/>
        <c:axId val="1"/>
      </c:barChart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'11グラフデータ'!$AG$268:$AH$495</c:f>
              <c:strCache>
                <c:ptCount val="217"/>
                <c:pt idx="0">
                  <c:v>H18
2006</c:v>
                </c:pt>
                <c:pt idx="12">
                  <c:v>H19
2007</c:v>
                </c:pt>
                <c:pt idx="24">
                  <c:v>H20
2008</c:v>
                </c:pt>
                <c:pt idx="36">
                  <c:v>H21
2009</c:v>
                </c:pt>
                <c:pt idx="48">
                  <c:v>H22
2010</c:v>
                </c:pt>
                <c:pt idx="60">
                  <c:v>H23
2011</c:v>
                </c:pt>
                <c:pt idx="72">
                  <c:v>H24
2012</c:v>
                </c:pt>
                <c:pt idx="84">
                  <c:v>H25
2013</c:v>
                </c:pt>
                <c:pt idx="96">
                  <c:v>H26
2014</c:v>
                </c:pt>
                <c:pt idx="108">
                  <c:v>H27
2015</c:v>
                </c:pt>
                <c:pt idx="120">
                  <c:v>H28
2016</c:v>
                </c:pt>
                <c:pt idx="132">
                  <c:v>H29
2017</c:v>
                </c:pt>
                <c:pt idx="144">
                  <c:v>H30
2018</c:v>
                </c:pt>
                <c:pt idx="156">
                  <c:v>H31 R1
2019</c:v>
                </c:pt>
                <c:pt idx="168">
                  <c:v>R2
2020</c:v>
                </c:pt>
                <c:pt idx="180">
                  <c:v>R3
2021</c:v>
                </c:pt>
                <c:pt idx="192">
                  <c:v>R4
2022</c:v>
                </c:pt>
                <c:pt idx="204">
                  <c:v>R5
2023</c:v>
                </c:pt>
                <c:pt idx="216">
                  <c:v>R6
2024</c:v>
                </c:pt>
              </c:strCache>
            </c:strRef>
          </c:cat>
          <c:val>
            <c:numRef>
              <c:f>'11グラフデータ'!$N$268:$N$495</c:f>
              <c:numCache>
                <c:formatCode>#,##0.0_ </c:formatCode>
                <c:ptCount val="228"/>
                <c:pt idx="0">
                  <c:v>100</c:v>
                </c:pt>
                <c:pt idx="1">
                  <c:v>85.7</c:v>
                </c:pt>
                <c:pt idx="2">
                  <c:v>85.7</c:v>
                </c:pt>
                <c:pt idx="3">
                  <c:v>85.7</c:v>
                </c:pt>
                <c:pt idx="4">
                  <c:v>57.1</c:v>
                </c:pt>
                <c:pt idx="5">
                  <c:v>78.599999999999994</c:v>
                </c:pt>
                <c:pt idx="6">
                  <c:v>57.1</c:v>
                </c:pt>
                <c:pt idx="7">
                  <c:v>57.1</c:v>
                </c:pt>
                <c:pt idx="8">
                  <c:v>50</c:v>
                </c:pt>
                <c:pt idx="9">
                  <c:v>42.9</c:v>
                </c:pt>
                <c:pt idx="10">
                  <c:v>28.6</c:v>
                </c:pt>
                <c:pt idx="11">
                  <c:v>28.6</c:v>
                </c:pt>
                <c:pt idx="12">
                  <c:v>14.3</c:v>
                </c:pt>
                <c:pt idx="13">
                  <c:v>28.6</c:v>
                </c:pt>
                <c:pt idx="14">
                  <c:v>14.3</c:v>
                </c:pt>
                <c:pt idx="15">
                  <c:v>57.1</c:v>
                </c:pt>
                <c:pt idx="16">
                  <c:v>57.1</c:v>
                </c:pt>
                <c:pt idx="17">
                  <c:v>28.6</c:v>
                </c:pt>
                <c:pt idx="18">
                  <c:v>42.9</c:v>
                </c:pt>
                <c:pt idx="19">
                  <c:v>28.6</c:v>
                </c:pt>
                <c:pt idx="20">
                  <c:v>57.1</c:v>
                </c:pt>
                <c:pt idx="21">
                  <c:v>28.6</c:v>
                </c:pt>
                <c:pt idx="22">
                  <c:v>28.6</c:v>
                </c:pt>
                <c:pt idx="23">
                  <c:v>57.1</c:v>
                </c:pt>
                <c:pt idx="24">
                  <c:v>28.6</c:v>
                </c:pt>
                <c:pt idx="25">
                  <c:v>71.400000000000006</c:v>
                </c:pt>
                <c:pt idx="26">
                  <c:v>57.1</c:v>
                </c:pt>
                <c:pt idx="27">
                  <c:v>100</c:v>
                </c:pt>
                <c:pt idx="28">
                  <c:v>42.9</c:v>
                </c:pt>
                <c:pt idx="29">
                  <c:v>71.400000000000006</c:v>
                </c:pt>
                <c:pt idx="30">
                  <c:v>14.3</c:v>
                </c:pt>
                <c:pt idx="31">
                  <c:v>14.3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28.6</c:v>
                </c:pt>
                <c:pt idx="36">
                  <c:v>7.1</c:v>
                </c:pt>
                <c:pt idx="37">
                  <c:v>14.3</c:v>
                </c:pt>
                <c:pt idx="38">
                  <c:v>0</c:v>
                </c:pt>
                <c:pt idx="39">
                  <c:v>42.9</c:v>
                </c:pt>
                <c:pt idx="40">
                  <c:v>42.9</c:v>
                </c:pt>
                <c:pt idx="41">
                  <c:v>42.9</c:v>
                </c:pt>
                <c:pt idx="42">
                  <c:v>57.1</c:v>
                </c:pt>
                <c:pt idx="43">
                  <c:v>71.400000000000006</c:v>
                </c:pt>
                <c:pt idx="44">
                  <c:v>85.7</c:v>
                </c:pt>
                <c:pt idx="45">
                  <c:v>85.7</c:v>
                </c:pt>
                <c:pt idx="46">
                  <c:v>85.7</c:v>
                </c:pt>
                <c:pt idx="47">
                  <c:v>85.7</c:v>
                </c:pt>
                <c:pt idx="48">
                  <c:v>100</c:v>
                </c:pt>
                <c:pt idx="49">
                  <c:v>71.400000000000006</c:v>
                </c:pt>
                <c:pt idx="50">
                  <c:v>85.7</c:v>
                </c:pt>
                <c:pt idx="51">
                  <c:v>57.1</c:v>
                </c:pt>
                <c:pt idx="52">
                  <c:v>71.400000000000006</c:v>
                </c:pt>
                <c:pt idx="53">
                  <c:v>42.9</c:v>
                </c:pt>
                <c:pt idx="54">
                  <c:v>78.599999999999994</c:v>
                </c:pt>
                <c:pt idx="55">
                  <c:v>57.1</c:v>
                </c:pt>
                <c:pt idx="56">
                  <c:v>57.1</c:v>
                </c:pt>
                <c:pt idx="57">
                  <c:v>14.3</c:v>
                </c:pt>
                <c:pt idx="58">
                  <c:v>57.1</c:v>
                </c:pt>
                <c:pt idx="59">
                  <c:v>71.400000000000006</c:v>
                </c:pt>
                <c:pt idx="60">
                  <c:v>85.7</c:v>
                </c:pt>
                <c:pt idx="61">
                  <c:v>100</c:v>
                </c:pt>
                <c:pt idx="62">
                  <c:v>57.1</c:v>
                </c:pt>
                <c:pt idx="63">
                  <c:v>28.6</c:v>
                </c:pt>
                <c:pt idx="64">
                  <c:v>14.3</c:v>
                </c:pt>
                <c:pt idx="65">
                  <c:v>42.9</c:v>
                </c:pt>
                <c:pt idx="66">
                  <c:v>50</c:v>
                </c:pt>
                <c:pt idx="67">
                  <c:v>57.1</c:v>
                </c:pt>
                <c:pt idx="68">
                  <c:v>35.700000000000003</c:v>
                </c:pt>
                <c:pt idx="69">
                  <c:v>42.9</c:v>
                </c:pt>
                <c:pt idx="70">
                  <c:v>28.6</c:v>
                </c:pt>
                <c:pt idx="71">
                  <c:v>71.400000000000006</c:v>
                </c:pt>
                <c:pt idx="72">
                  <c:v>57.1</c:v>
                </c:pt>
                <c:pt idx="73">
                  <c:v>42.9</c:v>
                </c:pt>
                <c:pt idx="74">
                  <c:v>57.1</c:v>
                </c:pt>
                <c:pt idx="75">
                  <c:v>28.6</c:v>
                </c:pt>
                <c:pt idx="76">
                  <c:v>57.1</c:v>
                </c:pt>
                <c:pt idx="77">
                  <c:v>21.4</c:v>
                </c:pt>
                <c:pt idx="78">
                  <c:v>57.1</c:v>
                </c:pt>
                <c:pt idx="79">
                  <c:v>14.3</c:v>
                </c:pt>
                <c:pt idx="80">
                  <c:v>42.9</c:v>
                </c:pt>
                <c:pt idx="81">
                  <c:v>28.6</c:v>
                </c:pt>
                <c:pt idx="82">
                  <c:v>42.9</c:v>
                </c:pt>
                <c:pt idx="83">
                  <c:v>42.9</c:v>
                </c:pt>
                <c:pt idx="84">
                  <c:v>42.9</c:v>
                </c:pt>
                <c:pt idx="85">
                  <c:v>71.400000000000006</c:v>
                </c:pt>
                <c:pt idx="86">
                  <c:v>85.7</c:v>
                </c:pt>
                <c:pt idx="87">
                  <c:v>71.400000000000006</c:v>
                </c:pt>
                <c:pt idx="88">
                  <c:v>78.599999999999994</c:v>
                </c:pt>
                <c:pt idx="89">
                  <c:v>57.1</c:v>
                </c:pt>
                <c:pt idx="90">
                  <c:v>71.400000000000006</c:v>
                </c:pt>
                <c:pt idx="91">
                  <c:v>42.9</c:v>
                </c:pt>
                <c:pt idx="92">
                  <c:v>78.599999999999994</c:v>
                </c:pt>
                <c:pt idx="93">
                  <c:v>85.7</c:v>
                </c:pt>
                <c:pt idx="94">
                  <c:v>92.9</c:v>
                </c:pt>
                <c:pt idx="95">
                  <c:v>85.7</c:v>
                </c:pt>
                <c:pt idx="96">
                  <c:v>71.400000000000006</c:v>
                </c:pt>
                <c:pt idx="97">
                  <c:v>57.1</c:v>
                </c:pt>
                <c:pt idx="98">
                  <c:v>28.6</c:v>
                </c:pt>
                <c:pt idx="99">
                  <c:v>0</c:v>
                </c:pt>
                <c:pt idx="100">
                  <c:v>42.9</c:v>
                </c:pt>
                <c:pt idx="101">
                  <c:v>42.9</c:v>
                </c:pt>
                <c:pt idx="102">
                  <c:v>42.9</c:v>
                </c:pt>
                <c:pt idx="103">
                  <c:v>35.700000000000003</c:v>
                </c:pt>
                <c:pt idx="104">
                  <c:v>42.9</c:v>
                </c:pt>
                <c:pt idx="105">
                  <c:v>71.400000000000006</c:v>
                </c:pt>
                <c:pt idx="106">
                  <c:v>42.9</c:v>
                </c:pt>
                <c:pt idx="107">
                  <c:v>35.700000000000003</c:v>
                </c:pt>
                <c:pt idx="108">
                  <c:v>71.400000000000006</c:v>
                </c:pt>
                <c:pt idx="109">
                  <c:v>28.6</c:v>
                </c:pt>
                <c:pt idx="110">
                  <c:v>64.3</c:v>
                </c:pt>
                <c:pt idx="111">
                  <c:v>28.6</c:v>
                </c:pt>
                <c:pt idx="112">
                  <c:v>28.6</c:v>
                </c:pt>
                <c:pt idx="113">
                  <c:v>42.9</c:v>
                </c:pt>
                <c:pt idx="114">
                  <c:v>57.1</c:v>
                </c:pt>
                <c:pt idx="115">
                  <c:v>57.1</c:v>
                </c:pt>
                <c:pt idx="116">
                  <c:v>71.400000000000006</c:v>
                </c:pt>
                <c:pt idx="117">
                  <c:v>57.1</c:v>
                </c:pt>
                <c:pt idx="118">
                  <c:v>28.6</c:v>
                </c:pt>
                <c:pt idx="119">
                  <c:v>14.3</c:v>
                </c:pt>
                <c:pt idx="120">
                  <c:v>64.3</c:v>
                </c:pt>
                <c:pt idx="121">
                  <c:v>21.4</c:v>
                </c:pt>
                <c:pt idx="122">
                  <c:v>57.1</c:v>
                </c:pt>
                <c:pt idx="123">
                  <c:v>28.6</c:v>
                </c:pt>
                <c:pt idx="124">
                  <c:v>71.400000000000006</c:v>
                </c:pt>
                <c:pt idx="125">
                  <c:v>42.9</c:v>
                </c:pt>
                <c:pt idx="126">
                  <c:v>78.599999999999994</c:v>
                </c:pt>
                <c:pt idx="127">
                  <c:v>71.400000000000006</c:v>
                </c:pt>
                <c:pt idx="128">
                  <c:v>71.400000000000006</c:v>
                </c:pt>
                <c:pt idx="129">
                  <c:v>42.9</c:v>
                </c:pt>
                <c:pt idx="130">
                  <c:v>71.400000000000006</c:v>
                </c:pt>
                <c:pt idx="131">
                  <c:v>42.9</c:v>
                </c:pt>
                <c:pt idx="132">
                  <c:v>85.7</c:v>
                </c:pt>
                <c:pt idx="133">
                  <c:v>71.400000000000006</c:v>
                </c:pt>
                <c:pt idx="134">
                  <c:v>42.9</c:v>
                </c:pt>
                <c:pt idx="135">
                  <c:v>57.1</c:v>
                </c:pt>
                <c:pt idx="136">
                  <c:v>42.9</c:v>
                </c:pt>
                <c:pt idx="137">
                  <c:v>71.400000000000006</c:v>
                </c:pt>
                <c:pt idx="138">
                  <c:v>28.6</c:v>
                </c:pt>
                <c:pt idx="139">
                  <c:v>71.400000000000006</c:v>
                </c:pt>
                <c:pt idx="140">
                  <c:v>57.1</c:v>
                </c:pt>
                <c:pt idx="141">
                  <c:v>57.1</c:v>
                </c:pt>
                <c:pt idx="142">
                  <c:v>42.9</c:v>
                </c:pt>
                <c:pt idx="143">
                  <c:v>71.400000000000006</c:v>
                </c:pt>
                <c:pt idx="144">
                  <c:v>28.6</c:v>
                </c:pt>
                <c:pt idx="145">
                  <c:v>42.9</c:v>
                </c:pt>
                <c:pt idx="146">
                  <c:v>21.4</c:v>
                </c:pt>
                <c:pt idx="147">
                  <c:v>85.7</c:v>
                </c:pt>
                <c:pt idx="148">
                  <c:v>85.7</c:v>
                </c:pt>
                <c:pt idx="149">
                  <c:v>57.1</c:v>
                </c:pt>
                <c:pt idx="150">
                  <c:v>71.400000000000006</c:v>
                </c:pt>
                <c:pt idx="151">
                  <c:v>57.1</c:v>
                </c:pt>
                <c:pt idx="152">
                  <c:v>28.6</c:v>
                </c:pt>
                <c:pt idx="153">
                  <c:v>57.1</c:v>
                </c:pt>
                <c:pt idx="154">
                  <c:v>28.6</c:v>
                </c:pt>
                <c:pt idx="155">
                  <c:v>57.1</c:v>
                </c:pt>
                <c:pt idx="156">
                  <c:v>0</c:v>
                </c:pt>
                <c:pt idx="157">
                  <c:v>28.6</c:v>
                </c:pt>
                <c:pt idx="158">
                  <c:v>28.6</c:v>
                </c:pt>
                <c:pt idx="159">
                  <c:v>71.400000000000006</c:v>
                </c:pt>
                <c:pt idx="160">
                  <c:v>14.3</c:v>
                </c:pt>
                <c:pt idx="161">
                  <c:v>71.400000000000006</c:v>
                </c:pt>
                <c:pt idx="162">
                  <c:v>57.1</c:v>
                </c:pt>
                <c:pt idx="163">
                  <c:v>14.3</c:v>
                </c:pt>
                <c:pt idx="164">
                  <c:v>71.400000000000006</c:v>
                </c:pt>
                <c:pt idx="165">
                  <c:v>14.3</c:v>
                </c:pt>
                <c:pt idx="166">
                  <c:v>42.9</c:v>
                </c:pt>
                <c:pt idx="167">
                  <c:v>28.6</c:v>
                </c:pt>
                <c:pt idx="168">
                  <c:v>85.7</c:v>
                </c:pt>
                <c:pt idx="169">
                  <c:v>42.9</c:v>
                </c:pt>
                <c:pt idx="170">
                  <c:v>42.9</c:v>
                </c:pt>
                <c:pt idx="171">
                  <c:v>14.3</c:v>
                </c:pt>
                <c:pt idx="172">
                  <c:v>28.6</c:v>
                </c:pt>
                <c:pt idx="173">
                  <c:v>14.3</c:v>
                </c:pt>
                <c:pt idx="174">
                  <c:v>71.400000000000006</c:v>
                </c:pt>
                <c:pt idx="175">
                  <c:v>71.400000000000006</c:v>
                </c:pt>
                <c:pt idx="176">
                  <c:v>100</c:v>
                </c:pt>
                <c:pt idx="177">
                  <c:v>85.7</c:v>
                </c:pt>
                <c:pt idx="178">
                  <c:v>100</c:v>
                </c:pt>
                <c:pt idx="179">
                  <c:v>42.9</c:v>
                </c:pt>
                <c:pt idx="180">
                  <c:v>71.400000000000006</c:v>
                </c:pt>
                <c:pt idx="181">
                  <c:v>71.400000000000006</c:v>
                </c:pt>
                <c:pt idx="182">
                  <c:v>57.1</c:v>
                </c:pt>
                <c:pt idx="183">
                  <c:v>85.7</c:v>
                </c:pt>
                <c:pt idx="184">
                  <c:v>71.400000000000006</c:v>
                </c:pt>
                <c:pt idx="185">
                  <c:v>57.1</c:v>
                </c:pt>
                <c:pt idx="186">
                  <c:v>57.1</c:v>
                </c:pt>
                <c:pt idx="187">
                  <c:v>28.6</c:v>
                </c:pt>
                <c:pt idx="188">
                  <c:v>42.9</c:v>
                </c:pt>
                <c:pt idx="189">
                  <c:v>57.1</c:v>
                </c:pt>
                <c:pt idx="190">
                  <c:v>42.9</c:v>
                </c:pt>
                <c:pt idx="191">
                  <c:v>42.9</c:v>
                </c:pt>
                <c:pt idx="192">
                  <c:v>57.1</c:v>
                </c:pt>
                <c:pt idx="193">
                  <c:v>28.6</c:v>
                </c:pt>
                <c:pt idx="194">
                  <c:v>85.7</c:v>
                </c:pt>
                <c:pt idx="195">
                  <c:v>57.1</c:v>
                </c:pt>
                <c:pt idx="196">
                  <c:v>42.9</c:v>
                </c:pt>
                <c:pt idx="197">
                  <c:v>50</c:v>
                </c:pt>
                <c:pt idx="198">
                  <c:v>42.9</c:v>
                </c:pt>
                <c:pt idx="199">
                  <c:v>57.1</c:v>
                </c:pt>
                <c:pt idx="200">
                  <c:v>28.6</c:v>
                </c:pt>
                <c:pt idx="201">
                  <c:v>28.6</c:v>
                </c:pt>
                <c:pt idx="202">
                  <c:v>57.1</c:v>
                </c:pt>
                <c:pt idx="203">
                  <c:v>42.9</c:v>
                </c:pt>
                <c:pt idx="204">
                  <c:v>28.6</c:v>
                </c:pt>
                <c:pt idx="205">
                  <c:v>14.3</c:v>
                </c:pt>
                <c:pt idx="206">
                  <c:v>42.9</c:v>
                </c:pt>
                <c:pt idx="207">
                  <c:v>57.1</c:v>
                </c:pt>
                <c:pt idx="208">
                  <c:v>42.9</c:v>
                </c:pt>
                <c:pt idx="209">
                  <c:v>35.700000000000003</c:v>
                </c:pt>
                <c:pt idx="210">
                  <c:v>57.1</c:v>
                </c:pt>
                <c:pt idx="211">
                  <c:v>28.6</c:v>
                </c:pt>
                <c:pt idx="212">
                  <c:v>42.9</c:v>
                </c:pt>
                <c:pt idx="213">
                  <c:v>42.9</c:v>
                </c:pt>
                <c:pt idx="214">
                  <c:v>7.1</c:v>
                </c:pt>
                <c:pt idx="215">
                  <c:v>28.6</c:v>
                </c:pt>
                <c:pt idx="216">
                  <c:v>14.3</c:v>
                </c:pt>
                <c:pt idx="217">
                  <c:v>42.9</c:v>
                </c:pt>
                <c:pt idx="218">
                  <c:v>42.9</c:v>
                </c:pt>
                <c:pt idx="219">
                  <c:v>64.3</c:v>
                </c:pt>
                <c:pt idx="220">
                  <c:v>71.400000000000006</c:v>
                </c:pt>
                <c:pt idx="221">
                  <c:v>71.400000000000006</c:v>
                </c:pt>
                <c:pt idx="222">
                  <c:v>85.7</c:v>
                </c:pt>
                <c:pt idx="223">
                  <c:v>28.6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E0-459A-AC9A-97FCD433570F}"/>
            </c:ext>
          </c:extLst>
        </c:ser>
        <c:ser>
          <c:idx val="1"/>
          <c:order val="1"/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strRef>
              <c:f>'11グラフデータ'!$AG$268:$AH$495</c:f>
              <c:strCache>
                <c:ptCount val="217"/>
                <c:pt idx="0">
                  <c:v>H18
2006</c:v>
                </c:pt>
                <c:pt idx="12">
                  <c:v>H19
2007</c:v>
                </c:pt>
                <c:pt idx="24">
                  <c:v>H20
2008</c:v>
                </c:pt>
                <c:pt idx="36">
                  <c:v>H21
2009</c:v>
                </c:pt>
                <c:pt idx="48">
                  <c:v>H22
2010</c:v>
                </c:pt>
                <c:pt idx="60">
                  <c:v>H23
2011</c:v>
                </c:pt>
                <c:pt idx="72">
                  <c:v>H24
2012</c:v>
                </c:pt>
                <c:pt idx="84">
                  <c:v>H25
2013</c:v>
                </c:pt>
                <c:pt idx="96">
                  <c:v>H26
2014</c:v>
                </c:pt>
                <c:pt idx="108">
                  <c:v>H27
2015</c:v>
                </c:pt>
                <c:pt idx="120">
                  <c:v>H28
2016</c:v>
                </c:pt>
                <c:pt idx="132">
                  <c:v>H29
2017</c:v>
                </c:pt>
                <c:pt idx="144">
                  <c:v>H30
2018</c:v>
                </c:pt>
                <c:pt idx="156">
                  <c:v>H31 R1
2019</c:v>
                </c:pt>
                <c:pt idx="168">
                  <c:v>R2
2020</c:v>
                </c:pt>
                <c:pt idx="180">
                  <c:v>R3
2021</c:v>
                </c:pt>
                <c:pt idx="192">
                  <c:v>R4
2022</c:v>
                </c:pt>
                <c:pt idx="204">
                  <c:v>R5
2023</c:v>
                </c:pt>
                <c:pt idx="216">
                  <c:v>R6
2024</c:v>
                </c:pt>
              </c:strCache>
            </c:strRef>
          </c:cat>
          <c:val>
            <c:numRef>
              <c:f>'11グラフデータ'!$AE$256:$AE$484</c:f>
              <c:numCache>
                <c:formatCode>General</c:formatCode>
                <c:ptCount val="22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50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50</c:v>
                </c:pt>
                <c:pt idx="75">
                  <c:v>50</c:v>
                </c:pt>
                <c:pt idx="76">
                  <c:v>50</c:v>
                </c:pt>
                <c:pt idx="77">
                  <c:v>50</c:v>
                </c:pt>
                <c:pt idx="78">
                  <c:v>50</c:v>
                </c:pt>
                <c:pt idx="79">
                  <c:v>50</c:v>
                </c:pt>
                <c:pt idx="80">
                  <c:v>50</c:v>
                </c:pt>
                <c:pt idx="81">
                  <c:v>50</c:v>
                </c:pt>
                <c:pt idx="82">
                  <c:v>50</c:v>
                </c:pt>
                <c:pt idx="83">
                  <c:v>50</c:v>
                </c:pt>
                <c:pt idx="84">
                  <c:v>50</c:v>
                </c:pt>
                <c:pt idx="85">
                  <c:v>50</c:v>
                </c:pt>
                <c:pt idx="86">
                  <c:v>50</c:v>
                </c:pt>
                <c:pt idx="87">
                  <c:v>50</c:v>
                </c:pt>
                <c:pt idx="88">
                  <c:v>50</c:v>
                </c:pt>
                <c:pt idx="89">
                  <c:v>50</c:v>
                </c:pt>
                <c:pt idx="90">
                  <c:v>50</c:v>
                </c:pt>
                <c:pt idx="91">
                  <c:v>50</c:v>
                </c:pt>
                <c:pt idx="92">
                  <c:v>50</c:v>
                </c:pt>
                <c:pt idx="93">
                  <c:v>50</c:v>
                </c:pt>
                <c:pt idx="94">
                  <c:v>50</c:v>
                </c:pt>
                <c:pt idx="95">
                  <c:v>50</c:v>
                </c:pt>
                <c:pt idx="96">
                  <c:v>50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50</c:v>
                </c:pt>
                <c:pt idx="105">
                  <c:v>50</c:v>
                </c:pt>
                <c:pt idx="106">
                  <c:v>50</c:v>
                </c:pt>
                <c:pt idx="107">
                  <c:v>50</c:v>
                </c:pt>
                <c:pt idx="108">
                  <c:v>50</c:v>
                </c:pt>
                <c:pt idx="109">
                  <c:v>50</c:v>
                </c:pt>
                <c:pt idx="110">
                  <c:v>50</c:v>
                </c:pt>
                <c:pt idx="111">
                  <c:v>50</c:v>
                </c:pt>
                <c:pt idx="112">
                  <c:v>50</c:v>
                </c:pt>
                <c:pt idx="113">
                  <c:v>50</c:v>
                </c:pt>
                <c:pt idx="114">
                  <c:v>50</c:v>
                </c:pt>
                <c:pt idx="115">
                  <c:v>50</c:v>
                </c:pt>
                <c:pt idx="116">
                  <c:v>50</c:v>
                </c:pt>
                <c:pt idx="117">
                  <c:v>50</c:v>
                </c:pt>
                <c:pt idx="118">
                  <c:v>50</c:v>
                </c:pt>
                <c:pt idx="119">
                  <c:v>50</c:v>
                </c:pt>
                <c:pt idx="120">
                  <c:v>50</c:v>
                </c:pt>
                <c:pt idx="121">
                  <c:v>50</c:v>
                </c:pt>
                <c:pt idx="122">
                  <c:v>50</c:v>
                </c:pt>
                <c:pt idx="123">
                  <c:v>50</c:v>
                </c:pt>
                <c:pt idx="124">
                  <c:v>50</c:v>
                </c:pt>
                <c:pt idx="125">
                  <c:v>50</c:v>
                </c:pt>
                <c:pt idx="126">
                  <c:v>50</c:v>
                </c:pt>
                <c:pt idx="127">
                  <c:v>50</c:v>
                </c:pt>
                <c:pt idx="128">
                  <c:v>50</c:v>
                </c:pt>
                <c:pt idx="129">
                  <c:v>50</c:v>
                </c:pt>
                <c:pt idx="130">
                  <c:v>50</c:v>
                </c:pt>
                <c:pt idx="131">
                  <c:v>50</c:v>
                </c:pt>
                <c:pt idx="132">
                  <c:v>50</c:v>
                </c:pt>
                <c:pt idx="133">
                  <c:v>50</c:v>
                </c:pt>
                <c:pt idx="134">
                  <c:v>50</c:v>
                </c:pt>
                <c:pt idx="135">
                  <c:v>50</c:v>
                </c:pt>
                <c:pt idx="136">
                  <c:v>50</c:v>
                </c:pt>
                <c:pt idx="137">
                  <c:v>50</c:v>
                </c:pt>
                <c:pt idx="138">
                  <c:v>50</c:v>
                </c:pt>
                <c:pt idx="139">
                  <c:v>50</c:v>
                </c:pt>
                <c:pt idx="140">
                  <c:v>50</c:v>
                </c:pt>
                <c:pt idx="141">
                  <c:v>50</c:v>
                </c:pt>
                <c:pt idx="142">
                  <c:v>50</c:v>
                </c:pt>
                <c:pt idx="143">
                  <c:v>50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50</c:v>
                </c:pt>
                <c:pt idx="148">
                  <c:v>50</c:v>
                </c:pt>
                <c:pt idx="149">
                  <c:v>50</c:v>
                </c:pt>
                <c:pt idx="150">
                  <c:v>50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50</c:v>
                </c:pt>
                <c:pt idx="155">
                  <c:v>50</c:v>
                </c:pt>
                <c:pt idx="156">
                  <c:v>50</c:v>
                </c:pt>
                <c:pt idx="157">
                  <c:v>50</c:v>
                </c:pt>
                <c:pt idx="158">
                  <c:v>50</c:v>
                </c:pt>
                <c:pt idx="159">
                  <c:v>50</c:v>
                </c:pt>
                <c:pt idx="160">
                  <c:v>50</c:v>
                </c:pt>
                <c:pt idx="161">
                  <c:v>50</c:v>
                </c:pt>
                <c:pt idx="162">
                  <c:v>50</c:v>
                </c:pt>
                <c:pt idx="163">
                  <c:v>50</c:v>
                </c:pt>
                <c:pt idx="164">
                  <c:v>50</c:v>
                </c:pt>
                <c:pt idx="165">
                  <c:v>50</c:v>
                </c:pt>
                <c:pt idx="166">
                  <c:v>50</c:v>
                </c:pt>
                <c:pt idx="167">
                  <c:v>50</c:v>
                </c:pt>
                <c:pt idx="168">
                  <c:v>50</c:v>
                </c:pt>
                <c:pt idx="169">
                  <c:v>50</c:v>
                </c:pt>
                <c:pt idx="170">
                  <c:v>50</c:v>
                </c:pt>
                <c:pt idx="171">
                  <c:v>50</c:v>
                </c:pt>
                <c:pt idx="172">
                  <c:v>50</c:v>
                </c:pt>
                <c:pt idx="173">
                  <c:v>50</c:v>
                </c:pt>
                <c:pt idx="174">
                  <c:v>50</c:v>
                </c:pt>
                <c:pt idx="175">
                  <c:v>50</c:v>
                </c:pt>
                <c:pt idx="176">
                  <c:v>50</c:v>
                </c:pt>
                <c:pt idx="177">
                  <c:v>50</c:v>
                </c:pt>
                <c:pt idx="178">
                  <c:v>50</c:v>
                </c:pt>
                <c:pt idx="179">
                  <c:v>50</c:v>
                </c:pt>
                <c:pt idx="180">
                  <c:v>50</c:v>
                </c:pt>
                <c:pt idx="181">
                  <c:v>50</c:v>
                </c:pt>
                <c:pt idx="182">
                  <c:v>50</c:v>
                </c:pt>
                <c:pt idx="183">
                  <c:v>50</c:v>
                </c:pt>
                <c:pt idx="184">
                  <c:v>50</c:v>
                </c:pt>
                <c:pt idx="185">
                  <c:v>50</c:v>
                </c:pt>
                <c:pt idx="186">
                  <c:v>50</c:v>
                </c:pt>
                <c:pt idx="187">
                  <c:v>50</c:v>
                </c:pt>
                <c:pt idx="188">
                  <c:v>50</c:v>
                </c:pt>
                <c:pt idx="189">
                  <c:v>50</c:v>
                </c:pt>
                <c:pt idx="190">
                  <c:v>50</c:v>
                </c:pt>
                <c:pt idx="191">
                  <c:v>50</c:v>
                </c:pt>
                <c:pt idx="192">
                  <c:v>50</c:v>
                </c:pt>
                <c:pt idx="193">
                  <c:v>50</c:v>
                </c:pt>
                <c:pt idx="194">
                  <c:v>50</c:v>
                </c:pt>
                <c:pt idx="195">
                  <c:v>50</c:v>
                </c:pt>
                <c:pt idx="196">
                  <c:v>50</c:v>
                </c:pt>
                <c:pt idx="197">
                  <c:v>50</c:v>
                </c:pt>
                <c:pt idx="198">
                  <c:v>50</c:v>
                </c:pt>
                <c:pt idx="199">
                  <c:v>50</c:v>
                </c:pt>
                <c:pt idx="200">
                  <c:v>50</c:v>
                </c:pt>
                <c:pt idx="201">
                  <c:v>50</c:v>
                </c:pt>
                <c:pt idx="202">
                  <c:v>50</c:v>
                </c:pt>
                <c:pt idx="203">
                  <c:v>50</c:v>
                </c:pt>
                <c:pt idx="204">
                  <c:v>50</c:v>
                </c:pt>
                <c:pt idx="205">
                  <c:v>50</c:v>
                </c:pt>
                <c:pt idx="206">
                  <c:v>50</c:v>
                </c:pt>
                <c:pt idx="207">
                  <c:v>50</c:v>
                </c:pt>
                <c:pt idx="208">
                  <c:v>50</c:v>
                </c:pt>
                <c:pt idx="209">
                  <c:v>50</c:v>
                </c:pt>
                <c:pt idx="210">
                  <c:v>50</c:v>
                </c:pt>
                <c:pt idx="211">
                  <c:v>50</c:v>
                </c:pt>
                <c:pt idx="212">
                  <c:v>50</c:v>
                </c:pt>
                <c:pt idx="213">
                  <c:v>50</c:v>
                </c:pt>
                <c:pt idx="214">
                  <c:v>50</c:v>
                </c:pt>
                <c:pt idx="215">
                  <c:v>50</c:v>
                </c:pt>
                <c:pt idx="216">
                  <c:v>50</c:v>
                </c:pt>
                <c:pt idx="217">
                  <c:v>50</c:v>
                </c:pt>
                <c:pt idx="218">
                  <c:v>50</c:v>
                </c:pt>
                <c:pt idx="219">
                  <c:v>50</c:v>
                </c:pt>
                <c:pt idx="220">
                  <c:v>50</c:v>
                </c:pt>
                <c:pt idx="221">
                  <c:v>50</c:v>
                </c:pt>
                <c:pt idx="222">
                  <c:v>50</c:v>
                </c:pt>
                <c:pt idx="223">
                  <c:v>50</c:v>
                </c:pt>
                <c:pt idx="224">
                  <c:v>50</c:v>
                </c:pt>
                <c:pt idx="225">
                  <c:v>50</c:v>
                </c:pt>
                <c:pt idx="226">
                  <c:v>50</c:v>
                </c:pt>
                <c:pt idx="227">
                  <c:v>50</c:v>
                </c:pt>
                <c:pt idx="228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E0-459A-AC9A-97FCD4335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9539007"/>
        <c:axId val="1"/>
      </c:lineChart>
      <c:catAx>
        <c:axId val="669539007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669539007"/>
        <c:crosses val="autoZero"/>
        <c:crossBetween val="between"/>
        <c:majorUnit val="10"/>
        <c:minorUnit val="4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8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413549921658595E-2"/>
          <c:y val="8.5164949407824042E-2"/>
          <c:w val="0.95042291998669071"/>
          <c:h val="0.68406685169510284"/>
        </c:manualLayout>
      </c:layout>
      <c:barChart>
        <c:barDir val="col"/>
        <c:grouping val="clustered"/>
        <c:varyColors val="0"/>
        <c:ser>
          <c:idx val="2"/>
          <c:order val="2"/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'11グラフデータ'!$AG$268:$AH$495</c:f>
              <c:strCache>
                <c:ptCount val="217"/>
                <c:pt idx="0">
                  <c:v>H18
2006</c:v>
                </c:pt>
                <c:pt idx="12">
                  <c:v>H19
2007</c:v>
                </c:pt>
                <c:pt idx="24">
                  <c:v>H20
2008</c:v>
                </c:pt>
                <c:pt idx="36">
                  <c:v>H21
2009</c:v>
                </c:pt>
                <c:pt idx="48">
                  <c:v>H22
2010</c:v>
                </c:pt>
                <c:pt idx="60">
                  <c:v>H23
2011</c:v>
                </c:pt>
                <c:pt idx="72">
                  <c:v>H24
2012</c:v>
                </c:pt>
                <c:pt idx="84">
                  <c:v>H25
2013</c:v>
                </c:pt>
                <c:pt idx="96">
                  <c:v>H26
2014</c:v>
                </c:pt>
                <c:pt idx="108">
                  <c:v>H27
2015</c:v>
                </c:pt>
                <c:pt idx="120">
                  <c:v>H28
2016</c:v>
                </c:pt>
                <c:pt idx="132">
                  <c:v>H29
2017</c:v>
                </c:pt>
                <c:pt idx="144">
                  <c:v>H30
2018</c:v>
                </c:pt>
                <c:pt idx="156">
                  <c:v>H31 R1
2019</c:v>
                </c:pt>
                <c:pt idx="168">
                  <c:v>R2
2020</c:v>
                </c:pt>
                <c:pt idx="180">
                  <c:v>R3
2021</c:v>
                </c:pt>
                <c:pt idx="192">
                  <c:v>R4
2022</c:v>
                </c:pt>
                <c:pt idx="204">
                  <c:v>R5
2023</c:v>
                </c:pt>
                <c:pt idx="216">
                  <c:v>R6
2024</c:v>
                </c:pt>
              </c:strCache>
            </c:strRef>
          </c:cat>
          <c:val>
            <c:numRef>
              <c:f>'11グラフデータ'!$AL$268:$AL$495</c:f>
              <c:numCache>
                <c:formatCode>General</c:formatCode>
                <c:ptCount val="228"/>
                <c:pt idx="19">
                  <c:v>159.5</c:v>
                </c:pt>
                <c:pt idx="20">
                  <c:v>159.5</c:v>
                </c:pt>
                <c:pt idx="21">
                  <c:v>159.5</c:v>
                </c:pt>
                <c:pt idx="22">
                  <c:v>159.5</c:v>
                </c:pt>
                <c:pt idx="23">
                  <c:v>159.5</c:v>
                </c:pt>
                <c:pt idx="24">
                  <c:v>159.5</c:v>
                </c:pt>
                <c:pt idx="25">
                  <c:v>159.5</c:v>
                </c:pt>
                <c:pt idx="26">
                  <c:v>159.5</c:v>
                </c:pt>
                <c:pt idx="27">
                  <c:v>159.5</c:v>
                </c:pt>
                <c:pt idx="28">
                  <c:v>159.5</c:v>
                </c:pt>
                <c:pt idx="29">
                  <c:v>159.5</c:v>
                </c:pt>
                <c:pt idx="30">
                  <c:v>159.5</c:v>
                </c:pt>
                <c:pt idx="31">
                  <c:v>159.5</c:v>
                </c:pt>
                <c:pt idx="32">
                  <c:v>159.5</c:v>
                </c:pt>
                <c:pt idx="33">
                  <c:v>159.5</c:v>
                </c:pt>
                <c:pt idx="34">
                  <c:v>159.5</c:v>
                </c:pt>
                <c:pt idx="35">
                  <c:v>159.5</c:v>
                </c:pt>
                <c:pt idx="36">
                  <c:v>159.5</c:v>
                </c:pt>
                <c:pt idx="37">
                  <c:v>159.5</c:v>
                </c:pt>
                <c:pt idx="38">
                  <c:v>159.5</c:v>
                </c:pt>
                <c:pt idx="62">
                  <c:v>159.5</c:v>
                </c:pt>
                <c:pt idx="63">
                  <c:v>159.5</c:v>
                </c:pt>
                <c:pt idx="64">
                  <c:v>159.5</c:v>
                </c:pt>
                <c:pt idx="65">
                  <c:v>159.5</c:v>
                </c:pt>
                <c:pt idx="66">
                  <c:v>159.5</c:v>
                </c:pt>
                <c:pt idx="67">
                  <c:v>159.5</c:v>
                </c:pt>
                <c:pt idx="68">
                  <c:v>159.5</c:v>
                </c:pt>
                <c:pt idx="69">
                  <c:v>159.5</c:v>
                </c:pt>
                <c:pt idx="70">
                  <c:v>159.5</c:v>
                </c:pt>
                <c:pt idx="71">
                  <c:v>159.5</c:v>
                </c:pt>
                <c:pt idx="72">
                  <c:v>159.5</c:v>
                </c:pt>
                <c:pt idx="73">
                  <c:v>159.5</c:v>
                </c:pt>
                <c:pt idx="74">
                  <c:v>159.5</c:v>
                </c:pt>
                <c:pt idx="75">
                  <c:v>159.5</c:v>
                </c:pt>
                <c:pt idx="76">
                  <c:v>159.5</c:v>
                </c:pt>
                <c:pt idx="77">
                  <c:v>159.5</c:v>
                </c:pt>
                <c:pt idx="78">
                  <c:v>159.5</c:v>
                </c:pt>
                <c:pt idx="79">
                  <c:v>159.5</c:v>
                </c:pt>
                <c:pt idx="80">
                  <c:v>159.5</c:v>
                </c:pt>
                <c:pt idx="81">
                  <c:v>159.5</c:v>
                </c:pt>
                <c:pt idx="82">
                  <c:v>159.5</c:v>
                </c:pt>
                <c:pt idx="83">
                  <c:v>159.5</c:v>
                </c:pt>
                <c:pt idx="84">
                  <c:v>159.5</c:v>
                </c:pt>
                <c:pt idx="85">
                  <c:v>159.5</c:v>
                </c:pt>
                <c:pt idx="155">
                  <c:v>159.5</c:v>
                </c:pt>
                <c:pt idx="156">
                  <c:v>159.5</c:v>
                </c:pt>
                <c:pt idx="157">
                  <c:v>159.5</c:v>
                </c:pt>
                <c:pt idx="158">
                  <c:v>159.5</c:v>
                </c:pt>
                <c:pt idx="159">
                  <c:v>159.5</c:v>
                </c:pt>
                <c:pt idx="160">
                  <c:v>159.5</c:v>
                </c:pt>
                <c:pt idx="161">
                  <c:v>159.5</c:v>
                </c:pt>
                <c:pt idx="162">
                  <c:v>159.5</c:v>
                </c:pt>
                <c:pt idx="163">
                  <c:v>159.5</c:v>
                </c:pt>
                <c:pt idx="164">
                  <c:v>159.5</c:v>
                </c:pt>
                <c:pt idx="165">
                  <c:v>159.5</c:v>
                </c:pt>
                <c:pt idx="166">
                  <c:v>159.5</c:v>
                </c:pt>
                <c:pt idx="167">
                  <c:v>159.5</c:v>
                </c:pt>
                <c:pt idx="168">
                  <c:v>159.5</c:v>
                </c:pt>
                <c:pt idx="169">
                  <c:v>159.5</c:v>
                </c:pt>
                <c:pt idx="170">
                  <c:v>159.5</c:v>
                </c:pt>
                <c:pt idx="171">
                  <c:v>159.5</c:v>
                </c:pt>
                <c:pt idx="172">
                  <c:v>159.5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D-42D0-AB2F-FCCB7478C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8811007"/>
        <c:axId val="1"/>
      </c:barChart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'11グラフデータ'!$AG$268:$AH$495</c:f>
              <c:strCache>
                <c:ptCount val="217"/>
                <c:pt idx="0">
                  <c:v>H18
2006</c:v>
                </c:pt>
                <c:pt idx="12">
                  <c:v>H19
2007</c:v>
                </c:pt>
                <c:pt idx="24">
                  <c:v>H20
2008</c:v>
                </c:pt>
                <c:pt idx="36">
                  <c:v>H21
2009</c:v>
                </c:pt>
                <c:pt idx="48">
                  <c:v>H22
2010</c:v>
                </c:pt>
                <c:pt idx="60">
                  <c:v>H23
2011</c:v>
                </c:pt>
                <c:pt idx="72">
                  <c:v>H24
2012</c:v>
                </c:pt>
                <c:pt idx="84">
                  <c:v>H25
2013</c:v>
                </c:pt>
                <c:pt idx="96">
                  <c:v>H26
2014</c:v>
                </c:pt>
                <c:pt idx="108">
                  <c:v>H27
2015</c:v>
                </c:pt>
                <c:pt idx="120">
                  <c:v>H28
2016</c:v>
                </c:pt>
                <c:pt idx="132">
                  <c:v>H29
2017</c:v>
                </c:pt>
                <c:pt idx="144">
                  <c:v>H30
2018</c:v>
                </c:pt>
                <c:pt idx="156">
                  <c:v>H31 R1
2019</c:v>
                </c:pt>
                <c:pt idx="168">
                  <c:v>R2
2020</c:v>
                </c:pt>
                <c:pt idx="180">
                  <c:v>R3
2021</c:v>
                </c:pt>
                <c:pt idx="192">
                  <c:v>R4
2022</c:v>
                </c:pt>
                <c:pt idx="204">
                  <c:v>R5
2023</c:v>
                </c:pt>
                <c:pt idx="216">
                  <c:v>R6
2024</c:v>
                </c:pt>
              </c:strCache>
            </c:strRef>
          </c:cat>
          <c:val>
            <c:numRef>
              <c:f>'11グラフデータ'!$O$268:$O$495</c:f>
              <c:numCache>
                <c:formatCode>#,##0.0_ </c:formatCode>
                <c:ptCount val="228"/>
                <c:pt idx="0">
                  <c:v>77.8</c:v>
                </c:pt>
                <c:pt idx="1">
                  <c:v>88.9</c:v>
                </c:pt>
                <c:pt idx="2">
                  <c:v>83.3</c:v>
                </c:pt>
                <c:pt idx="3">
                  <c:v>88.9</c:v>
                </c:pt>
                <c:pt idx="4">
                  <c:v>66.7</c:v>
                </c:pt>
                <c:pt idx="5">
                  <c:v>100</c:v>
                </c:pt>
                <c:pt idx="6">
                  <c:v>61.1</c:v>
                </c:pt>
                <c:pt idx="7">
                  <c:v>77.8</c:v>
                </c:pt>
                <c:pt idx="8">
                  <c:v>44.4</c:v>
                </c:pt>
                <c:pt idx="9">
                  <c:v>55.6</c:v>
                </c:pt>
                <c:pt idx="10">
                  <c:v>5.6</c:v>
                </c:pt>
                <c:pt idx="11">
                  <c:v>44.4</c:v>
                </c:pt>
                <c:pt idx="12">
                  <c:v>27.8</c:v>
                </c:pt>
                <c:pt idx="13">
                  <c:v>66.7</c:v>
                </c:pt>
                <c:pt idx="14">
                  <c:v>44.4</c:v>
                </c:pt>
                <c:pt idx="15">
                  <c:v>77.8</c:v>
                </c:pt>
                <c:pt idx="16">
                  <c:v>55.6</c:v>
                </c:pt>
                <c:pt idx="17">
                  <c:v>77.8</c:v>
                </c:pt>
                <c:pt idx="18">
                  <c:v>44.4</c:v>
                </c:pt>
                <c:pt idx="19">
                  <c:v>72.2</c:v>
                </c:pt>
                <c:pt idx="20">
                  <c:v>38.9</c:v>
                </c:pt>
                <c:pt idx="21">
                  <c:v>44.4</c:v>
                </c:pt>
                <c:pt idx="22">
                  <c:v>55.6</c:v>
                </c:pt>
                <c:pt idx="23">
                  <c:v>55.6</c:v>
                </c:pt>
                <c:pt idx="24">
                  <c:v>22.2</c:v>
                </c:pt>
                <c:pt idx="25">
                  <c:v>44.4</c:v>
                </c:pt>
                <c:pt idx="26">
                  <c:v>11.1</c:v>
                </c:pt>
                <c:pt idx="27">
                  <c:v>22.2</c:v>
                </c:pt>
                <c:pt idx="28">
                  <c:v>33.299999999999997</c:v>
                </c:pt>
                <c:pt idx="29">
                  <c:v>55.6</c:v>
                </c:pt>
                <c:pt idx="30">
                  <c:v>88.9</c:v>
                </c:pt>
                <c:pt idx="31">
                  <c:v>22.2</c:v>
                </c:pt>
                <c:pt idx="32">
                  <c:v>33.299999999999997</c:v>
                </c:pt>
                <c:pt idx="33">
                  <c:v>0</c:v>
                </c:pt>
                <c:pt idx="34">
                  <c:v>11.1</c:v>
                </c:pt>
                <c:pt idx="35">
                  <c:v>11.1</c:v>
                </c:pt>
                <c:pt idx="36">
                  <c:v>22.2</c:v>
                </c:pt>
                <c:pt idx="37">
                  <c:v>22.2</c:v>
                </c:pt>
                <c:pt idx="38">
                  <c:v>22.2</c:v>
                </c:pt>
                <c:pt idx="39">
                  <c:v>33.299999999999997</c:v>
                </c:pt>
                <c:pt idx="40">
                  <c:v>66.7</c:v>
                </c:pt>
                <c:pt idx="41">
                  <c:v>44.4</c:v>
                </c:pt>
                <c:pt idx="42">
                  <c:v>44.4</c:v>
                </c:pt>
                <c:pt idx="43">
                  <c:v>77.8</c:v>
                </c:pt>
                <c:pt idx="44">
                  <c:v>77.8</c:v>
                </c:pt>
                <c:pt idx="45">
                  <c:v>83.3</c:v>
                </c:pt>
                <c:pt idx="46">
                  <c:v>83.3</c:v>
                </c:pt>
                <c:pt idx="47">
                  <c:v>77.8</c:v>
                </c:pt>
                <c:pt idx="48">
                  <c:v>72.2</c:v>
                </c:pt>
                <c:pt idx="49">
                  <c:v>100</c:v>
                </c:pt>
                <c:pt idx="50">
                  <c:v>66.7</c:v>
                </c:pt>
                <c:pt idx="51">
                  <c:v>77.8</c:v>
                </c:pt>
                <c:pt idx="52">
                  <c:v>88.9</c:v>
                </c:pt>
                <c:pt idx="53">
                  <c:v>88.9</c:v>
                </c:pt>
                <c:pt idx="54">
                  <c:v>100</c:v>
                </c:pt>
                <c:pt idx="55">
                  <c:v>88.9</c:v>
                </c:pt>
                <c:pt idx="56">
                  <c:v>100</c:v>
                </c:pt>
                <c:pt idx="57">
                  <c:v>77.8</c:v>
                </c:pt>
                <c:pt idx="58">
                  <c:v>44.4</c:v>
                </c:pt>
                <c:pt idx="59">
                  <c:v>44.4</c:v>
                </c:pt>
                <c:pt idx="60">
                  <c:v>50</c:v>
                </c:pt>
                <c:pt idx="61">
                  <c:v>88.9</c:v>
                </c:pt>
                <c:pt idx="62">
                  <c:v>77.8</c:v>
                </c:pt>
                <c:pt idx="63">
                  <c:v>88.9</c:v>
                </c:pt>
                <c:pt idx="64">
                  <c:v>11.1</c:v>
                </c:pt>
                <c:pt idx="65">
                  <c:v>55.6</c:v>
                </c:pt>
                <c:pt idx="66">
                  <c:v>61.1</c:v>
                </c:pt>
                <c:pt idx="67">
                  <c:v>44.4</c:v>
                </c:pt>
                <c:pt idx="68">
                  <c:v>11.1</c:v>
                </c:pt>
                <c:pt idx="69">
                  <c:v>33.299999999999997</c:v>
                </c:pt>
                <c:pt idx="70">
                  <c:v>66.7</c:v>
                </c:pt>
                <c:pt idx="71">
                  <c:v>88.9</c:v>
                </c:pt>
                <c:pt idx="72">
                  <c:v>66.7</c:v>
                </c:pt>
                <c:pt idx="73">
                  <c:v>55.6</c:v>
                </c:pt>
                <c:pt idx="74">
                  <c:v>55.6</c:v>
                </c:pt>
                <c:pt idx="75">
                  <c:v>33.299999999999997</c:v>
                </c:pt>
                <c:pt idx="76">
                  <c:v>22.2</c:v>
                </c:pt>
                <c:pt idx="77">
                  <c:v>22.2</c:v>
                </c:pt>
                <c:pt idx="78">
                  <c:v>33.299999999999997</c:v>
                </c:pt>
                <c:pt idx="79">
                  <c:v>33.299999999999997</c:v>
                </c:pt>
                <c:pt idx="80">
                  <c:v>44.4</c:v>
                </c:pt>
                <c:pt idx="81">
                  <c:v>27.8</c:v>
                </c:pt>
                <c:pt idx="82">
                  <c:v>38.9</c:v>
                </c:pt>
                <c:pt idx="83">
                  <c:v>27.8</c:v>
                </c:pt>
                <c:pt idx="84">
                  <c:v>22.2</c:v>
                </c:pt>
                <c:pt idx="85">
                  <c:v>33.299999999999997</c:v>
                </c:pt>
                <c:pt idx="86">
                  <c:v>66.7</c:v>
                </c:pt>
                <c:pt idx="87">
                  <c:v>77.8</c:v>
                </c:pt>
                <c:pt idx="88">
                  <c:v>88.9</c:v>
                </c:pt>
                <c:pt idx="89">
                  <c:v>44.4</c:v>
                </c:pt>
                <c:pt idx="90">
                  <c:v>77.8</c:v>
                </c:pt>
                <c:pt idx="91">
                  <c:v>77.8</c:v>
                </c:pt>
                <c:pt idx="92">
                  <c:v>77.8</c:v>
                </c:pt>
                <c:pt idx="93">
                  <c:v>88.9</c:v>
                </c:pt>
                <c:pt idx="94">
                  <c:v>77.8</c:v>
                </c:pt>
                <c:pt idx="95">
                  <c:v>77.8</c:v>
                </c:pt>
                <c:pt idx="96">
                  <c:v>44.4</c:v>
                </c:pt>
                <c:pt idx="97">
                  <c:v>44.4</c:v>
                </c:pt>
                <c:pt idx="98">
                  <c:v>44.4</c:v>
                </c:pt>
                <c:pt idx="99">
                  <c:v>44.4</c:v>
                </c:pt>
                <c:pt idx="100">
                  <c:v>44.4</c:v>
                </c:pt>
                <c:pt idx="101">
                  <c:v>55.6</c:v>
                </c:pt>
                <c:pt idx="102">
                  <c:v>44.4</c:v>
                </c:pt>
                <c:pt idx="103">
                  <c:v>44.4</c:v>
                </c:pt>
                <c:pt idx="104">
                  <c:v>66.7</c:v>
                </c:pt>
                <c:pt idx="105">
                  <c:v>66.7</c:v>
                </c:pt>
                <c:pt idx="106">
                  <c:v>77.8</c:v>
                </c:pt>
                <c:pt idx="107">
                  <c:v>77.8</c:v>
                </c:pt>
                <c:pt idx="108">
                  <c:v>33.299999999999997</c:v>
                </c:pt>
                <c:pt idx="109">
                  <c:v>61.1</c:v>
                </c:pt>
                <c:pt idx="110">
                  <c:v>55.6</c:v>
                </c:pt>
                <c:pt idx="111">
                  <c:v>44.4</c:v>
                </c:pt>
                <c:pt idx="112">
                  <c:v>44.4</c:v>
                </c:pt>
                <c:pt idx="113">
                  <c:v>33.299999999999997</c:v>
                </c:pt>
                <c:pt idx="114">
                  <c:v>44.4</c:v>
                </c:pt>
                <c:pt idx="115">
                  <c:v>44.4</c:v>
                </c:pt>
                <c:pt idx="116">
                  <c:v>55.6</c:v>
                </c:pt>
                <c:pt idx="117">
                  <c:v>33.299999999999997</c:v>
                </c:pt>
                <c:pt idx="118">
                  <c:v>11.1</c:v>
                </c:pt>
                <c:pt idx="119">
                  <c:v>11.1</c:v>
                </c:pt>
                <c:pt idx="120">
                  <c:v>44.4</c:v>
                </c:pt>
                <c:pt idx="121">
                  <c:v>77.8</c:v>
                </c:pt>
                <c:pt idx="122">
                  <c:v>72.2</c:v>
                </c:pt>
                <c:pt idx="123">
                  <c:v>44.4</c:v>
                </c:pt>
                <c:pt idx="124">
                  <c:v>66.7</c:v>
                </c:pt>
                <c:pt idx="125">
                  <c:v>77.8</c:v>
                </c:pt>
                <c:pt idx="126">
                  <c:v>33.299999999999997</c:v>
                </c:pt>
                <c:pt idx="127">
                  <c:v>33.299999999999997</c:v>
                </c:pt>
                <c:pt idx="128">
                  <c:v>77.8</c:v>
                </c:pt>
                <c:pt idx="129">
                  <c:v>22.2</c:v>
                </c:pt>
                <c:pt idx="130">
                  <c:v>77.8</c:v>
                </c:pt>
                <c:pt idx="131">
                  <c:v>55.6</c:v>
                </c:pt>
                <c:pt idx="132">
                  <c:v>55.6</c:v>
                </c:pt>
                <c:pt idx="133">
                  <c:v>88.9</c:v>
                </c:pt>
                <c:pt idx="134">
                  <c:v>55.6</c:v>
                </c:pt>
                <c:pt idx="135">
                  <c:v>88.9</c:v>
                </c:pt>
                <c:pt idx="136">
                  <c:v>44.4</c:v>
                </c:pt>
                <c:pt idx="137">
                  <c:v>66.7</c:v>
                </c:pt>
                <c:pt idx="138">
                  <c:v>33.299999999999997</c:v>
                </c:pt>
                <c:pt idx="139">
                  <c:v>66.7</c:v>
                </c:pt>
                <c:pt idx="140">
                  <c:v>55.6</c:v>
                </c:pt>
                <c:pt idx="141">
                  <c:v>66.7</c:v>
                </c:pt>
                <c:pt idx="142">
                  <c:v>77.8</c:v>
                </c:pt>
                <c:pt idx="143">
                  <c:v>77.8</c:v>
                </c:pt>
                <c:pt idx="144">
                  <c:v>55.6</c:v>
                </c:pt>
                <c:pt idx="145">
                  <c:v>33.299999999999997</c:v>
                </c:pt>
                <c:pt idx="146">
                  <c:v>55.6</c:v>
                </c:pt>
                <c:pt idx="147">
                  <c:v>66.7</c:v>
                </c:pt>
                <c:pt idx="148">
                  <c:v>61.1</c:v>
                </c:pt>
                <c:pt idx="149">
                  <c:v>44.4</c:v>
                </c:pt>
                <c:pt idx="150">
                  <c:v>44.4</c:v>
                </c:pt>
                <c:pt idx="151">
                  <c:v>66.7</c:v>
                </c:pt>
                <c:pt idx="152">
                  <c:v>44.4</c:v>
                </c:pt>
                <c:pt idx="153">
                  <c:v>88.9</c:v>
                </c:pt>
                <c:pt idx="154">
                  <c:v>38.9</c:v>
                </c:pt>
                <c:pt idx="155">
                  <c:v>50</c:v>
                </c:pt>
                <c:pt idx="156">
                  <c:v>11.1</c:v>
                </c:pt>
                <c:pt idx="157">
                  <c:v>22.2</c:v>
                </c:pt>
                <c:pt idx="158">
                  <c:v>33.299999999999997</c:v>
                </c:pt>
                <c:pt idx="159">
                  <c:v>44.4</c:v>
                </c:pt>
                <c:pt idx="160">
                  <c:v>55.6</c:v>
                </c:pt>
                <c:pt idx="161">
                  <c:v>55.6</c:v>
                </c:pt>
                <c:pt idx="162">
                  <c:v>66.7</c:v>
                </c:pt>
                <c:pt idx="163">
                  <c:v>11.1</c:v>
                </c:pt>
                <c:pt idx="164">
                  <c:v>33.299999999999997</c:v>
                </c:pt>
                <c:pt idx="165">
                  <c:v>11.1</c:v>
                </c:pt>
                <c:pt idx="166">
                  <c:v>0</c:v>
                </c:pt>
                <c:pt idx="167">
                  <c:v>33.299999999999997</c:v>
                </c:pt>
                <c:pt idx="168">
                  <c:v>66.7</c:v>
                </c:pt>
                <c:pt idx="169">
                  <c:v>44.4</c:v>
                </c:pt>
                <c:pt idx="170">
                  <c:v>33.299999999999997</c:v>
                </c:pt>
                <c:pt idx="171">
                  <c:v>22.2</c:v>
                </c:pt>
                <c:pt idx="172">
                  <c:v>11.1</c:v>
                </c:pt>
                <c:pt idx="173">
                  <c:v>11.1</c:v>
                </c:pt>
                <c:pt idx="174">
                  <c:v>55.6</c:v>
                </c:pt>
                <c:pt idx="175">
                  <c:v>77.8</c:v>
                </c:pt>
                <c:pt idx="176">
                  <c:v>66.7</c:v>
                </c:pt>
                <c:pt idx="177">
                  <c:v>88.9</c:v>
                </c:pt>
                <c:pt idx="178">
                  <c:v>61.1</c:v>
                </c:pt>
                <c:pt idx="179">
                  <c:v>72.2</c:v>
                </c:pt>
                <c:pt idx="180">
                  <c:v>66.7</c:v>
                </c:pt>
                <c:pt idx="181">
                  <c:v>61.1</c:v>
                </c:pt>
                <c:pt idx="182">
                  <c:v>77.8</c:v>
                </c:pt>
                <c:pt idx="183">
                  <c:v>72.2</c:v>
                </c:pt>
                <c:pt idx="184">
                  <c:v>77.8</c:v>
                </c:pt>
                <c:pt idx="185">
                  <c:v>55.6</c:v>
                </c:pt>
                <c:pt idx="186">
                  <c:v>33.299999999999997</c:v>
                </c:pt>
                <c:pt idx="187">
                  <c:v>27.8</c:v>
                </c:pt>
                <c:pt idx="188">
                  <c:v>44.4</c:v>
                </c:pt>
                <c:pt idx="189">
                  <c:v>66.7</c:v>
                </c:pt>
                <c:pt idx="190">
                  <c:v>77.8</c:v>
                </c:pt>
                <c:pt idx="191">
                  <c:v>50</c:v>
                </c:pt>
                <c:pt idx="192">
                  <c:v>44.4</c:v>
                </c:pt>
                <c:pt idx="193">
                  <c:v>66.7</c:v>
                </c:pt>
                <c:pt idx="194">
                  <c:v>77.8</c:v>
                </c:pt>
                <c:pt idx="195">
                  <c:v>77.8</c:v>
                </c:pt>
                <c:pt idx="196">
                  <c:v>55.6</c:v>
                </c:pt>
                <c:pt idx="197">
                  <c:v>44.4</c:v>
                </c:pt>
                <c:pt idx="198">
                  <c:v>66.7</c:v>
                </c:pt>
                <c:pt idx="199">
                  <c:v>66.7</c:v>
                </c:pt>
                <c:pt idx="200">
                  <c:v>77.8</c:v>
                </c:pt>
                <c:pt idx="201">
                  <c:v>66.7</c:v>
                </c:pt>
                <c:pt idx="202">
                  <c:v>66.7</c:v>
                </c:pt>
                <c:pt idx="203">
                  <c:v>44.4</c:v>
                </c:pt>
                <c:pt idx="204">
                  <c:v>16.7</c:v>
                </c:pt>
                <c:pt idx="205">
                  <c:v>22.2</c:v>
                </c:pt>
                <c:pt idx="206">
                  <c:v>11.1</c:v>
                </c:pt>
                <c:pt idx="207">
                  <c:v>44.4</c:v>
                </c:pt>
                <c:pt idx="208">
                  <c:v>22.2</c:v>
                </c:pt>
                <c:pt idx="209">
                  <c:v>77.8</c:v>
                </c:pt>
                <c:pt idx="210">
                  <c:v>66.7</c:v>
                </c:pt>
                <c:pt idx="211">
                  <c:v>33.299999999999997</c:v>
                </c:pt>
                <c:pt idx="212">
                  <c:v>61.1</c:v>
                </c:pt>
                <c:pt idx="213">
                  <c:v>27.8</c:v>
                </c:pt>
                <c:pt idx="214">
                  <c:v>33.299999999999997</c:v>
                </c:pt>
                <c:pt idx="215">
                  <c:v>27.8</c:v>
                </c:pt>
                <c:pt idx="216">
                  <c:v>50</c:v>
                </c:pt>
                <c:pt idx="217">
                  <c:v>77.8</c:v>
                </c:pt>
                <c:pt idx="218">
                  <c:v>88.9</c:v>
                </c:pt>
                <c:pt idx="219">
                  <c:v>11.1</c:v>
                </c:pt>
                <c:pt idx="220">
                  <c:v>22.2</c:v>
                </c:pt>
                <c:pt idx="221">
                  <c:v>55.6</c:v>
                </c:pt>
                <c:pt idx="222">
                  <c:v>68.8</c:v>
                </c:pt>
                <c:pt idx="2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BD-42D0-AB2F-FCCB7478C113}"/>
            </c:ext>
          </c:extLst>
        </c:ser>
        <c:ser>
          <c:idx val="1"/>
          <c:order val="1"/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strRef>
              <c:f>'11グラフデータ'!$AG$268:$AH$495</c:f>
              <c:strCache>
                <c:ptCount val="217"/>
                <c:pt idx="0">
                  <c:v>H18
2006</c:v>
                </c:pt>
                <c:pt idx="12">
                  <c:v>H19
2007</c:v>
                </c:pt>
                <c:pt idx="24">
                  <c:v>H20
2008</c:v>
                </c:pt>
                <c:pt idx="36">
                  <c:v>H21
2009</c:v>
                </c:pt>
                <c:pt idx="48">
                  <c:v>H22
2010</c:v>
                </c:pt>
                <c:pt idx="60">
                  <c:v>H23
2011</c:v>
                </c:pt>
                <c:pt idx="72">
                  <c:v>H24
2012</c:v>
                </c:pt>
                <c:pt idx="84">
                  <c:v>H25
2013</c:v>
                </c:pt>
                <c:pt idx="96">
                  <c:v>H26
2014</c:v>
                </c:pt>
                <c:pt idx="108">
                  <c:v>H27
2015</c:v>
                </c:pt>
                <c:pt idx="120">
                  <c:v>H28
2016</c:v>
                </c:pt>
                <c:pt idx="132">
                  <c:v>H29
2017</c:v>
                </c:pt>
                <c:pt idx="144">
                  <c:v>H30
2018</c:v>
                </c:pt>
                <c:pt idx="156">
                  <c:v>H31 R1
2019</c:v>
                </c:pt>
                <c:pt idx="168">
                  <c:v>R2
2020</c:v>
                </c:pt>
                <c:pt idx="180">
                  <c:v>R3
2021</c:v>
                </c:pt>
                <c:pt idx="192">
                  <c:v>R4
2022</c:v>
                </c:pt>
                <c:pt idx="204">
                  <c:v>R5
2023</c:v>
                </c:pt>
                <c:pt idx="216">
                  <c:v>R6
2024</c:v>
                </c:pt>
              </c:strCache>
            </c:strRef>
          </c:cat>
          <c:val>
            <c:numRef>
              <c:f>'11グラフデータ'!$AE$256:$AE$484</c:f>
              <c:numCache>
                <c:formatCode>General</c:formatCode>
                <c:ptCount val="22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50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50</c:v>
                </c:pt>
                <c:pt idx="75">
                  <c:v>50</c:v>
                </c:pt>
                <c:pt idx="76">
                  <c:v>50</c:v>
                </c:pt>
                <c:pt idx="77">
                  <c:v>50</c:v>
                </c:pt>
                <c:pt idx="78">
                  <c:v>50</c:v>
                </c:pt>
                <c:pt idx="79">
                  <c:v>50</c:v>
                </c:pt>
                <c:pt idx="80">
                  <c:v>50</c:v>
                </c:pt>
                <c:pt idx="81">
                  <c:v>50</c:v>
                </c:pt>
                <c:pt idx="82">
                  <c:v>50</c:v>
                </c:pt>
                <c:pt idx="83">
                  <c:v>50</c:v>
                </c:pt>
                <c:pt idx="84">
                  <c:v>50</c:v>
                </c:pt>
                <c:pt idx="85">
                  <c:v>50</c:v>
                </c:pt>
                <c:pt idx="86">
                  <c:v>50</c:v>
                </c:pt>
                <c:pt idx="87">
                  <c:v>50</c:v>
                </c:pt>
                <c:pt idx="88">
                  <c:v>50</c:v>
                </c:pt>
                <c:pt idx="89">
                  <c:v>50</c:v>
                </c:pt>
                <c:pt idx="90">
                  <c:v>50</c:v>
                </c:pt>
                <c:pt idx="91">
                  <c:v>50</c:v>
                </c:pt>
                <c:pt idx="92">
                  <c:v>50</c:v>
                </c:pt>
                <c:pt idx="93">
                  <c:v>50</c:v>
                </c:pt>
                <c:pt idx="94">
                  <c:v>50</c:v>
                </c:pt>
                <c:pt idx="95">
                  <c:v>50</c:v>
                </c:pt>
                <c:pt idx="96">
                  <c:v>50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50</c:v>
                </c:pt>
                <c:pt idx="105">
                  <c:v>50</c:v>
                </c:pt>
                <c:pt idx="106">
                  <c:v>50</c:v>
                </c:pt>
                <c:pt idx="107">
                  <c:v>50</c:v>
                </c:pt>
                <c:pt idx="108">
                  <c:v>50</c:v>
                </c:pt>
                <c:pt idx="109">
                  <c:v>50</c:v>
                </c:pt>
                <c:pt idx="110">
                  <c:v>50</c:v>
                </c:pt>
                <c:pt idx="111">
                  <c:v>50</c:v>
                </c:pt>
                <c:pt idx="112">
                  <c:v>50</c:v>
                </c:pt>
                <c:pt idx="113">
                  <c:v>50</c:v>
                </c:pt>
                <c:pt idx="114">
                  <c:v>50</c:v>
                </c:pt>
                <c:pt idx="115">
                  <c:v>50</c:v>
                </c:pt>
                <c:pt idx="116">
                  <c:v>50</c:v>
                </c:pt>
                <c:pt idx="117">
                  <c:v>50</c:v>
                </c:pt>
                <c:pt idx="118">
                  <c:v>50</c:v>
                </c:pt>
                <c:pt idx="119">
                  <c:v>50</c:v>
                </c:pt>
                <c:pt idx="120">
                  <c:v>50</c:v>
                </c:pt>
                <c:pt idx="121">
                  <c:v>50</c:v>
                </c:pt>
                <c:pt idx="122">
                  <c:v>50</c:v>
                </c:pt>
                <c:pt idx="123">
                  <c:v>50</c:v>
                </c:pt>
                <c:pt idx="124">
                  <c:v>50</c:v>
                </c:pt>
                <c:pt idx="125">
                  <c:v>50</c:v>
                </c:pt>
                <c:pt idx="126">
                  <c:v>50</c:v>
                </c:pt>
                <c:pt idx="127">
                  <c:v>50</c:v>
                </c:pt>
                <c:pt idx="128">
                  <c:v>50</c:v>
                </c:pt>
                <c:pt idx="129">
                  <c:v>50</c:v>
                </c:pt>
                <c:pt idx="130">
                  <c:v>50</c:v>
                </c:pt>
                <c:pt idx="131">
                  <c:v>50</c:v>
                </c:pt>
                <c:pt idx="132">
                  <c:v>50</c:v>
                </c:pt>
                <c:pt idx="133">
                  <c:v>50</c:v>
                </c:pt>
                <c:pt idx="134">
                  <c:v>50</c:v>
                </c:pt>
                <c:pt idx="135">
                  <c:v>50</c:v>
                </c:pt>
                <c:pt idx="136">
                  <c:v>50</c:v>
                </c:pt>
                <c:pt idx="137">
                  <c:v>50</c:v>
                </c:pt>
                <c:pt idx="138">
                  <c:v>50</c:v>
                </c:pt>
                <c:pt idx="139">
                  <c:v>50</c:v>
                </c:pt>
                <c:pt idx="140">
                  <c:v>50</c:v>
                </c:pt>
                <c:pt idx="141">
                  <c:v>50</c:v>
                </c:pt>
                <c:pt idx="142">
                  <c:v>50</c:v>
                </c:pt>
                <c:pt idx="143">
                  <c:v>50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50</c:v>
                </c:pt>
                <c:pt idx="148">
                  <c:v>50</c:v>
                </c:pt>
                <c:pt idx="149">
                  <c:v>50</c:v>
                </c:pt>
                <c:pt idx="150">
                  <c:v>50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50</c:v>
                </c:pt>
                <c:pt idx="155">
                  <c:v>50</c:v>
                </c:pt>
                <c:pt idx="156">
                  <c:v>50</c:v>
                </c:pt>
                <c:pt idx="157">
                  <c:v>50</c:v>
                </c:pt>
                <c:pt idx="158">
                  <c:v>50</c:v>
                </c:pt>
                <c:pt idx="159">
                  <c:v>50</c:v>
                </c:pt>
                <c:pt idx="160">
                  <c:v>50</c:v>
                </c:pt>
                <c:pt idx="161">
                  <c:v>50</c:v>
                </c:pt>
                <c:pt idx="162">
                  <c:v>50</c:v>
                </c:pt>
                <c:pt idx="163">
                  <c:v>50</c:v>
                </c:pt>
                <c:pt idx="164">
                  <c:v>50</c:v>
                </c:pt>
                <c:pt idx="165">
                  <c:v>50</c:v>
                </c:pt>
                <c:pt idx="166">
                  <c:v>50</c:v>
                </c:pt>
                <c:pt idx="167">
                  <c:v>50</c:v>
                </c:pt>
                <c:pt idx="168">
                  <c:v>50</c:v>
                </c:pt>
                <c:pt idx="169">
                  <c:v>50</c:v>
                </c:pt>
                <c:pt idx="170">
                  <c:v>50</c:v>
                </c:pt>
                <c:pt idx="171">
                  <c:v>50</c:v>
                </c:pt>
                <c:pt idx="172">
                  <c:v>50</c:v>
                </c:pt>
                <c:pt idx="173">
                  <c:v>50</c:v>
                </c:pt>
                <c:pt idx="174">
                  <c:v>50</c:v>
                </c:pt>
                <c:pt idx="175">
                  <c:v>50</c:v>
                </c:pt>
                <c:pt idx="176">
                  <c:v>50</c:v>
                </c:pt>
                <c:pt idx="177">
                  <c:v>50</c:v>
                </c:pt>
                <c:pt idx="178">
                  <c:v>50</c:v>
                </c:pt>
                <c:pt idx="179">
                  <c:v>50</c:v>
                </c:pt>
                <c:pt idx="180">
                  <c:v>50</c:v>
                </c:pt>
                <c:pt idx="181">
                  <c:v>50</c:v>
                </c:pt>
                <c:pt idx="182">
                  <c:v>50</c:v>
                </c:pt>
                <c:pt idx="183">
                  <c:v>50</c:v>
                </c:pt>
                <c:pt idx="184">
                  <c:v>50</c:v>
                </c:pt>
                <c:pt idx="185">
                  <c:v>50</c:v>
                </c:pt>
                <c:pt idx="186">
                  <c:v>50</c:v>
                </c:pt>
                <c:pt idx="187">
                  <c:v>50</c:v>
                </c:pt>
                <c:pt idx="188">
                  <c:v>50</c:v>
                </c:pt>
                <c:pt idx="189">
                  <c:v>50</c:v>
                </c:pt>
                <c:pt idx="190">
                  <c:v>50</c:v>
                </c:pt>
                <c:pt idx="191">
                  <c:v>50</c:v>
                </c:pt>
                <c:pt idx="192">
                  <c:v>50</c:v>
                </c:pt>
                <c:pt idx="193">
                  <c:v>50</c:v>
                </c:pt>
                <c:pt idx="194">
                  <c:v>50</c:v>
                </c:pt>
                <c:pt idx="195">
                  <c:v>50</c:v>
                </c:pt>
                <c:pt idx="196">
                  <c:v>50</c:v>
                </c:pt>
                <c:pt idx="197">
                  <c:v>50</c:v>
                </c:pt>
                <c:pt idx="198">
                  <c:v>50</c:v>
                </c:pt>
                <c:pt idx="199">
                  <c:v>50</c:v>
                </c:pt>
                <c:pt idx="200">
                  <c:v>50</c:v>
                </c:pt>
                <c:pt idx="201">
                  <c:v>50</c:v>
                </c:pt>
                <c:pt idx="202">
                  <c:v>50</c:v>
                </c:pt>
                <c:pt idx="203">
                  <c:v>50</c:v>
                </c:pt>
                <c:pt idx="204">
                  <c:v>50</c:v>
                </c:pt>
                <c:pt idx="205">
                  <c:v>50</c:v>
                </c:pt>
                <c:pt idx="206">
                  <c:v>50</c:v>
                </c:pt>
                <c:pt idx="207">
                  <c:v>50</c:v>
                </c:pt>
                <c:pt idx="208">
                  <c:v>50</c:v>
                </c:pt>
                <c:pt idx="209">
                  <c:v>50</c:v>
                </c:pt>
                <c:pt idx="210">
                  <c:v>50</c:v>
                </c:pt>
                <c:pt idx="211">
                  <c:v>50</c:v>
                </c:pt>
                <c:pt idx="212">
                  <c:v>50</c:v>
                </c:pt>
                <c:pt idx="213">
                  <c:v>50</c:v>
                </c:pt>
                <c:pt idx="214">
                  <c:v>50</c:v>
                </c:pt>
                <c:pt idx="215">
                  <c:v>50</c:v>
                </c:pt>
                <c:pt idx="216">
                  <c:v>50</c:v>
                </c:pt>
                <c:pt idx="217">
                  <c:v>50</c:v>
                </c:pt>
                <c:pt idx="218">
                  <c:v>50</c:v>
                </c:pt>
                <c:pt idx="219">
                  <c:v>50</c:v>
                </c:pt>
                <c:pt idx="220">
                  <c:v>50</c:v>
                </c:pt>
                <c:pt idx="221">
                  <c:v>50</c:v>
                </c:pt>
                <c:pt idx="222">
                  <c:v>50</c:v>
                </c:pt>
                <c:pt idx="223">
                  <c:v>50</c:v>
                </c:pt>
                <c:pt idx="224">
                  <c:v>50</c:v>
                </c:pt>
                <c:pt idx="225">
                  <c:v>50</c:v>
                </c:pt>
                <c:pt idx="226">
                  <c:v>50</c:v>
                </c:pt>
                <c:pt idx="227">
                  <c:v>50</c:v>
                </c:pt>
                <c:pt idx="228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BD-42D0-AB2F-FCCB7478C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11007"/>
        <c:axId val="1"/>
      </c:lineChart>
      <c:catAx>
        <c:axId val="518811007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518811007"/>
        <c:crosses val="autoZero"/>
        <c:crossBetween val="between"/>
        <c:majorUnit val="10"/>
        <c:minorUnit val="4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9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82630192443657E-2"/>
          <c:y val="8.7721048443605176E-2"/>
          <c:w val="0.94172784581482805"/>
          <c:h val="0.71965419477933468"/>
        </c:manualLayout>
      </c:layout>
      <c:barChart>
        <c:barDir val="col"/>
        <c:grouping val="clustered"/>
        <c:varyColors val="0"/>
        <c:ser>
          <c:idx val="2"/>
          <c:order val="2"/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'11グラフデータ'!$AG$268:$AH$495</c:f>
              <c:strCache>
                <c:ptCount val="217"/>
                <c:pt idx="0">
                  <c:v>H18
2006</c:v>
                </c:pt>
                <c:pt idx="12">
                  <c:v>H19
2007</c:v>
                </c:pt>
                <c:pt idx="24">
                  <c:v>H20
2008</c:v>
                </c:pt>
                <c:pt idx="36">
                  <c:v>H21
2009</c:v>
                </c:pt>
                <c:pt idx="48">
                  <c:v>H22
2010</c:v>
                </c:pt>
                <c:pt idx="60">
                  <c:v>H23
2011</c:v>
                </c:pt>
                <c:pt idx="72">
                  <c:v>H24
2012</c:v>
                </c:pt>
                <c:pt idx="84">
                  <c:v>H25
2013</c:v>
                </c:pt>
                <c:pt idx="96">
                  <c:v>H26
2014</c:v>
                </c:pt>
                <c:pt idx="108">
                  <c:v>H27
2015</c:v>
                </c:pt>
                <c:pt idx="120">
                  <c:v>H28
2016</c:v>
                </c:pt>
                <c:pt idx="132">
                  <c:v>H29
2017</c:v>
                </c:pt>
                <c:pt idx="144">
                  <c:v>H30
2018</c:v>
                </c:pt>
                <c:pt idx="156">
                  <c:v>H31 R1
2019</c:v>
                </c:pt>
                <c:pt idx="168">
                  <c:v>R2
2020</c:v>
                </c:pt>
                <c:pt idx="180">
                  <c:v>R3
2021</c:v>
                </c:pt>
                <c:pt idx="192">
                  <c:v>R4
2022</c:v>
                </c:pt>
                <c:pt idx="204">
                  <c:v>R5
2023</c:v>
                </c:pt>
                <c:pt idx="216">
                  <c:v>R6
2024</c:v>
                </c:pt>
              </c:strCache>
            </c:strRef>
          </c:cat>
          <c:val>
            <c:numRef>
              <c:f>'11グラフデータ'!$AL$268:$AL$495</c:f>
              <c:numCache>
                <c:formatCode>General</c:formatCode>
                <c:ptCount val="228"/>
                <c:pt idx="19">
                  <c:v>159.5</c:v>
                </c:pt>
                <c:pt idx="20">
                  <c:v>159.5</c:v>
                </c:pt>
                <c:pt idx="21">
                  <c:v>159.5</c:v>
                </c:pt>
                <c:pt idx="22">
                  <c:v>159.5</c:v>
                </c:pt>
                <c:pt idx="23">
                  <c:v>159.5</c:v>
                </c:pt>
                <c:pt idx="24">
                  <c:v>159.5</c:v>
                </c:pt>
                <c:pt idx="25">
                  <c:v>159.5</c:v>
                </c:pt>
                <c:pt idx="26">
                  <c:v>159.5</c:v>
                </c:pt>
                <c:pt idx="27">
                  <c:v>159.5</c:v>
                </c:pt>
                <c:pt idx="28">
                  <c:v>159.5</c:v>
                </c:pt>
                <c:pt idx="29">
                  <c:v>159.5</c:v>
                </c:pt>
                <c:pt idx="30">
                  <c:v>159.5</c:v>
                </c:pt>
                <c:pt idx="31">
                  <c:v>159.5</c:v>
                </c:pt>
                <c:pt idx="32">
                  <c:v>159.5</c:v>
                </c:pt>
                <c:pt idx="33">
                  <c:v>159.5</c:v>
                </c:pt>
                <c:pt idx="34">
                  <c:v>159.5</c:v>
                </c:pt>
                <c:pt idx="35">
                  <c:v>159.5</c:v>
                </c:pt>
                <c:pt idx="36">
                  <c:v>159.5</c:v>
                </c:pt>
                <c:pt idx="37">
                  <c:v>159.5</c:v>
                </c:pt>
                <c:pt idx="38">
                  <c:v>159.5</c:v>
                </c:pt>
                <c:pt idx="62">
                  <c:v>159.5</c:v>
                </c:pt>
                <c:pt idx="63">
                  <c:v>159.5</c:v>
                </c:pt>
                <c:pt idx="64">
                  <c:v>159.5</c:v>
                </c:pt>
                <c:pt idx="65">
                  <c:v>159.5</c:v>
                </c:pt>
                <c:pt idx="66">
                  <c:v>159.5</c:v>
                </c:pt>
                <c:pt idx="67">
                  <c:v>159.5</c:v>
                </c:pt>
                <c:pt idx="68">
                  <c:v>159.5</c:v>
                </c:pt>
                <c:pt idx="69">
                  <c:v>159.5</c:v>
                </c:pt>
                <c:pt idx="70">
                  <c:v>159.5</c:v>
                </c:pt>
                <c:pt idx="71">
                  <c:v>159.5</c:v>
                </c:pt>
                <c:pt idx="72">
                  <c:v>159.5</c:v>
                </c:pt>
                <c:pt idx="73">
                  <c:v>159.5</c:v>
                </c:pt>
                <c:pt idx="74">
                  <c:v>159.5</c:v>
                </c:pt>
                <c:pt idx="75">
                  <c:v>159.5</c:v>
                </c:pt>
                <c:pt idx="76">
                  <c:v>159.5</c:v>
                </c:pt>
                <c:pt idx="77">
                  <c:v>159.5</c:v>
                </c:pt>
                <c:pt idx="78">
                  <c:v>159.5</c:v>
                </c:pt>
                <c:pt idx="79">
                  <c:v>159.5</c:v>
                </c:pt>
                <c:pt idx="80">
                  <c:v>159.5</c:v>
                </c:pt>
                <c:pt idx="81">
                  <c:v>159.5</c:v>
                </c:pt>
                <c:pt idx="82">
                  <c:v>159.5</c:v>
                </c:pt>
                <c:pt idx="83">
                  <c:v>159.5</c:v>
                </c:pt>
                <c:pt idx="84">
                  <c:v>159.5</c:v>
                </c:pt>
                <c:pt idx="85">
                  <c:v>159.5</c:v>
                </c:pt>
                <c:pt idx="155">
                  <c:v>159.5</c:v>
                </c:pt>
                <c:pt idx="156">
                  <c:v>159.5</c:v>
                </c:pt>
                <c:pt idx="157">
                  <c:v>159.5</c:v>
                </c:pt>
                <c:pt idx="158">
                  <c:v>159.5</c:v>
                </c:pt>
                <c:pt idx="159">
                  <c:v>159.5</c:v>
                </c:pt>
                <c:pt idx="160">
                  <c:v>159.5</c:v>
                </c:pt>
                <c:pt idx="161">
                  <c:v>159.5</c:v>
                </c:pt>
                <c:pt idx="162">
                  <c:v>159.5</c:v>
                </c:pt>
                <c:pt idx="163">
                  <c:v>159.5</c:v>
                </c:pt>
                <c:pt idx="164">
                  <c:v>159.5</c:v>
                </c:pt>
                <c:pt idx="165">
                  <c:v>159.5</c:v>
                </c:pt>
                <c:pt idx="166">
                  <c:v>159.5</c:v>
                </c:pt>
                <c:pt idx="167">
                  <c:v>159.5</c:v>
                </c:pt>
                <c:pt idx="168">
                  <c:v>159.5</c:v>
                </c:pt>
                <c:pt idx="169">
                  <c:v>159.5</c:v>
                </c:pt>
                <c:pt idx="170">
                  <c:v>159.5</c:v>
                </c:pt>
                <c:pt idx="171">
                  <c:v>159.5</c:v>
                </c:pt>
                <c:pt idx="172">
                  <c:v>159.5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9F-487B-AC00-A0C776B33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432479"/>
        <c:axId val="1"/>
      </c:barChart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'11グラフデータ'!$AG$268:$AH$495</c:f>
              <c:strCache>
                <c:ptCount val="217"/>
                <c:pt idx="0">
                  <c:v>H18
2006</c:v>
                </c:pt>
                <c:pt idx="12">
                  <c:v>H19
2007</c:v>
                </c:pt>
                <c:pt idx="24">
                  <c:v>H20
2008</c:v>
                </c:pt>
                <c:pt idx="36">
                  <c:v>H21
2009</c:v>
                </c:pt>
                <c:pt idx="48">
                  <c:v>H22
2010</c:v>
                </c:pt>
                <c:pt idx="60">
                  <c:v>H23
2011</c:v>
                </c:pt>
                <c:pt idx="72">
                  <c:v>H24
2012</c:v>
                </c:pt>
                <c:pt idx="84">
                  <c:v>H25
2013</c:v>
                </c:pt>
                <c:pt idx="96">
                  <c:v>H26
2014</c:v>
                </c:pt>
                <c:pt idx="108">
                  <c:v>H27
2015</c:v>
                </c:pt>
                <c:pt idx="120">
                  <c:v>H28
2016</c:v>
                </c:pt>
                <c:pt idx="132">
                  <c:v>H29
2017</c:v>
                </c:pt>
                <c:pt idx="144">
                  <c:v>H30
2018</c:v>
                </c:pt>
                <c:pt idx="156">
                  <c:v>H31 R1
2019</c:v>
                </c:pt>
                <c:pt idx="168">
                  <c:v>R2
2020</c:v>
                </c:pt>
                <c:pt idx="180">
                  <c:v>R3
2021</c:v>
                </c:pt>
                <c:pt idx="192">
                  <c:v>R4
2022</c:v>
                </c:pt>
                <c:pt idx="204">
                  <c:v>R5
2023</c:v>
                </c:pt>
                <c:pt idx="216">
                  <c:v>R6
2024</c:v>
                </c:pt>
              </c:strCache>
            </c:strRef>
          </c:cat>
          <c:val>
            <c:numRef>
              <c:f>'11グラフデータ'!$P$268:$P$495</c:f>
              <c:numCache>
                <c:formatCode>#,##0.0_ </c:formatCode>
                <c:ptCount val="228"/>
                <c:pt idx="0">
                  <c:v>38.9</c:v>
                </c:pt>
                <c:pt idx="1">
                  <c:v>44.4</c:v>
                </c:pt>
                <c:pt idx="2">
                  <c:v>55.6</c:v>
                </c:pt>
                <c:pt idx="3">
                  <c:v>77.8</c:v>
                </c:pt>
                <c:pt idx="4">
                  <c:v>88.9</c:v>
                </c:pt>
                <c:pt idx="5">
                  <c:v>88.9</c:v>
                </c:pt>
                <c:pt idx="6">
                  <c:v>55.6</c:v>
                </c:pt>
                <c:pt idx="7">
                  <c:v>88.9</c:v>
                </c:pt>
                <c:pt idx="8">
                  <c:v>61.1</c:v>
                </c:pt>
                <c:pt idx="9">
                  <c:v>77.8</c:v>
                </c:pt>
                <c:pt idx="10">
                  <c:v>55.6</c:v>
                </c:pt>
                <c:pt idx="11">
                  <c:v>55.6</c:v>
                </c:pt>
                <c:pt idx="12">
                  <c:v>44.4</c:v>
                </c:pt>
                <c:pt idx="13">
                  <c:v>77.8</c:v>
                </c:pt>
                <c:pt idx="14">
                  <c:v>44.4</c:v>
                </c:pt>
                <c:pt idx="15">
                  <c:v>88.9</c:v>
                </c:pt>
                <c:pt idx="16">
                  <c:v>77.8</c:v>
                </c:pt>
                <c:pt idx="17">
                  <c:v>66.7</c:v>
                </c:pt>
                <c:pt idx="18">
                  <c:v>66.7</c:v>
                </c:pt>
                <c:pt idx="19">
                  <c:v>33.299999999999997</c:v>
                </c:pt>
                <c:pt idx="20">
                  <c:v>66.7</c:v>
                </c:pt>
                <c:pt idx="21">
                  <c:v>44.4</c:v>
                </c:pt>
                <c:pt idx="22">
                  <c:v>44.4</c:v>
                </c:pt>
                <c:pt idx="23">
                  <c:v>33.299999999999997</c:v>
                </c:pt>
                <c:pt idx="24">
                  <c:v>33.299999999999997</c:v>
                </c:pt>
                <c:pt idx="25">
                  <c:v>55.6</c:v>
                </c:pt>
                <c:pt idx="26">
                  <c:v>77.8</c:v>
                </c:pt>
                <c:pt idx="27">
                  <c:v>77.8</c:v>
                </c:pt>
                <c:pt idx="28">
                  <c:v>66.7</c:v>
                </c:pt>
                <c:pt idx="29">
                  <c:v>50</c:v>
                </c:pt>
                <c:pt idx="30">
                  <c:v>55.6</c:v>
                </c:pt>
                <c:pt idx="31">
                  <c:v>55.6</c:v>
                </c:pt>
                <c:pt idx="32">
                  <c:v>55.6</c:v>
                </c:pt>
                <c:pt idx="33">
                  <c:v>38.9</c:v>
                </c:pt>
                <c:pt idx="34">
                  <c:v>22.2</c:v>
                </c:pt>
                <c:pt idx="35">
                  <c:v>27.8</c:v>
                </c:pt>
                <c:pt idx="36">
                  <c:v>33.299999999999997</c:v>
                </c:pt>
                <c:pt idx="37">
                  <c:v>22.2</c:v>
                </c:pt>
                <c:pt idx="38">
                  <c:v>11.1</c:v>
                </c:pt>
                <c:pt idx="39">
                  <c:v>33.299999999999997</c:v>
                </c:pt>
                <c:pt idx="40">
                  <c:v>22.2</c:v>
                </c:pt>
                <c:pt idx="41">
                  <c:v>44.4</c:v>
                </c:pt>
                <c:pt idx="42">
                  <c:v>27.8</c:v>
                </c:pt>
                <c:pt idx="43">
                  <c:v>22.2</c:v>
                </c:pt>
                <c:pt idx="44">
                  <c:v>16.7</c:v>
                </c:pt>
                <c:pt idx="45">
                  <c:v>55.6</c:v>
                </c:pt>
                <c:pt idx="46">
                  <c:v>55.6</c:v>
                </c:pt>
                <c:pt idx="47">
                  <c:v>55.6</c:v>
                </c:pt>
                <c:pt idx="48">
                  <c:v>44.4</c:v>
                </c:pt>
                <c:pt idx="49">
                  <c:v>66.7</c:v>
                </c:pt>
                <c:pt idx="50">
                  <c:v>55.6</c:v>
                </c:pt>
                <c:pt idx="51">
                  <c:v>44.4</c:v>
                </c:pt>
                <c:pt idx="52">
                  <c:v>22.2</c:v>
                </c:pt>
                <c:pt idx="53">
                  <c:v>33.299999999999997</c:v>
                </c:pt>
                <c:pt idx="54">
                  <c:v>88.9</c:v>
                </c:pt>
                <c:pt idx="55">
                  <c:v>77.8</c:v>
                </c:pt>
                <c:pt idx="56">
                  <c:v>72.2</c:v>
                </c:pt>
                <c:pt idx="57">
                  <c:v>77.8</c:v>
                </c:pt>
                <c:pt idx="58">
                  <c:v>55.6</c:v>
                </c:pt>
                <c:pt idx="59">
                  <c:v>55.6</c:v>
                </c:pt>
                <c:pt idx="60">
                  <c:v>33.299999999999997</c:v>
                </c:pt>
                <c:pt idx="61">
                  <c:v>61.1</c:v>
                </c:pt>
                <c:pt idx="62">
                  <c:v>66.7</c:v>
                </c:pt>
                <c:pt idx="63">
                  <c:v>66.7</c:v>
                </c:pt>
                <c:pt idx="64">
                  <c:v>44.4</c:v>
                </c:pt>
                <c:pt idx="65">
                  <c:v>77.8</c:v>
                </c:pt>
                <c:pt idx="66">
                  <c:v>66.7</c:v>
                </c:pt>
                <c:pt idx="67">
                  <c:v>66.7</c:v>
                </c:pt>
                <c:pt idx="68">
                  <c:v>33.299999999999997</c:v>
                </c:pt>
                <c:pt idx="69">
                  <c:v>44.4</c:v>
                </c:pt>
                <c:pt idx="70">
                  <c:v>22.2</c:v>
                </c:pt>
                <c:pt idx="71">
                  <c:v>61.1</c:v>
                </c:pt>
                <c:pt idx="72">
                  <c:v>83.3</c:v>
                </c:pt>
                <c:pt idx="73">
                  <c:v>66.7</c:v>
                </c:pt>
                <c:pt idx="74">
                  <c:v>55.6</c:v>
                </c:pt>
                <c:pt idx="75">
                  <c:v>44.4</c:v>
                </c:pt>
                <c:pt idx="76">
                  <c:v>22.2</c:v>
                </c:pt>
                <c:pt idx="77">
                  <c:v>22.2</c:v>
                </c:pt>
                <c:pt idx="78">
                  <c:v>38.9</c:v>
                </c:pt>
                <c:pt idx="79">
                  <c:v>38.9</c:v>
                </c:pt>
                <c:pt idx="80">
                  <c:v>66.7</c:v>
                </c:pt>
                <c:pt idx="81">
                  <c:v>22.2</c:v>
                </c:pt>
                <c:pt idx="82">
                  <c:v>44.4</c:v>
                </c:pt>
                <c:pt idx="83">
                  <c:v>33.299999999999997</c:v>
                </c:pt>
                <c:pt idx="84">
                  <c:v>44.4</c:v>
                </c:pt>
                <c:pt idx="85">
                  <c:v>55.6</c:v>
                </c:pt>
                <c:pt idx="86">
                  <c:v>44.4</c:v>
                </c:pt>
                <c:pt idx="87">
                  <c:v>55.6</c:v>
                </c:pt>
                <c:pt idx="88">
                  <c:v>38.9</c:v>
                </c:pt>
                <c:pt idx="89">
                  <c:v>44.4</c:v>
                </c:pt>
                <c:pt idx="90">
                  <c:v>55.6</c:v>
                </c:pt>
                <c:pt idx="91">
                  <c:v>66.7</c:v>
                </c:pt>
                <c:pt idx="92">
                  <c:v>83.3</c:v>
                </c:pt>
                <c:pt idx="93">
                  <c:v>88.9</c:v>
                </c:pt>
                <c:pt idx="94">
                  <c:v>77.8</c:v>
                </c:pt>
                <c:pt idx="95">
                  <c:v>66.7</c:v>
                </c:pt>
                <c:pt idx="96">
                  <c:v>50</c:v>
                </c:pt>
                <c:pt idx="97">
                  <c:v>33.299999999999997</c:v>
                </c:pt>
                <c:pt idx="98">
                  <c:v>55.6</c:v>
                </c:pt>
                <c:pt idx="99">
                  <c:v>55.6</c:v>
                </c:pt>
                <c:pt idx="100">
                  <c:v>77.8</c:v>
                </c:pt>
                <c:pt idx="101">
                  <c:v>55.6</c:v>
                </c:pt>
                <c:pt idx="102">
                  <c:v>22.2</c:v>
                </c:pt>
                <c:pt idx="103">
                  <c:v>27.8</c:v>
                </c:pt>
                <c:pt idx="104">
                  <c:v>44.4</c:v>
                </c:pt>
                <c:pt idx="105">
                  <c:v>55.6</c:v>
                </c:pt>
                <c:pt idx="106">
                  <c:v>77.8</c:v>
                </c:pt>
                <c:pt idx="107">
                  <c:v>66.7</c:v>
                </c:pt>
                <c:pt idx="108">
                  <c:v>44.4</c:v>
                </c:pt>
                <c:pt idx="109">
                  <c:v>77.8</c:v>
                </c:pt>
                <c:pt idx="110">
                  <c:v>44.4</c:v>
                </c:pt>
                <c:pt idx="111">
                  <c:v>44.4</c:v>
                </c:pt>
                <c:pt idx="112">
                  <c:v>50</c:v>
                </c:pt>
                <c:pt idx="113">
                  <c:v>44.4</c:v>
                </c:pt>
                <c:pt idx="114">
                  <c:v>44.4</c:v>
                </c:pt>
                <c:pt idx="115">
                  <c:v>27.8</c:v>
                </c:pt>
                <c:pt idx="116">
                  <c:v>44.4</c:v>
                </c:pt>
                <c:pt idx="117">
                  <c:v>55.6</c:v>
                </c:pt>
                <c:pt idx="118">
                  <c:v>55.6</c:v>
                </c:pt>
                <c:pt idx="119">
                  <c:v>55.6</c:v>
                </c:pt>
                <c:pt idx="120">
                  <c:v>55.6</c:v>
                </c:pt>
                <c:pt idx="121">
                  <c:v>55.6</c:v>
                </c:pt>
                <c:pt idx="122">
                  <c:v>44.4</c:v>
                </c:pt>
                <c:pt idx="123">
                  <c:v>66.7</c:v>
                </c:pt>
                <c:pt idx="124">
                  <c:v>55.6</c:v>
                </c:pt>
                <c:pt idx="125">
                  <c:v>66.7</c:v>
                </c:pt>
                <c:pt idx="126">
                  <c:v>55.6</c:v>
                </c:pt>
                <c:pt idx="127">
                  <c:v>55.6</c:v>
                </c:pt>
                <c:pt idx="128">
                  <c:v>55.6</c:v>
                </c:pt>
                <c:pt idx="129">
                  <c:v>27.8</c:v>
                </c:pt>
                <c:pt idx="130">
                  <c:v>55.6</c:v>
                </c:pt>
                <c:pt idx="131">
                  <c:v>33.299999999999997</c:v>
                </c:pt>
                <c:pt idx="132">
                  <c:v>33.299999999999997</c:v>
                </c:pt>
                <c:pt idx="133">
                  <c:v>33.299999999999997</c:v>
                </c:pt>
                <c:pt idx="134">
                  <c:v>44.4</c:v>
                </c:pt>
                <c:pt idx="135">
                  <c:v>55.6</c:v>
                </c:pt>
                <c:pt idx="136">
                  <c:v>77.8</c:v>
                </c:pt>
                <c:pt idx="137">
                  <c:v>55.6</c:v>
                </c:pt>
                <c:pt idx="138">
                  <c:v>55.6</c:v>
                </c:pt>
                <c:pt idx="139">
                  <c:v>66.7</c:v>
                </c:pt>
                <c:pt idx="140">
                  <c:v>66.7</c:v>
                </c:pt>
                <c:pt idx="141">
                  <c:v>44.4</c:v>
                </c:pt>
                <c:pt idx="142">
                  <c:v>44.4</c:v>
                </c:pt>
                <c:pt idx="143">
                  <c:v>55.6</c:v>
                </c:pt>
                <c:pt idx="144">
                  <c:v>44.4</c:v>
                </c:pt>
                <c:pt idx="145">
                  <c:v>55.6</c:v>
                </c:pt>
                <c:pt idx="146">
                  <c:v>55.6</c:v>
                </c:pt>
                <c:pt idx="147">
                  <c:v>66.7</c:v>
                </c:pt>
                <c:pt idx="148">
                  <c:v>44.4</c:v>
                </c:pt>
                <c:pt idx="149">
                  <c:v>33.299999999999997</c:v>
                </c:pt>
                <c:pt idx="150">
                  <c:v>27.8</c:v>
                </c:pt>
                <c:pt idx="151">
                  <c:v>22.2</c:v>
                </c:pt>
                <c:pt idx="152">
                  <c:v>50</c:v>
                </c:pt>
                <c:pt idx="153">
                  <c:v>66.7</c:v>
                </c:pt>
                <c:pt idx="154">
                  <c:v>55.6</c:v>
                </c:pt>
                <c:pt idx="155">
                  <c:v>33.299999999999997</c:v>
                </c:pt>
                <c:pt idx="156">
                  <c:v>44.4</c:v>
                </c:pt>
                <c:pt idx="157">
                  <c:v>44.4</c:v>
                </c:pt>
                <c:pt idx="158">
                  <c:v>61.1</c:v>
                </c:pt>
                <c:pt idx="159">
                  <c:v>44.4</c:v>
                </c:pt>
                <c:pt idx="160">
                  <c:v>55.6</c:v>
                </c:pt>
                <c:pt idx="161">
                  <c:v>55.6</c:v>
                </c:pt>
                <c:pt idx="162">
                  <c:v>77.8</c:v>
                </c:pt>
                <c:pt idx="163">
                  <c:v>38.9</c:v>
                </c:pt>
                <c:pt idx="164">
                  <c:v>22.2</c:v>
                </c:pt>
                <c:pt idx="165">
                  <c:v>44.4</c:v>
                </c:pt>
                <c:pt idx="166">
                  <c:v>38.9</c:v>
                </c:pt>
                <c:pt idx="167">
                  <c:v>55.6</c:v>
                </c:pt>
                <c:pt idx="168">
                  <c:v>55.6</c:v>
                </c:pt>
                <c:pt idx="169">
                  <c:v>77.8</c:v>
                </c:pt>
                <c:pt idx="170">
                  <c:v>44.4</c:v>
                </c:pt>
                <c:pt idx="171">
                  <c:v>55.6</c:v>
                </c:pt>
                <c:pt idx="172">
                  <c:v>22.2</c:v>
                </c:pt>
                <c:pt idx="173">
                  <c:v>22.2</c:v>
                </c:pt>
                <c:pt idx="174">
                  <c:v>44.4</c:v>
                </c:pt>
                <c:pt idx="175">
                  <c:v>55.6</c:v>
                </c:pt>
                <c:pt idx="176">
                  <c:v>27.8</c:v>
                </c:pt>
                <c:pt idx="177">
                  <c:v>22.2</c:v>
                </c:pt>
                <c:pt idx="178">
                  <c:v>33.299999999999997</c:v>
                </c:pt>
                <c:pt idx="179">
                  <c:v>38.9</c:v>
                </c:pt>
                <c:pt idx="180">
                  <c:v>66.7</c:v>
                </c:pt>
                <c:pt idx="181">
                  <c:v>44.4</c:v>
                </c:pt>
                <c:pt idx="182">
                  <c:v>44.4</c:v>
                </c:pt>
                <c:pt idx="183">
                  <c:v>50</c:v>
                </c:pt>
                <c:pt idx="184">
                  <c:v>66.7</c:v>
                </c:pt>
                <c:pt idx="185">
                  <c:v>33.299999999999997</c:v>
                </c:pt>
                <c:pt idx="186">
                  <c:v>33.299999999999997</c:v>
                </c:pt>
                <c:pt idx="187">
                  <c:v>55.6</c:v>
                </c:pt>
                <c:pt idx="188">
                  <c:v>55.6</c:v>
                </c:pt>
                <c:pt idx="189">
                  <c:v>88.9</c:v>
                </c:pt>
                <c:pt idx="190">
                  <c:v>77.8</c:v>
                </c:pt>
                <c:pt idx="191">
                  <c:v>55.6</c:v>
                </c:pt>
                <c:pt idx="192">
                  <c:v>44.4</c:v>
                </c:pt>
                <c:pt idx="193">
                  <c:v>66.7</c:v>
                </c:pt>
                <c:pt idx="194">
                  <c:v>88.9</c:v>
                </c:pt>
                <c:pt idx="195">
                  <c:v>88.9</c:v>
                </c:pt>
                <c:pt idx="196">
                  <c:v>55.6</c:v>
                </c:pt>
                <c:pt idx="197">
                  <c:v>44.4</c:v>
                </c:pt>
                <c:pt idx="198">
                  <c:v>55.6</c:v>
                </c:pt>
                <c:pt idx="199">
                  <c:v>55.6</c:v>
                </c:pt>
                <c:pt idx="200">
                  <c:v>72.2</c:v>
                </c:pt>
                <c:pt idx="201">
                  <c:v>66.7</c:v>
                </c:pt>
                <c:pt idx="202">
                  <c:v>44.4</c:v>
                </c:pt>
                <c:pt idx="203">
                  <c:v>66.7</c:v>
                </c:pt>
                <c:pt idx="204">
                  <c:v>66.7</c:v>
                </c:pt>
                <c:pt idx="205">
                  <c:v>44.4</c:v>
                </c:pt>
                <c:pt idx="206">
                  <c:v>44.4</c:v>
                </c:pt>
                <c:pt idx="207">
                  <c:v>33.299999999999997</c:v>
                </c:pt>
                <c:pt idx="208">
                  <c:v>44.4</c:v>
                </c:pt>
                <c:pt idx="209">
                  <c:v>44.4</c:v>
                </c:pt>
                <c:pt idx="210">
                  <c:v>37.5</c:v>
                </c:pt>
                <c:pt idx="211">
                  <c:v>25</c:v>
                </c:pt>
                <c:pt idx="212">
                  <c:v>37.5</c:v>
                </c:pt>
                <c:pt idx="213">
                  <c:v>68.8</c:v>
                </c:pt>
                <c:pt idx="214">
                  <c:v>62.5</c:v>
                </c:pt>
                <c:pt idx="215">
                  <c:v>50</c:v>
                </c:pt>
                <c:pt idx="216">
                  <c:v>56.3</c:v>
                </c:pt>
                <c:pt idx="217">
                  <c:v>62.5</c:v>
                </c:pt>
                <c:pt idx="218">
                  <c:v>62.5</c:v>
                </c:pt>
                <c:pt idx="219">
                  <c:v>62.5</c:v>
                </c:pt>
                <c:pt idx="220">
                  <c:v>37.5</c:v>
                </c:pt>
                <c:pt idx="221">
                  <c:v>37.5</c:v>
                </c:pt>
                <c:pt idx="222">
                  <c:v>75</c:v>
                </c:pt>
                <c:pt idx="223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9F-487B-AC00-A0C776B33265}"/>
            </c:ext>
          </c:extLst>
        </c:ser>
        <c:ser>
          <c:idx val="1"/>
          <c:order val="1"/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strRef>
              <c:f>'11グラフデータ'!$AG$268:$AH$495</c:f>
              <c:strCache>
                <c:ptCount val="217"/>
                <c:pt idx="0">
                  <c:v>H18
2006</c:v>
                </c:pt>
                <c:pt idx="12">
                  <c:v>H19
2007</c:v>
                </c:pt>
                <c:pt idx="24">
                  <c:v>H20
2008</c:v>
                </c:pt>
                <c:pt idx="36">
                  <c:v>H21
2009</c:v>
                </c:pt>
                <c:pt idx="48">
                  <c:v>H22
2010</c:v>
                </c:pt>
                <c:pt idx="60">
                  <c:v>H23
2011</c:v>
                </c:pt>
                <c:pt idx="72">
                  <c:v>H24
2012</c:v>
                </c:pt>
                <c:pt idx="84">
                  <c:v>H25
2013</c:v>
                </c:pt>
                <c:pt idx="96">
                  <c:v>H26
2014</c:v>
                </c:pt>
                <c:pt idx="108">
                  <c:v>H27
2015</c:v>
                </c:pt>
                <c:pt idx="120">
                  <c:v>H28
2016</c:v>
                </c:pt>
                <c:pt idx="132">
                  <c:v>H29
2017</c:v>
                </c:pt>
                <c:pt idx="144">
                  <c:v>H30
2018</c:v>
                </c:pt>
                <c:pt idx="156">
                  <c:v>H31 R1
2019</c:v>
                </c:pt>
                <c:pt idx="168">
                  <c:v>R2
2020</c:v>
                </c:pt>
                <c:pt idx="180">
                  <c:v>R3
2021</c:v>
                </c:pt>
                <c:pt idx="192">
                  <c:v>R4
2022</c:v>
                </c:pt>
                <c:pt idx="204">
                  <c:v>R5
2023</c:v>
                </c:pt>
                <c:pt idx="216">
                  <c:v>R6
2024</c:v>
                </c:pt>
              </c:strCache>
            </c:strRef>
          </c:cat>
          <c:val>
            <c:numRef>
              <c:f>'11グラフデータ'!$AE$256:$AE$484</c:f>
              <c:numCache>
                <c:formatCode>General</c:formatCode>
                <c:ptCount val="22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50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50</c:v>
                </c:pt>
                <c:pt idx="75">
                  <c:v>50</c:v>
                </c:pt>
                <c:pt idx="76">
                  <c:v>50</c:v>
                </c:pt>
                <c:pt idx="77">
                  <c:v>50</c:v>
                </c:pt>
                <c:pt idx="78">
                  <c:v>50</c:v>
                </c:pt>
                <c:pt idx="79">
                  <c:v>50</c:v>
                </c:pt>
                <c:pt idx="80">
                  <c:v>50</c:v>
                </c:pt>
                <c:pt idx="81">
                  <c:v>50</c:v>
                </c:pt>
                <c:pt idx="82">
                  <c:v>50</c:v>
                </c:pt>
                <c:pt idx="83">
                  <c:v>50</c:v>
                </c:pt>
                <c:pt idx="84">
                  <c:v>50</c:v>
                </c:pt>
                <c:pt idx="85">
                  <c:v>50</c:v>
                </c:pt>
                <c:pt idx="86">
                  <c:v>50</c:v>
                </c:pt>
                <c:pt idx="87">
                  <c:v>50</c:v>
                </c:pt>
                <c:pt idx="88">
                  <c:v>50</c:v>
                </c:pt>
                <c:pt idx="89">
                  <c:v>50</c:v>
                </c:pt>
                <c:pt idx="90">
                  <c:v>50</c:v>
                </c:pt>
                <c:pt idx="91">
                  <c:v>50</c:v>
                </c:pt>
                <c:pt idx="92">
                  <c:v>50</c:v>
                </c:pt>
                <c:pt idx="93">
                  <c:v>50</c:v>
                </c:pt>
                <c:pt idx="94">
                  <c:v>50</c:v>
                </c:pt>
                <c:pt idx="95">
                  <c:v>50</c:v>
                </c:pt>
                <c:pt idx="96">
                  <c:v>50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50</c:v>
                </c:pt>
                <c:pt idx="105">
                  <c:v>50</c:v>
                </c:pt>
                <c:pt idx="106">
                  <c:v>50</c:v>
                </c:pt>
                <c:pt idx="107">
                  <c:v>50</c:v>
                </c:pt>
                <c:pt idx="108">
                  <c:v>50</c:v>
                </c:pt>
                <c:pt idx="109">
                  <c:v>50</c:v>
                </c:pt>
                <c:pt idx="110">
                  <c:v>50</c:v>
                </c:pt>
                <c:pt idx="111">
                  <c:v>50</c:v>
                </c:pt>
                <c:pt idx="112">
                  <c:v>50</c:v>
                </c:pt>
                <c:pt idx="113">
                  <c:v>50</c:v>
                </c:pt>
                <c:pt idx="114">
                  <c:v>50</c:v>
                </c:pt>
                <c:pt idx="115">
                  <c:v>50</c:v>
                </c:pt>
                <c:pt idx="116">
                  <c:v>50</c:v>
                </c:pt>
                <c:pt idx="117">
                  <c:v>50</c:v>
                </c:pt>
                <c:pt idx="118">
                  <c:v>50</c:v>
                </c:pt>
                <c:pt idx="119">
                  <c:v>50</c:v>
                </c:pt>
                <c:pt idx="120">
                  <c:v>50</c:v>
                </c:pt>
                <c:pt idx="121">
                  <c:v>50</c:v>
                </c:pt>
                <c:pt idx="122">
                  <c:v>50</c:v>
                </c:pt>
                <c:pt idx="123">
                  <c:v>50</c:v>
                </c:pt>
                <c:pt idx="124">
                  <c:v>50</c:v>
                </c:pt>
                <c:pt idx="125">
                  <c:v>50</c:v>
                </c:pt>
                <c:pt idx="126">
                  <c:v>50</c:v>
                </c:pt>
                <c:pt idx="127">
                  <c:v>50</c:v>
                </c:pt>
                <c:pt idx="128">
                  <c:v>50</c:v>
                </c:pt>
                <c:pt idx="129">
                  <c:v>50</c:v>
                </c:pt>
                <c:pt idx="130">
                  <c:v>50</c:v>
                </c:pt>
                <c:pt idx="131">
                  <c:v>50</c:v>
                </c:pt>
                <c:pt idx="132">
                  <c:v>50</c:v>
                </c:pt>
                <c:pt idx="133">
                  <c:v>50</c:v>
                </c:pt>
                <c:pt idx="134">
                  <c:v>50</c:v>
                </c:pt>
                <c:pt idx="135">
                  <c:v>50</c:v>
                </c:pt>
                <c:pt idx="136">
                  <c:v>50</c:v>
                </c:pt>
                <c:pt idx="137">
                  <c:v>50</c:v>
                </c:pt>
                <c:pt idx="138">
                  <c:v>50</c:v>
                </c:pt>
                <c:pt idx="139">
                  <c:v>50</c:v>
                </c:pt>
                <c:pt idx="140">
                  <c:v>50</c:v>
                </c:pt>
                <c:pt idx="141">
                  <c:v>50</c:v>
                </c:pt>
                <c:pt idx="142">
                  <c:v>50</c:v>
                </c:pt>
                <c:pt idx="143">
                  <c:v>50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50</c:v>
                </c:pt>
                <c:pt idx="148">
                  <c:v>50</c:v>
                </c:pt>
                <c:pt idx="149">
                  <c:v>50</c:v>
                </c:pt>
                <c:pt idx="150">
                  <c:v>50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50</c:v>
                </c:pt>
                <c:pt idx="155">
                  <c:v>50</c:v>
                </c:pt>
                <c:pt idx="156">
                  <c:v>50</c:v>
                </c:pt>
                <c:pt idx="157">
                  <c:v>50</c:v>
                </c:pt>
                <c:pt idx="158">
                  <c:v>50</c:v>
                </c:pt>
                <c:pt idx="159">
                  <c:v>50</c:v>
                </c:pt>
                <c:pt idx="160">
                  <c:v>50</c:v>
                </c:pt>
                <c:pt idx="161">
                  <c:v>50</c:v>
                </c:pt>
                <c:pt idx="162">
                  <c:v>50</c:v>
                </c:pt>
                <c:pt idx="163">
                  <c:v>50</c:v>
                </c:pt>
                <c:pt idx="164">
                  <c:v>50</c:v>
                </c:pt>
                <c:pt idx="165">
                  <c:v>50</c:v>
                </c:pt>
                <c:pt idx="166">
                  <c:v>50</c:v>
                </c:pt>
                <c:pt idx="167">
                  <c:v>50</c:v>
                </c:pt>
                <c:pt idx="168">
                  <c:v>50</c:v>
                </c:pt>
                <c:pt idx="169">
                  <c:v>50</c:v>
                </c:pt>
                <c:pt idx="170">
                  <c:v>50</c:v>
                </c:pt>
                <c:pt idx="171">
                  <c:v>50</c:v>
                </c:pt>
                <c:pt idx="172">
                  <c:v>50</c:v>
                </c:pt>
                <c:pt idx="173">
                  <c:v>50</c:v>
                </c:pt>
                <c:pt idx="174">
                  <c:v>50</c:v>
                </c:pt>
                <c:pt idx="175">
                  <c:v>50</c:v>
                </c:pt>
                <c:pt idx="176">
                  <c:v>50</c:v>
                </c:pt>
                <c:pt idx="177">
                  <c:v>50</c:v>
                </c:pt>
                <c:pt idx="178">
                  <c:v>50</c:v>
                </c:pt>
                <c:pt idx="179">
                  <c:v>50</c:v>
                </c:pt>
                <c:pt idx="180">
                  <c:v>50</c:v>
                </c:pt>
                <c:pt idx="181">
                  <c:v>50</c:v>
                </c:pt>
                <c:pt idx="182">
                  <c:v>50</c:v>
                </c:pt>
                <c:pt idx="183">
                  <c:v>50</c:v>
                </c:pt>
                <c:pt idx="184">
                  <c:v>50</c:v>
                </c:pt>
                <c:pt idx="185">
                  <c:v>50</c:v>
                </c:pt>
                <c:pt idx="186">
                  <c:v>50</c:v>
                </c:pt>
                <c:pt idx="187">
                  <c:v>50</c:v>
                </c:pt>
                <c:pt idx="188">
                  <c:v>50</c:v>
                </c:pt>
                <c:pt idx="189">
                  <c:v>50</c:v>
                </c:pt>
                <c:pt idx="190">
                  <c:v>50</c:v>
                </c:pt>
                <c:pt idx="191">
                  <c:v>50</c:v>
                </c:pt>
                <c:pt idx="192">
                  <c:v>50</c:v>
                </c:pt>
                <c:pt idx="193">
                  <c:v>50</c:v>
                </c:pt>
                <c:pt idx="194">
                  <c:v>50</c:v>
                </c:pt>
                <c:pt idx="195">
                  <c:v>50</c:v>
                </c:pt>
                <c:pt idx="196">
                  <c:v>50</c:v>
                </c:pt>
                <c:pt idx="197">
                  <c:v>50</c:v>
                </c:pt>
                <c:pt idx="198">
                  <c:v>50</c:v>
                </c:pt>
                <c:pt idx="199">
                  <c:v>50</c:v>
                </c:pt>
                <c:pt idx="200">
                  <c:v>50</c:v>
                </c:pt>
                <c:pt idx="201">
                  <c:v>50</c:v>
                </c:pt>
                <c:pt idx="202">
                  <c:v>50</c:v>
                </c:pt>
                <c:pt idx="203">
                  <c:v>50</c:v>
                </c:pt>
                <c:pt idx="204">
                  <c:v>50</c:v>
                </c:pt>
                <c:pt idx="205">
                  <c:v>50</c:v>
                </c:pt>
                <c:pt idx="206">
                  <c:v>50</c:v>
                </c:pt>
                <c:pt idx="207">
                  <c:v>50</c:v>
                </c:pt>
                <c:pt idx="208">
                  <c:v>50</c:v>
                </c:pt>
                <c:pt idx="209">
                  <c:v>50</c:v>
                </c:pt>
                <c:pt idx="210">
                  <c:v>50</c:v>
                </c:pt>
                <c:pt idx="211">
                  <c:v>50</c:v>
                </c:pt>
                <c:pt idx="212">
                  <c:v>50</c:v>
                </c:pt>
                <c:pt idx="213">
                  <c:v>50</c:v>
                </c:pt>
                <c:pt idx="214">
                  <c:v>50</c:v>
                </c:pt>
                <c:pt idx="215">
                  <c:v>50</c:v>
                </c:pt>
                <c:pt idx="216">
                  <c:v>50</c:v>
                </c:pt>
                <c:pt idx="217">
                  <c:v>50</c:v>
                </c:pt>
                <c:pt idx="218">
                  <c:v>50</c:v>
                </c:pt>
                <c:pt idx="219">
                  <c:v>50</c:v>
                </c:pt>
                <c:pt idx="220">
                  <c:v>50</c:v>
                </c:pt>
                <c:pt idx="221">
                  <c:v>50</c:v>
                </c:pt>
                <c:pt idx="222">
                  <c:v>50</c:v>
                </c:pt>
                <c:pt idx="223">
                  <c:v>50</c:v>
                </c:pt>
                <c:pt idx="224">
                  <c:v>50</c:v>
                </c:pt>
                <c:pt idx="225">
                  <c:v>50</c:v>
                </c:pt>
                <c:pt idx="226">
                  <c:v>50</c:v>
                </c:pt>
                <c:pt idx="227">
                  <c:v>50</c:v>
                </c:pt>
                <c:pt idx="228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9F-487B-AC00-A0C776B33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9432479"/>
        <c:axId val="1"/>
      </c:lineChart>
      <c:catAx>
        <c:axId val="669432479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669432479"/>
        <c:crosses val="autoZero"/>
        <c:crossBetween val="between"/>
        <c:majorUnit val="10"/>
        <c:minorUnit val="4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8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694844290489566E-2"/>
          <c:y val="9.1716053657068058E-2"/>
          <c:w val="0.95068205666316896"/>
          <c:h val="0.66863905325443784"/>
        </c:manualLayout>
      </c:layout>
      <c:lineChart>
        <c:grouping val="standard"/>
        <c:varyColors val="0"/>
        <c:ser>
          <c:idx val="0"/>
          <c:order val="0"/>
          <c:tx>
            <c:v>月別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'11グラフデータ'!$AG$424:$AH$495</c:f>
              <c:strCache>
                <c:ptCount val="61"/>
                <c:pt idx="0">
                  <c:v>H31 R1
2019</c:v>
                </c:pt>
                <c:pt idx="12">
                  <c:v>R2
2020</c:v>
                </c:pt>
                <c:pt idx="24">
                  <c:v>R3
2021</c:v>
                </c:pt>
                <c:pt idx="36">
                  <c:v>R4
2022</c:v>
                </c:pt>
                <c:pt idx="48">
                  <c:v>R5
2023</c:v>
                </c:pt>
                <c:pt idx="60">
                  <c:v>R6
2024</c:v>
                </c:pt>
              </c:strCache>
            </c:strRef>
          </c:cat>
          <c:val>
            <c:numRef>
              <c:f>'11グラフデータ'!$E$424:$E$495</c:f>
              <c:numCache>
                <c:formatCode>0.0</c:formatCode>
                <c:ptCount val="72"/>
                <c:pt idx="0">
                  <c:v>108.58</c:v>
                </c:pt>
                <c:pt idx="1">
                  <c:v>114.39</c:v>
                </c:pt>
                <c:pt idx="2">
                  <c:v>106.46</c:v>
                </c:pt>
                <c:pt idx="3">
                  <c:v>111.94</c:v>
                </c:pt>
                <c:pt idx="4">
                  <c:v>112.36</c:v>
                </c:pt>
                <c:pt idx="5">
                  <c:v>110.58</c:v>
                </c:pt>
                <c:pt idx="6">
                  <c:v>109.13</c:v>
                </c:pt>
                <c:pt idx="7">
                  <c:v>101.73</c:v>
                </c:pt>
                <c:pt idx="8">
                  <c:v>108.14</c:v>
                </c:pt>
                <c:pt idx="9">
                  <c:v>99.8</c:v>
                </c:pt>
                <c:pt idx="10">
                  <c:v>104.87</c:v>
                </c:pt>
                <c:pt idx="11">
                  <c:v>106.93</c:v>
                </c:pt>
                <c:pt idx="12">
                  <c:v>106.97</c:v>
                </c:pt>
                <c:pt idx="13">
                  <c:v>102.69</c:v>
                </c:pt>
                <c:pt idx="14">
                  <c:v>104.18</c:v>
                </c:pt>
                <c:pt idx="15">
                  <c:v>85.45</c:v>
                </c:pt>
                <c:pt idx="16">
                  <c:v>80.05</c:v>
                </c:pt>
                <c:pt idx="17">
                  <c:v>88.27</c:v>
                </c:pt>
                <c:pt idx="18">
                  <c:v>93.8</c:v>
                </c:pt>
                <c:pt idx="19">
                  <c:v>98.57</c:v>
                </c:pt>
                <c:pt idx="20">
                  <c:v>109.63</c:v>
                </c:pt>
                <c:pt idx="21">
                  <c:v>108.72</c:v>
                </c:pt>
                <c:pt idx="22">
                  <c:v>108.52</c:v>
                </c:pt>
                <c:pt idx="23">
                  <c:v>113.13</c:v>
                </c:pt>
                <c:pt idx="24">
                  <c:v>112.61</c:v>
                </c:pt>
                <c:pt idx="25">
                  <c:v>116.23</c:v>
                </c:pt>
                <c:pt idx="26">
                  <c:v>120.95</c:v>
                </c:pt>
                <c:pt idx="27">
                  <c:v>127.21</c:v>
                </c:pt>
                <c:pt idx="28">
                  <c:v>125.54</c:v>
                </c:pt>
                <c:pt idx="29">
                  <c:v>124.67</c:v>
                </c:pt>
                <c:pt idx="30">
                  <c:v>125.07</c:v>
                </c:pt>
                <c:pt idx="31">
                  <c:v>121.6</c:v>
                </c:pt>
                <c:pt idx="32">
                  <c:v>116.45</c:v>
                </c:pt>
                <c:pt idx="33">
                  <c:v>119.28</c:v>
                </c:pt>
                <c:pt idx="34">
                  <c:v>121.03</c:v>
                </c:pt>
                <c:pt idx="35">
                  <c:v>120.37</c:v>
                </c:pt>
                <c:pt idx="36">
                  <c:v>120.71</c:v>
                </c:pt>
                <c:pt idx="37">
                  <c:v>116.33</c:v>
                </c:pt>
                <c:pt idx="38">
                  <c:v>123.26</c:v>
                </c:pt>
                <c:pt idx="39">
                  <c:v>124.6</c:v>
                </c:pt>
                <c:pt idx="40">
                  <c:v>113.8</c:v>
                </c:pt>
                <c:pt idx="41">
                  <c:v>118.8</c:v>
                </c:pt>
                <c:pt idx="42">
                  <c:v>114.26</c:v>
                </c:pt>
                <c:pt idx="43">
                  <c:v>113.44</c:v>
                </c:pt>
                <c:pt idx="44">
                  <c:v>110.19</c:v>
                </c:pt>
                <c:pt idx="45">
                  <c:v>109.52</c:v>
                </c:pt>
                <c:pt idx="46">
                  <c:v>110.78</c:v>
                </c:pt>
                <c:pt idx="47">
                  <c:v>106.01</c:v>
                </c:pt>
                <c:pt idx="48">
                  <c:v>102.59</c:v>
                </c:pt>
                <c:pt idx="49">
                  <c:v>102.27</c:v>
                </c:pt>
                <c:pt idx="50">
                  <c:v>99.65</c:v>
                </c:pt>
                <c:pt idx="51">
                  <c:v>101.75</c:v>
                </c:pt>
                <c:pt idx="52">
                  <c:v>100.47</c:v>
                </c:pt>
                <c:pt idx="53">
                  <c:v>99.24</c:v>
                </c:pt>
                <c:pt idx="54">
                  <c:v>103.76</c:v>
                </c:pt>
                <c:pt idx="55">
                  <c:v>99.63</c:v>
                </c:pt>
                <c:pt idx="56">
                  <c:v>100.48</c:v>
                </c:pt>
                <c:pt idx="57">
                  <c:v>100.8</c:v>
                </c:pt>
                <c:pt idx="58">
                  <c:v>95.31</c:v>
                </c:pt>
                <c:pt idx="59">
                  <c:v>95.88</c:v>
                </c:pt>
                <c:pt idx="60">
                  <c:v>90.78</c:v>
                </c:pt>
                <c:pt idx="61">
                  <c:v>89.56</c:v>
                </c:pt>
                <c:pt idx="62">
                  <c:v>90.76</c:v>
                </c:pt>
                <c:pt idx="63">
                  <c:v>94.1</c:v>
                </c:pt>
                <c:pt idx="64">
                  <c:v>100.63</c:v>
                </c:pt>
                <c:pt idx="65">
                  <c:v>99.92</c:v>
                </c:pt>
                <c:pt idx="66">
                  <c:v>103.25</c:v>
                </c:pt>
                <c:pt idx="67">
                  <c:v>96.34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5C-44EE-A7CF-FF3F8FC5F871}"/>
            </c:ext>
          </c:extLst>
        </c:ser>
        <c:ser>
          <c:idx val="2"/>
          <c:order val="1"/>
          <c:tx>
            <c:v>３か月後方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'11グラフデータ'!$AG$424:$AH$495</c:f>
              <c:strCache>
                <c:ptCount val="61"/>
                <c:pt idx="0">
                  <c:v>H31 R1
2019</c:v>
                </c:pt>
                <c:pt idx="12">
                  <c:v>R2
2020</c:v>
                </c:pt>
                <c:pt idx="24">
                  <c:v>R3
2021</c:v>
                </c:pt>
                <c:pt idx="36">
                  <c:v>R4
2022</c:v>
                </c:pt>
                <c:pt idx="48">
                  <c:v>R5
2023</c:v>
                </c:pt>
                <c:pt idx="60">
                  <c:v>R6
2024</c:v>
                </c:pt>
              </c:strCache>
            </c:strRef>
          </c:cat>
          <c:val>
            <c:numRef>
              <c:f>'11グラフデータ'!$F$424:$F$495</c:f>
              <c:numCache>
                <c:formatCode>0.0</c:formatCode>
                <c:ptCount val="72"/>
                <c:pt idx="0">
                  <c:v>112.42</c:v>
                </c:pt>
                <c:pt idx="1">
                  <c:v>112.08</c:v>
                </c:pt>
                <c:pt idx="2">
                  <c:v>109.81</c:v>
                </c:pt>
                <c:pt idx="3">
                  <c:v>110.93</c:v>
                </c:pt>
                <c:pt idx="4">
                  <c:v>110.25</c:v>
                </c:pt>
                <c:pt idx="5">
                  <c:v>111.63</c:v>
                </c:pt>
                <c:pt idx="6">
                  <c:v>110.69</c:v>
                </c:pt>
                <c:pt idx="7">
                  <c:v>107.15</c:v>
                </c:pt>
                <c:pt idx="8">
                  <c:v>106.33</c:v>
                </c:pt>
                <c:pt idx="9">
                  <c:v>103.22</c:v>
                </c:pt>
                <c:pt idx="10">
                  <c:v>104.27</c:v>
                </c:pt>
                <c:pt idx="11">
                  <c:v>103.87</c:v>
                </c:pt>
                <c:pt idx="12">
                  <c:v>106.26</c:v>
                </c:pt>
                <c:pt idx="13">
                  <c:v>105.53</c:v>
                </c:pt>
                <c:pt idx="14">
                  <c:v>104.61</c:v>
                </c:pt>
                <c:pt idx="15">
                  <c:v>97.44</c:v>
                </c:pt>
                <c:pt idx="16">
                  <c:v>89.89</c:v>
                </c:pt>
                <c:pt idx="17">
                  <c:v>84.59</c:v>
                </c:pt>
                <c:pt idx="18">
                  <c:v>87.37</c:v>
                </c:pt>
                <c:pt idx="19">
                  <c:v>93.55</c:v>
                </c:pt>
                <c:pt idx="20">
                  <c:v>100.67</c:v>
                </c:pt>
                <c:pt idx="21">
                  <c:v>105.64</c:v>
                </c:pt>
                <c:pt idx="22">
                  <c:v>108.96</c:v>
                </c:pt>
                <c:pt idx="23">
                  <c:v>110.12</c:v>
                </c:pt>
                <c:pt idx="24">
                  <c:v>111.42</c:v>
                </c:pt>
                <c:pt idx="25">
                  <c:v>113.99</c:v>
                </c:pt>
                <c:pt idx="26">
                  <c:v>116.6</c:v>
                </c:pt>
                <c:pt idx="27">
                  <c:v>121.46</c:v>
                </c:pt>
                <c:pt idx="28">
                  <c:v>124.57</c:v>
                </c:pt>
                <c:pt idx="29">
                  <c:v>125.81</c:v>
                </c:pt>
                <c:pt idx="30">
                  <c:v>125.09</c:v>
                </c:pt>
                <c:pt idx="31">
                  <c:v>123.78</c:v>
                </c:pt>
                <c:pt idx="32">
                  <c:v>121.04</c:v>
                </c:pt>
                <c:pt idx="33">
                  <c:v>119.11</c:v>
                </c:pt>
                <c:pt idx="34">
                  <c:v>118.92</c:v>
                </c:pt>
                <c:pt idx="35">
                  <c:v>120.23</c:v>
                </c:pt>
                <c:pt idx="36">
                  <c:v>120.7</c:v>
                </c:pt>
                <c:pt idx="37">
                  <c:v>119.14</c:v>
                </c:pt>
                <c:pt idx="38">
                  <c:v>120.1</c:v>
                </c:pt>
                <c:pt idx="39">
                  <c:v>121.4</c:v>
                </c:pt>
                <c:pt idx="40">
                  <c:v>120.55</c:v>
                </c:pt>
                <c:pt idx="41">
                  <c:v>119.07</c:v>
                </c:pt>
                <c:pt idx="42">
                  <c:v>115.62</c:v>
                </c:pt>
                <c:pt idx="43">
                  <c:v>115.5</c:v>
                </c:pt>
                <c:pt idx="44">
                  <c:v>112.63</c:v>
                </c:pt>
                <c:pt idx="45">
                  <c:v>111.05</c:v>
                </c:pt>
                <c:pt idx="46">
                  <c:v>110.16</c:v>
                </c:pt>
                <c:pt idx="47">
                  <c:v>108.77</c:v>
                </c:pt>
                <c:pt idx="48">
                  <c:v>106.46</c:v>
                </c:pt>
                <c:pt idx="49">
                  <c:v>103.62</c:v>
                </c:pt>
                <c:pt idx="50">
                  <c:v>101.5</c:v>
                </c:pt>
                <c:pt idx="51">
                  <c:v>101.22</c:v>
                </c:pt>
                <c:pt idx="52">
                  <c:v>100.62</c:v>
                </c:pt>
                <c:pt idx="53">
                  <c:v>100.49</c:v>
                </c:pt>
                <c:pt idx="54">
                  <c:v>101.16</c:v>
                </c:pt>
                <c:pt idx="55">
                  <c:v>100.88</c:v>
                </c:pt>
                <c:pt idx="56">
                  <c:v>101.29</c:v>
                </c:pt>
                <c:pt idx="57">
                  <c:v>100.3</c:v>
                </c:pt>
                <c:pt idx="58">
                  <c:v>98.86</c:v>
                </c:pt>
                <c:pt idx="59">
                  <c:v>97.33</c:v>
                </c:pt>
                <c:pt idx="60">
                  <c:v>93.99</c:v>
                </c:pt>
                <c:pt idx="61">
                  <c:v>92.07</c:v>
                </c:pt>
                <c:pt idx="62">
                  <c:v>90.37</c:v>
                </c:pt>
                <c:pt idx="63">
                  <c:v>91.47</c:v>
                </c:pt>
                <c:pt idx="64">
                  <c:v>95.16</c:v>
                </c:pt>
                <c:pt idx="65">
                  <c:v>98.22</c:v>
                </c:pt>
                <c:pt idx="66">
                  <c:v>101.27</c:v>
                </c:pt>
                <c:pt idx="67">
                  <c:v>99.84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5C-44EE-A7CF-FF3F8FC5F871}"/>
            </c:ext>
          </c:extLst>
        </c:ser>
        <c:ser>
          <c:idx val="3"/>
          <c:order val="2"/>
          <c:tx>
            <c:v>７か月後方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strRef>
              <c:f>'11グラフデータ'!$AG$424:$AH$495</c:f>
              <c:strCache>
                <c:ptCount val="61"/>
                <c:pt idx="0">
                  <c:v>H31 R1
2019</c:v>
                </c:pt>
                <c:pt idx="12">
                  <c:v>R2
2020</c:v>
                </c:pt>
                <c:pt idx="24">
                  <c:v>R3
2021</c:v>
                </c:pt>
                <c:pt idx="36">
                  <c:v>R4
2022</c:v>
                </c:pt>
                <c:pt idx="48">
                  <c:v>R5
2023</c:v>
                </c:pt>
                <c:pt idx="60">
                  <c:v>R6
2024</c:v>
                </c:pt>
              </c:strCache>
            </c:strRef>
          </c:cat>
          <c:val>
            <c:numRef>
              <c:f>'11グラフデータ'!$G$424:$G$495</c:f>
              <c:numCache>
                <c:formatCode>0.0</c:formatCode>
                <c:ptCount val="72"/>
                <c:pt idx="0">
                  <c:v>115.53</c:v>
                </c:pt>
                <c:pt idx="1">
                  <c:v>114.93</c:v>
                </c:pt>
                <c:pt idx="2">
                  <c:v>113.02</c:v>
                </c:pt>
                <c:pt idx="3">
                  <c:v>112.53</c:v>
                </c:pt>
                <c:pt idx="4">
                  <c:v>111.77</c:v>
                </c:pt>
                <c:pt idx="5">
                  <c:v>111.08</c:v>
                </c:pt>
                <c:pt idx="6">
                  <c:v>110.49</c:v>
                </c:pt>
                <c:pt idx="7">
                  <c:v>109.51</c:v>
                </c:pt>
                <c:pt idx="8">
                  <c:v>108.62</c:v>
                </c:pt>
                <c:pt idx="9">
                  <c:v>107.67</c:v>
                </c:pt>
                <c:pt idx="10">
                  <c:v>106.66</c:v>
                </c:pt>
                <c:pt idx="11">
                  <c:v>105.88</c:v>
                </c:pt>
                <c:pt idx="12">
                  <c:v>105.37</c:v>
                </c:pt>
                <c:pt idx="13">
                  <c:v>104.45</c:v>
                </c:pt>
                <c:pt idx="14">
                  <c:v>104.8</c:v>
                </c:pt>
                <c:pt idx="15">
                  <c:v>101.56</c:v>
                </c:pt>
                <c:pt idx="16">
                  <c:v>98.73</c:v>
                </c:pt>
                <c:pt idx="17">
                  <c:v>96.36</c:v>
                </c:pt>
                <c:pt idx="18">
                  <c:v>94.49</c:v>
                </c:pt>
                <c:pt idx="19">
                  <c:v>93.29</c:v>
                </c:pt>
                <c:pt idx="20">
                  <c:v>94.28</c:v>
                </c:pt>
                <c:pt idx="21">
                  <c:v>94.93</c:v>
                </c:pt>
                <c:pt idx="22">
                  <c:v>98.22</c:v>
                </c:pt>
                <c:pt idx="23">
                  <c:v>102.95</c:v>
                </c:pt>
                <c:pt idx="24">
                  <c:v>106.43</c:v>
                </c:pt>
                <c:pt idx="25">
                  <c:v>109.63</c:v>
                </c:pt>
                <c:pt idx="26">
                  <c:v>112.83</c:v>
                </c:pt>
                <c:pt idx="27">
                  <c:v>115.34</c:v>
                </c:pt>
                <c:pt idx="28">
                  <c:v>117.74</c:v>
                </c:pt>
                <c:pt idx="29">
                  <c:v>120.05</c:v>
                </c:pt>
                <c:pt idx="30">
                  <c:v>121.75</c:v>
                </c:pt>
                <c:pt idx="31">
                  <c:v>123.04</c:v>
                </c:pt>
                <c:pt idx="32">
                  <c:v>123.07</c:v>
                </c:pt>
                <c:pt idx="33">
                  <c:v>122.83</c:v>
                </c:pt>
                <c:pt idx="34">
                  <c:v>121.95</c:v>
                </c:pt>
                <c:pt idx="35">
                  <c:v>121.21</c:v>
                </c:pt>
                <c:pt idx="36">
                  <c:v>120.64</c:v>
                </c:pt>
                <c:pt idx="37">
                  <c:v>119.4</c:v>
                </c:pt>
                <c:pt idx="38">
                  <c:v>119.63</c:v>
                </c:pt>
                <c:pt idx="39">
                  <c:v>120.8</c:v>
                </c:pt>
                <c:pt idx="40">
                  <c:v>120.01</c:v>
                </c:pt>
                <c:pt idx="41">
                  <c:v>119.7</c:v>
                </c:pt>
                <c:pt idx="42">
                  <c:v>118.82</c:v>
                </c:pt>
                <c:pt idx="43">
                  <c:v>117.78</c:v>
                </c:pt>
                <c:pt idx="44">
                  <c:v>116.91</c:v>
                </c:pt>
                <c:pt idx="45">
                  <c:v>114.94</c:v>
                </c:pt>
                <c:pt idx="46">
                  <c:v>112.97</c:v>
                </c:pt>
                <c:pt idx="47">
                  <c:v>111.86</c:v>
                </c:pt>
                <c:pt idx="48">
                  <c:v>109.54</c:v>
                </c:pt>
                <c:pt idx="49">
                  <c:v>107.83</c:v>
                </c:pt>
                <c:pt idx="50">
                  <c:v>105.86</c:v>
                </c:pt>
                <c:pt idx="51">
                  <c:v>104.65</c:v>
                </c:pt>
                <c:pt idx="52">
                  <c:v>103.36</c:v>
                </c:pt>
                <c:pt idx="53">
                  <c:v>101.71</c:v>
                </c:pt>
                <c:pt idx="54">
                  <c:v>101.39</c:v>
                </c:pt>
                <c:pt idx="55">
                  <c:v>100.97</c:v>
                </c:pt>
                <c:pt idx="56">
                  <c:v>100.71</c:v>
                </c:pt>
                <c:pt idx="57">
                  <c:v>100.88</c:v>
                </c:pt>
                <c:pt idx="58">
                  <c:v>99.96</c:v>
                </c:pt>
                <c:pt idx="59">
                  <c:v>99.3</c:v>
                </c:pt>
                <c:pt idx="60">
                  <c:v>98.09</c:v>
                </c:pt>
                <c:pt idx="61">
                  <c:v>96.06</c:v>
                </c:pt>
                <c:pt idx="62">
                  <c:v>94.8</c:v>
                </c:pt>
                <c:pt idx="63">
                  <c:v>93.88</c:v>
                </c:pt>
                <c:pt idx="64">
                  <c:v>93.86</c:v>
                </c:pt>
                <c:pt idx="65">
                  <c:v>94.52</c:v>
                </c:pt>
                <c:pt idx="66">
                  <c:v>95.57</c:v>
                </c:pt>
                <c:pt idx="67">
                  <c:v>96.37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5C-44EE-A7CF-FF3F8FC5F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440159"/>
        <c:axId val="1"/>
      </c:lineChart>
      <c:catAx>
        <c:axId val="669440159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70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  <c:max val="140"/>
          <c:min val="7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669440159"/>
        <c:crosses val="autoZero"/>
        <c:crossBetween val="between"/>
        <c:majorUnit val="10"/>
        <c:minorUnit val="4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720753568080825E-2"/>
          <c:y val="0.11294796226100384"/>
          <c:w val="0.93970632747900618"/>
          <c:h val="0.66391363182687624"/>
        </c:manualLayout>
      </c:layout>
      <c:lineChart>
        <c:grouping val="standard"/>
        <c:varyColors val="0"/>
        <c:ser>
          <c:idx val="0"/>
          <c:order val="0"/>
          <c:tx>
            <c:v>月別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'11グラフデータ'!$AG$424:$AH$495</c:f>
              <c:strCache>
                <c:ptCount val="61"/>
                <c:pt idx="0">
                  <c:v>H31 R1
2019</c:v>
                </c:pt>
                <c:pt idx="12">
                  <c:v>R2
2020</c:v>
                </c:pt>
                <c:pt idx="24">
                  <c:v>R3
2021</c:v>
                </c:pt>
                <c:pt idx="36">
                  <c:v>R4
2022</c:v>
                </c:pt>
                <c:pt idx="48">
                  <c:v>R5
2023</c:v>
                </c:pt>
                <c:pt idx="60">
                  <c:v>R6
2024</c:v>
                </c:pt>
              </c:strCache>
            </c:strRef>
          </c:cat>
          <c:val>
            <c:numRef>
              <c:f>'11グラフデータ'!$H$424:$H$495</c:f>
              <c:numCache>
                <c:formatCode>0.0</c:formatCode>
                <c:ptCount val="72"/>
                <c:pt idx="0">
                  <c:v>119.88</c:v>
                </c:pt>
                <c:pt idx="1">
                  <c:v>122.85</c:v>
                </c:pt>
                <c:pt idx="2">
                  <c:v>119.93</c:v>
                </c:pt>
                <c:pt idx="3">
                  <c:v>120.11</c:v>
                </c:pt>
                <c:pt idx="4">
                  <c:v>123.15</c:v>
                </c:pt>
                <c:pt idx="5">
                  <c:v>119.92</c:v>
                </c:pt>
                <c:pt idx="6">
                  <c:v>122.5</c:v>
                </c:pt>
                <c:pt idx="7">
                  <c:v>114.62</c:v>
                </c:pt>
                <c:pt idx="8">
                  <c:v>118.92</c:v>
                </c:pt>
                <c:pt idx="9">
                  <c:v>114.46</c:v>
                </c:pt>
                <c:pt idx="10">
                  <c:v>111.99</c:v>
                </c:pt>
                <c:pt idx="11">
                  <c:v>116.56</c:v>
                </c:pt>
                <c:pt idx="12">
                  <c:v>113.98</c:v>
                </c:pt>
                <c:pt idx="13">
                  <c:v>110</c:v>
                </c:pt>
                <c:pt idx="14">
                  <c:v>108.65</c:v>
                </c:pt>
                <c:pt idx="15">
                  <c:v>94.49</c:v>
                </c:pt>
                <c:pt idx="16">
                  <c:v>92.37</c:v>
                </c:pt>
                <c:pt idx="17">
                  <c:v>94.17</c:v>
                </c:pt>
                <c:pt idx="18">
                  <c:v>94.69</c:v>
                </c:pt>
                <c:pt idx="19">
                  <c:v>97.76</c:v>
                </c:pt>
                <c:pt idx="20">
                  <c:v>95.84</c:v>
                </c:pt>
                <c:pt idx="21">
                  <c:v>99.68</c:v>
                </c:pt>
                <c:pt idx="22">
                  <c:v>98.63</c:v>
                </c:pt>
                <c:pt idx="23">
                  <c:v>99.74</c:v>
                </c:pt>
                <c:pt idx="24">
                  <c:v>100.5</c:v>
                </c:pt>
                <c:pt idx="25">
                  <c:v>99.42</c:v>
                </c:pt>
                <c:pt idx="26">
                  <c:v>102.71</c:v>
                </c:pt>
                <c:pt idx="27">
                  <c:v>105.96</c:v>
                </c:pt>
                <c:pt idx="28">
                  <c:v>102.37</c:v>
                </c:pt>
                <c:pt idx="29">
                  <c:v>103.08</c:v>
                </c:pt>
                <c:pt idx="30">
                  <c:v>103.35</c:v>
                </c:pt>
                <c:pt idx="31">
                  <c:v>99.11</c:v>
                </c:pt>
                <c:pt idx="32">
                  <c:v>101.39</c:v>
                </c:pt>
                <c:pt idx="33">
                  <c:v>102.41</c:v>
                </c:pt>
                <c:pt idx="34">
                  <c:v>101.38</c:v>
                </c:pt>
                <c:pt idx="35">
                  <c:v>99.63</c:v>
                </c:pt>
                <c:pt idx="36">
                  <c:v>102.56</c:v>
                </c:pt>
                <c:pt idx="37">
                  <c:v>103.23</c:v>
                </c:pt>
                <c:pt idx="38">
                  <c:v>104.01</c:v>
                </c:pt>
                <c:pt idx="39">
                  <c:v>103.4</c:v>
                </c:pt>
                <c:pt idx="40">
                  <c:v>105.75</c:v>
                </c:pt>
                <c:pt idx="41">
                  <c:v>106.39</c:v>
                </c:pt>
                <c:pt idx="42">
                  <c:v>107.31</c:v>
                </c:pt>
                <c:pt idx="43">
                  <c:v>108.8</c:v>
                </c:pt>
                <c:pt idx="44">
                  <c:v>108.64</c:v>
                </c:pt>
                <c:pt idx="45">
                  <c:v>108.37</c:v>
                </c:pt>
                <c:pt idx="46">
                  <c:v>109.61</c:v>
                </c:pt>
                <c:pt idx="47">
                  <c:v>109.29</c:v>
                </c:pt>
                <c:pt idx="48">
                  <c:v>105.73</c:v>
                </c:pt>
                <c:pt idx="49">
                  <c:v>106.73</c:v>
                </c:pt>
                <c:pt idx="50">
                  <c:v>105.24</c:v>
                </c:pt>
                <c:pt idx="51">
                  <c:v>104.15</c:v>
                </c:pt>
                <c:pt idx="52">
                  <c:v>105.13</c:v>
                </c:pt>
                <c:pt idx="53">
                  <c:v>107.15</c:v>
                </c:pt>
                <c:pt idx="54">
                  <c:v>104.88</c:v>
                </c:pt>
                <c:pt idx="55">
                  <c:v>103.07</c:v>
                </c:pt>
                <c:pt idx="56">
                  <c:v>104.38</c:v>
                </c:pt>
                <c:pt idx="57">
                  <c:v>102.99</c:v>
                </c:pt>
                <c:pt idx="58">
                  <c:v>100.94</c:v>
                </c:pt>
                <c:pt idx="59">
                  <c:v>102.86</c:v>
                </c:pt>
                <c:pt idx="60">
                  <c:v>106.15</c:v>
                </c:pt>
                <c:pt idx="61">
                  <c:v>107.9</c:v>
                </c:pt>
                <c:pt idx="62">
                  <c:v>108.4</c:v>
                </c:pt>
                <c:pt idx="63">
                  <c:v>101.8</c:v>
                </c:pt>
                <c:pt idx="64">
                  <c:v>106.72</c:v>
                </c:pt>
                <c:pt idx="65">
                  <c:v>106.07</c:v>
                </c:pt>
                <c:pt idx="66">
                  <c:v>110.86</c:v>
                </c:pt>
                <c:pt idx="67">
                  <c:v>107.22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648-B16B-C6A7CA964A70}"/>
            </c:ext>
          </c:extLst>
        </c:ser>
        <c:ser>
          <c:idx val="2"/>
          <c:order val="1"/>
          <c:tx>
            <c:v>３か月後方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'11グラフデータ'!$AG$424:$AH$495</c:f>
              <c:strCache>
                <c:ptCount val="61"/>
                <c:pt idx="0">
                  <c:v>H31 R1
2019</c:v>
                </c:pt>
                <c:pt idx="12">
                  <c:v>R2
2020</c:v>
                </c:pt>
                <c:pt idx="24">
                  <c:v>R3
2021</c:v>
                </c:pt>
                <c:pt idx="36">
                  <c:v>R4
2022</c:v>
                </c:pt>
                <c:pt idx="48">
                  <c:v>R5
2023</c:v>
                </c:pt>
                <c:pt idx="60">
                  <c:v>R6
2024</c:v>
                </c:pt>
              </c:strCache>
            </c:strRef>
          </c:cat>
          <c:val>
            <c:numRef>
              <c:f>'11グラフデータ'!$I$424:$I$495</c:f>
              <c:numCache>
                <c:formatCode>0.0</c:formatCode>
                <c:ptCount val="72"/>
                <c:pt idx="0">
                  <c:v>122.37</c:v>
                </c:pt>
                <c:pt idx="1">
                  <c:v>121.82</c:v>
                </c:pt>
                <c:pt idx="2">
                  <c:v>120.89</c:v>
                </c:pt>
                <c:pt idx="3">
                  <c:v>120.96</c:v>
                </c:pt>
                <c:pt idx="4">
                  <c:v>121.06</c:v>
                </c:pt>
                <c:pt idx="5">
                  <c:v>121.06</c:v>
                </c:pt>
                <c:pt idx="6">
                  <c:v>121.86</c:v>
                </c:pt>
                <c:pt idx="7">
                  <c:v>119.01</c:v>
                </c:pt>
                <c:pt idx="8">
                  <c:v>118.68</c:v>
                </c:pt>
                <c:pt idx="9">
                  <c:v>116</c:v>
                </c:pt>
                <c:pt idx="10">
                  <c:v>115.12</c:v>
                </c:pt>
                <c:pt idx="11">
                  <c:v>114.34</c:v>
                </c:pt>
                <c:pt idx="12">
                  <c:v>114.18</c:v>
                </c:pt>
                <c:pt idx="13">
                  <c:v>113.51</c:v>
                </c:pt>
                <c:pt idx="14">
                  <c:v>110.88</c:v>
                </c:pt>
                <c:pt idx="15">
                  <c:v>104.38</c:v>
                </c:pt>
                <c:pt idx="16">
                  <c:v>98.5</c:v>
                </c:pt>
                <c:pt idx="17">
                  <c:v>93.68</c:v>
                </c:pt>
                <c:pt idx="18">
                  <c:v>93.74</c:v>
                </c:pt>
                <c:pt idx="19">
                  <c:v>95.54</c:v>
                </c:pt>
                <c:pt idx="20">
                  <c:v>96.1</c:v>
                </c:pt>
                <c:pt idx="21">
                  <c:v>97.76</c:v>
                </c:pt>
                <c:pt idx="22">
                  <c:v>98.05</c:v>
                </c:pt>
                <c:pt idx="23">
                  <c:v>99.35</c:v>
                </c:pt>
                <c:pt idx="24">
                  <c:v>99.62</c:v>
                </c:pt>
                <c:pt idx="25">
                  <c:v>99.89</c:v>
                </c:pt>
                <c:pt idx="26">
                  <c:v>100.88</c:v>
                </c:pt>
                <c:pt idx="27">
                  <c:v>102.7</c:v>
                </c:pt>
                <c:pt idx="28">
                  <c:v>103.68</c:v>
                </c:pt>
                <c:pt idx="29">
                  <c:v>103.8</c:v>
                </c:pt>
                <c:pt idx="30">
                  <c:v>102.93</c:v>
                </c:pt>
                <c:pt idx="31">
                  <c:v>101.85</c:v>
                </c:pt>
                <c:pt idx="32">
                  <c:v>101.28</c:v>
                </c:pt>
                <c:pt idx="33">
                  <c:v>100.97</c:v>
                </c:pt>
                <c:pt idx="34">
                  <c:v>101.73</c:v>
                </c:pt>
                <c:pt idx="35">
                  <c:v>101.14</c:v>
                </c:pt>
                <c:pt idx="36">
                  <c:v>101.19</c:v>
                </c:pt>
                <c:pt idx="37">
                  <c:v>101.81</c:v>
                </c:pt>
                <c:pt idx="38">
                  <c:v>103.27</c:v>
                </c:pt>
                <c:pt idx="39">
                  <c:v>103.55</c:v>
                </c:pt>
                <c:pt idx="40">
                  <c:v>104.39</c:v>
                </c:pt>
                <c:pt idx="41">
                  <c:v>105.18</c:v>
                </c:pt>
                <c:pt idx="42">
                  <c:v>106.48</c:v>
                </c:pt>
                <c:pt idx="43">
                  <c:v>107.5</c:v>
                </c:pt>
                <c:pt idx="44">
                  <c:v>108.25</c:v>
                </c:pt>
                <c:pt idx="45">
                  <c:v>108.6</c:v>
                </c:pt>
                <c:pt idx="46">
                  <c:v>108.87</c:v>
                </c:pt>
                <c:pt idx="47">
                  <c:v>109.09</c:v>
                </c:pt>
                <c:pt idx="48">
                  <c:v>108.21</c:v>
                </c:pt>
                <c:pt idx="49">
                  <c:v>107.25</c:v>
                </c:pt>
                <c:pt idx="50">
                  <c:v>105.9</c:v>
                </c:pt>
                <c:pt idx="51">
                  <c:v>105.37</c:v>
                </c:pt>
                <c:pt idx="52">
                  <c:v>104.84</c:v>
                </c:pt>
                <c:pt idx="53">
                  <c:v>105.48</c:v>
                </c:pt>
                <c:pt idx="54">
                  <c:v>105.72</c:v>
                </c:pt>
                <c:pt idx="55">
                  <c:v>105.03</c:v>
                </c:pt>
                <c:pt idx="56">
                  <c:v>104.11</c:v>
                </c:pt>
                <c:pt idx="57">
                  <c:v>103.48</c:v>
                </c:pt>
                <c:pt idx="58">
                  <c:v>102.77</c:v>
                </c:pt>
                <c:pt idx="59">
                  <c:v>102.26</c:v>
                </c:pt>
                <c:pt idx="60">
                  <c:v>103.32</c:v>
                </c:pt>
                <c:pt idx="61">
                  <c:v>105.64</c:v>
                </c:pt>
                <c:pt idx="62">
                  <c:v>107.48</c:v>
                </c:pt>
                <c:pt idx="63">
                  <c:v>106.03</c:v>
                </c:pt>
                <c:pt idx="64">
                  <c:v>105.64</c:v>
                </c:pt>
                <c:pt idx="65">
                  <c:v>104.86</c:v>
                </c:pt>
                <c:pt idx="66">
                  <c:v>107.88</c:v>
                </c:pt>
                <c:pt idx="67">
                  <c:v>108.05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C0-4648-B16B-C6A7CA964A70}"/>
            </c:ext>
          </c:extLst>
        </c:ser>
        <c:ser>
          <c:idx val="3"/>
          <c:order val="2"/>
          <c:tx>
            <c:v>５か月後方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strRef>
              <c:f>'11グラフデータ'!$AG$424:$AH$495</c:f>
              <c:strCache>
                <c:ptCount val="61"/>
                <c:pt idx="0">
                  <c:v>H31 R1
2019</c:v>
                </c:pt>
                <c:pt idx="12">
                  <c:v>R2
2020</c:v>
                </c:pt>
                <c:pt idx="24">
                  <c:v>R3
2021</c:v>
                </c:pt>
                <c:pt idx="36">
                  <c:v>R4
2022</c:v>
                </c:pt>
                <c:pt idx="48">
                  <c:v>R5
2023</c:v>
                </c:pt>
                <c:pt idx="60">
                  <c:v>R6
2024</c:v>
                </c:pt>
              </c:strCache>
            </c:strRef>
          </c:cat>
          <c:val>
            <c:numRef>
              <c:f>'11グラフデータ'!$J$424:$J$495</c:f>
              <c:numCache>
                <c:formatCode>0.0</c:formatCode>
                <c:ptCount val="72"/>
                <c:pt idx="0">
                  <c:v>123.48</c:v>
                </c:pt>
                <c:pt idx="1">
                  <c:v>123.5</c:v>
                </c:pt>
                <c:pt idx="2">
                  <c:v>121.98</c:v>
                </c:pt>
                <c:pt idx="3">
                  <c:v>121.1</c:v>
                </c:pt>
                <c:pt idx="4">
                  <c:v>121.18</c:v>
                </c:pt>
                <c:pt idx="5">
                  <c:v>121.19</c:v>
                </c:pt>
                <c:pt idx="6">
                  <c:v>121.12</c:v>
                </c:pt>
                <c:pt idx="7">
                  <c:v>120.06</c:v>
                </c:pt>
                <c:pt idx="8">
                  <c:v>119.82</c:v>
                </c:pt>
                <c:pt idx="9">
                  <c:v>118.08</c:v>
                </c:pt>
                <c:pt idx="10">
                  <c:v>116.5</c:v>
                </c:pt>
                <c:pt idx="11">
                  <c:v>115.31</c:v>
                </c:pt>
                <c:pt idx="12">
                  <c:v>115.18</c:v>
                </c:pt>
                <c:pt idx="13">
                  <c:v>113.4</c:v>
                </c:pt>
                <c:pt idx="14">
                  <c:v>112.24</c:v>
                </c:pt>
                <c:pt idx="15">
                  <c:v>108.74</c:v>
                </c:pt>
                <c:pt idx="16">
                  <c:v>103.9</c:v>
                </c:pt>
                <c:pt idx="17">
                  <c:v>99.94</c:v>
                </c:pt>
                <c:pt idx="18">
                  <c:v>96.87</c:v>
                </c:pt>
                <c:pt idx="19">
                  <c:v>94.7</c:v>
                </c:pt>
                <c:pt idx="20">
                  <c:v>94.97</c:v>
                </c:pt>
                <c:pt idx="21">
                  <c:v>96.43</c:v>
                </c:pt>
                <c:pt idx="22">
                  <c:v>97.32</c:v>
                </c:pt>
                <c:pt idx="23">
                  <c:v>98.33</c:v>
                </c:pt>
                <c:pt idx="24">
                  <c:v>98.88</c:v>
                </c:pt>
                <c:pt idx="25">
                  <c:v>99.59</c:v>
                </c:pt>
                <c:pt idx="26">
                  <c:v>100.2</c:v>
                </c:pt>
                <c:pt idx="27">
                  <c:v>101.67</c:v>
                </c:pt>
                <c:pt idx="28">
                  <c:v>102.19</c:v>
                </c:pt>
                <c:pt idx="29">
                  <c:v>102.71</c:v>
                </c:pt>
                <c:pt idx="30">
                  <c:v>103.49</c:v>
                </c:pt>
                <c:pt idx="31">
                  <c:v>102.77</c:v>
                </c:pt>
                <c:pt idx="32">
                  <c:v>101.86</c:v>
                </c:pt>
                <c:pt idx="33">
                  <c:v>101.87</c:v>
                </c:pt>
                <c:pt idx="34">
                  <c:v>101.53</c:v>
                </c:pt>
                <c:pt idx="35">
                  <c:v>100.78</c:v>
                </c:pt>
                <c:pt idx="36">
                  <c:v>101.47</c:v>
                </c:pt>
                <c:pt idx="37">
                  <c:v>101.84</c:v>
                </c:pt>
                <c:pt idx="38">
                  <c:v>102.16</c:v>
                </c:pt>
                <c:pt idx="39">
                  <c:v>102.57</c:v>
                </c:pt>
                <c:pt idx="40">
                  <c:v>103.79</c:v>
                </c:pt>
                <c:pt idx="41">
                  <c:v>104.56</c:v>
                </c:pt>
                <c:pt idx="42">
                  <c:v>105.37</c:v>
                </c:pt>
                <c:pt idx="43">
                  <c:v>106.33</c:v>
                </c:pt>
                <c:pt idx="44">
                  <c:v>107.38</c:v>
                </c:pt>
                <c:pt idx="45">
                  <c:v>107.9</c:v>
                </c:pt>
                <c:pt idx="46">
                  <c:v>108.55</c:v>
                </c:pt>
                <c:pt idx="47">
                  <c:v>108.94</c:v>
                </c:pt>
                <c:pt idx="48">
                  <c:v>108.33</c:v>
                </c:pt>
                <c:pt idx="49">
                  <c:v>107.95</c:v>
                </c:pt>
                <c:pt idx="50">
                  <c:v>107.32</c:v>
                </c:pt>
                <c:pt idx="51">
                  <c:v>106.23</c:v>
                </c:pt>
                <c:pt idx="52">
                  <c:v>105.4</c:v>
                </c:pt>
                <c:pt idx="53">
                  <c:v>105.68</c:v>
                </c:pt>
                <c:pt idx="54">
                  <c:v>105.31</c:v>
                </c:pt>
                <c:pt idx="55">
                  <c:v>104.88</c:v>
                </c:pt>
                <c:pt idx="56">
                  <c:v>104.92</c:v>
                </c:pt>
                <c:pt idx="57">
                  <c:v>104.49</c:v>
                </c:pt>
                <c:pt idx="58">
                  <c:v>103.25</c:v>
                </c:pt>
                <c:pt idx="59">
                  <c:v>102.85</c:v>
                </c:pt>
                <c:pt idx="60">
                  <c:v>103.46</c:v>
                </c:pt>
                <c:pt idx="61">
                  <c:v>104.17</c:v>
                </c:pt>
                <c:pt idx="62">
                  <c:v>105.25</c:v>
                </c:pt>
                <c:pt idx="63">
                  <c:v>105.42</c:v>
                </c:pt>
                <c:pt idx="64">
                  <c:v>106.19</c:v>
                </c:pt>
                <c:pt idx="65">
                  <c:v>106.18</c:v>
                </c:pt>
                <c:pt idx="66">
                  <c:v>106.77</c:v>
                </c:pt>
                <c:pt idx="67">
                  <c:v>106.53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C0-4648-B16B-C6A7CA964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539487"/>
        <c:axId val="1"/>
      </c:lineChart>
      <c:catAx>
        <c:axId val="669539487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70"/>
        <c:auto val="1"/>
        <c:lblAlgn val="ctr"/>
        <c:lblOffset val="100"/>
        <c:tickLblSkip val="3"/>
        <c:tickMarkSkip val="3"/>
        <c:noMultiLvlLbl val="0"/>
      </c:catAx>
      <c:valAx>
        <c:axId val="1"/>
        <c:scaling>
          <c:orientation val="minMax"/>
          <c:max val="140"/>
          <c:min val="7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669539487"/>
        <c:crosses val="autoZero"/>
        <c:crossBetween val="between"/>
        <c:majorUnit val="10"/>
        <c:minorUnit val="4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500061</xdr:colOff>
      <xdr:row>370</xdr:row>
      <xdr:rowOff>76200</xdr:rowOff>
    </xdr:from>
    <xdr:to>
      <xdr:col>27</xdr:col>
      <xdr:colOff>657224</xdr:colOff>
      <xdr:row>385</xdr:row>
      <xdr:rowOff>95250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1068588-17E5-4924-B750-6EC11D613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432436</xdr:colOff>
      <xdr:row>567</xdr:row>
      <xdr:rowOff>95250</xdr:rowOff>
    </xdr:from>
    <xdr:to>
      <xdr:col>15</xdr:col>
      <xdr:colOff>358758</xdr:colOff>
      <xdr:row>567</xdr:row>
      <xdr:rowOff>95250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976694CB-2269-4A37-B329-407DC2A2491E}"/>
            </a:ext>
          </a:extLst>
        </xdr:cNvPr>
        <xdr:cNvSpPr/>
      </xdr:nvSpPr>
      <xdr:spPr bwMode="auto">
        <a:xfrm>
          <a:off x="9087486" y="96793050"/>
          <a:ext cx="1361422" cy="0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/>
            <a:t>　</a:t>
          </a:r>
          <a:r>
            <a:rPr kumimoji="1" lang="ja-JP" altLang="en-US" sz="1000"/>
            <a:t>他指標と比較して２か月遅れでの公表のため予測値を２か月分算出して原系列欄に仮入力し、発表されたら修正する。当月予測値の計算方法は前月予測値</a:t>
          </a:r>
          <a:r>
            <a:rPr kumimoji="1" lang="en-US" altLang="ja-JP" sz="1000"/>
            <a:t>×</a:t>
          </a:r>
          <a:r>
            <a:rPr kumimoji="1" lang="ja-JP" altLang="en-US" sz="1000"/>
            <a:t>前月７か月移動平均値</a:t>
          </a:r>
          <a:r>
            <a:rPr kumimoji="1" lang="en-US" altLang="ja-JP" sz="1000"/>
            <a:t>÷</a:t>
          </a:r>
          <a:r>
            <a:rPr kumimoji="1" lang="ja-JP" altLang="en-US" sz="1000"/>
            <a:t>前々月７か月移動平均値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400</xdr:row>
      <xdr:rowOff>66675</xdr:rowOff>
    </xdr:from>
    <xdr:to>
      <xdr:col>29</xdr:col>
      <xdr:colOff>3180</xdr:colOff>
      <xdr:row>409</xdr:row>
      <xdr:rowOff>104775</xdr:rowOff>
    </xdr:to>
    <xdr:sp macro="" textlink="">
      <xdr:nvSpPr>
        <xdr:cNvPr id="2" name="Rectangle 60">
          <a:extLst>
            <a:ext uri="{FF2B5EF4-FFF2-40B4-BE49-F238E27FC236}">
              <a16:creationId xmlns:a16="http://schemas.microsoft.com/office/drawing/2014/main" id="{BF346870-716F-432E-B7AA-F7E2A563B0FD}"/>
            </a:ext>
          </a:extLst>
        </xdr:cNvPr>
        <xdr:cNvSpPr>
          <a:spLocks noChangeArrowheads="1"/>
        </xdr:cNvSpPr>
      </xdr:nvSpPr>
      <xdr:spPr bwMode="auto">
        <a:xfrm>
          <a:off x="12458700" y="60569475"/>
          <a:ext cx="2847980" cy="1409700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/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H21.7.7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平成20年10月１日以降開始事業年度の法人に対して、法人事業税の税率が変更され、地方法人特別税が導入された。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法人事業税と地方法人特別税を合算した金額が、これまでの法人事業税調定額に相当する金額である。このため、合算した金額を指標として採用する。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なお、申告が本格化するのは平成21年5月調定分（9月決算法人の予定申告分）からとなる。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5月調定分以前のものについては、事業年度が通常と異なるような法人のみの申告（決算期変更、新規設立、解散等）となるため、金額的にもかなり少ない調定額となっている。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260350</xdr:colOff>
      <xdr:row>4</xdr:row>
      <xdr:rowOff>0</xdr:rowOff>
    </xdr:from>
    <xdr:to>
      <xdr:col>13</xdr:col>
      <xdr:colOff>558800</xdr:colOff>
      <xdr:row>24</xdr:row>
      <xdr:rowOff>146050</xdr:rowOff>
    </xdr:to>
    <xdr:graphicFrame macro="">
      <xdr:nvGraphicFramePr>
        <xdr:cNvPr id="26929292" name="Chart 1">
          <a:extLst>
            <a:ext uri="{FF2B5EF4-FFF2-40B4-BE49-F238E27FC236}">
              <a16:creationId xmlns:a16="http://schemas.microsoft.com/office/drawing/2014/main" id="{123ECD7C-19F6-BEF2-9074-E9117C676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247650</xdr:colOff>
      <xdr:row>29</xdr:row>
      <xdr:rowOff>0</xdr:rowOff>
    </xdr:from>
    <xdr:to>
      <xdr:col>13</xdr:col>
      <xdr:colOff>577850</xdr:colOff>
      <xdr:row>49</xdr:row>
      <xdr:rowOff>19050</xdr:rowOff>
    </xdr:to>
    <xdr:graphicFrame macro="">
      <xdr:nvGraphicFramePr>
        <xdr:cNvPr id="26929293" name="Chart 4">
          <a:extLst>
            <a:ext uri="{FF2B5EF4-FFF2-40B4-BE49-F238E27FC236}">
              <a16:creationId xmlns:a16="http://schemas.microsoft.com/office/drawing/2014/main" id="{F42833A7-C7B3-10B6-0771-C77AFDA69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273050</xdr:colOff>
      <xdr:row>55</xdr:row>
      <xdr:rowOff>0</xdr:rowOff>
    </xdr:from>
    <xdr:to>
      <xdr:col>13</xdr:col>
      <xdr:colOff>584200</xdr:colOff>
      <xdr:row>74</xdr:row>
      <xdr:rowOff>57150</xdr:rowOff>
    </xdr:to>
    <xdr:graphicFrame macro="">
      <xdr:nvGraphicFramePr>
        <xdr:cNvPr id="26929294" name="Chart 5">
          <a:extLst>
            <a:ext uri="{FF2B5EF4-FFF2-40B4-BE49-F238E27FC236}">
              <a16:creationId xmlns:a16="http://schemas.microsoft.com/office/drawing/2014/main" id="{36815132-F1B1-75F9-6FAD-524A6868F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2540</xdr:colOff>
      <xdr:row>76</xdr:row>
      <xdr:rowOff>226423</xdr:rowOff>
    </xdr:from>
    <xdr:to>
      <xdr:col>14</xdr:col>
      <xdr:colOff>2603</xdr:colOff>
      <xdr:row>78</xdr:row>
      <xdr:rowOff>75828</xdr:rowOff>
    </xdr:to>
    <xdr:sp macro="" textlink="">
      <xdr:nvSpPr>
        <xdr:cNvPr id="11303" name="Text Box 39">
          <a:extLst>
            <a:ext uri="{FF2B5EF4-FFF2-40B4-BE49-F238E27FC236}">
              <a16:creationId xmlns:a16="http://schemas.microsoft.com/office/drawing/2014/main" id="{4C2E9154-A0CC-41EE-9944-8ADB54100A1E}"/>
            </a:ext>
          </a:extLst>
        </xdr:cNvPr>
        <xdr:cNvSpPr txBox="1">
          <a:spLocks noChangeArrowheads="1"/>
        </xdr:cNvSpPr>
      </xdr:nvSpPr>
      <xdr:spPr bwMode="auto">
        <a:xfrm>
          <a:off x="6806111" y="14083392"/>
          <a:ext cx="2721492" cy="32657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900" b="0" i="0" strike="noStrike">
              <a:solidFill>
                <a:srgbClr val="000000"/>
              </a:solidFill>
              <a:latin typeface="ＭＳ 明朝"/>
              <a:ea typeface="ＭＳ 明朝"/>
            </a:rPr>
            <a:t>【</a:t>
          </a:r>
          <a:r>
            <a:rPr lang="ja-JP" altLang="en-US" sz="900" b="0" i="0" strike="noStrike">
              <a:solidFill>
                <a:srgbClr val="000000"/>
              </a:solidFill>
              <a:latin typeface="ＭＳ 明朝"/>
              <a:ea typeface="ＭＳ 明朝"/>
            </a:rPr>
            <a:t>注</a:t>
          </a:r>
          <a:r>
            <a:rPr lang="en-US" altLang="ja-JP" sz="900" b="0" i="0" strike="noStrike">
              <a:solidFill>
                <a:srgbClr val="000000"/>
              </a:solidFill>
              <a:latin typeface="ＭＳ 明朝"/>
              <a:ea typeface="ＭＳ 明朝"/>
            </a:rPr>
            <a:t>】</a:t>
          </a:r>
          <a:r>
            <a:rPr lang="ja-JP" altLang="en-US" sz="900" b="0" i="0" strike="noStrike">
              <a:solidFill>
                <a:srgbClr val="000000"/>
              </a:solidFill>
              <a:latin typeface="ＭＳ 明朝"/>
              <a:ea typeface="ＭＳ 明朝"/>
            </a:rPr>
            <a:t>　      部分は景気後退期を示す。</a:t>
          </a:r>
        </a:p>
      </xdr:txBody>
    </xdr:sp>
    <xdr:clientData/>
  </xdr:twoCellAnchor>
  <xdr:twoCellAnchor>
    <xdr:from>
      <xdr:col>10</xdr:col>
      <xdr:colOff>584200</xdr:colOff>
      <xdr:row>77</xdr:row>
      <xdr:rowOff>76200</xdr:rowOff>
    </xdr:from>
    <xdr:to>
      <xdr:col>11</xdr:col>
      <xdr:colOff>158750</xdr:colOff>
      <xdr:row>77</xdr:row>
      <xdr:rowOff>127000</xdr:rowOff>
    </xdr:to>
    <xdr:sp macro="" textlink="">
      <xdr:nvSpPr>
        <xdr:cNvPr id="26929296" name="Rectangle 68">
          <a:extLst>
            <a:ext uri="{FF2B5EF4-FFF2-40B4-BE49-F238E27FC236}">
              <a16:creationId xmlns:a16="http://schemas.microsoft.com/office/drawing/2014/main" id="{782D72EC-AC34-8D8E-5946-10AF439AE5B6}"/>
            </a:ext>
          </a:extLst>
        </xdr:cNvPr>
        <xdr:cNvSpPr>
          <a:spLocks noChangeArrowheads="1"/>
        </xdr:cNvSpPr>
      </xdr:nvSpPr>
      <xdr:spPr bwMode="auto">
        <a:xfrm>
          <a:off x="6807200" y="13398500"/>
          <a:ext cx="196850" cy="50800"/>
        </a:xfrm>
        <a:prstGeom prst="rect">
          <a:avLst/>
        </a:prstGeom>
        <a:solidFill>
          <a:srgbClr val="CCCC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260350</xdr:colOff>
      <xdr:row>2</xdr:row>
      <xdr:rowOff>101600</xdr:rowOff>
    </xdr:from>
    <xdr:to>
      <xdr:col>13</xdr:col>
      <xdr:colOff>603250</xdr:colOff>
      <xdr:row>22</xdr:row>
      <xdr:rowOff>203200</xdr:rowOff>
    </xdr:to>
    <xdr:graphicFrame macro="">
      <xdr:nvGraphicFramePr>
        <xdr:cNvPr id="25347856" name="Chart 1">
          <a:extLst>
            <a:ext uri="{FF2B5EF4-FFF2-40B4-BE49-F238E27FC236}">
              <a16:creationId xmlns:a16="http://schemas.microsoft.com/office/drawing/2014/main" id="{9B4BA9A3-09B3-6868-A5CF-F73ED914E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260350</xdr:colOff>
      <xdr:row>26</xdr:row>
      <xdr:rowOff>158750</xdr:rowOff>
    </xdr:from>
    <xdr:to>
      <xdr:col>13</xdr:col>
      <xdr:colOff>622300</xdr:colOff>
      <xdr:row>46</xdr:row>
      <xdr:rowOff>0</xdr:rowOff>
    </xdr:to>
    <xdr:graphicFrame macro="">
      <xdr:nvGraphicFramePr>
        <xdr:cNvPr id="25347857" name="Chart 4">
          <a:extLst>
            <a:ext uri="{FF2B5EF4-FFF2-40B4-BE49-F238E27FC236}">
              <a16:creationId xmlns:a16="http://schemas.microsoft.com/office/drawing/2014/main" id="{222524BF-D4DF-6054-3DC1-8BCBC941E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247650</xdr:colOff>
      <xdr:row>49</xdr:row>
      <xdr:rowOff>44450</xdr:rowOff>
    </xdr:from>
    <xdr:to>
      <xdr:col>13</xdr:col>
      <xdr:colOff>628650</xdr:colOff>
      <xdr:row>68</xdr:row>
      <xdr:rowOff>184150</xdr:rowOff>
    </xdr:to>
    <xdr:graphicFrame macro="">
      <xdr:nvGraphicFramePr>
        <xdr:cNvPr id="25347858" name="Chart 5">
          <a:extLst>
            <a:ext uri="{FF2B5EF4-FFF2-40B4-BE49-F238E27FC236}">
              <a16:creationId xmlns:a16="http://schemas.microsoft.com/office/drawing/2014/main" id="{7AE9AF6C-C659-F567-303C-EAB6B0DB5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2540</xdr:colOff>
      <xdr:row>72</xdr:row>
      <xdr:rowOff>147955</xdr:rowOff>
    </xdr:from>
    <xdr:to>
      <xdr:col>14</xdr:col>
      <xdr:colOff>2503</xdr:colOff>
      <xdr:row>74</xdr:row>
      <xdr:rowOff>3158</xdr:rowOff>
    </xdr:to>
    <xdr:sp macro="" textlink="">
      <xdr:nvSpPr>
        <xdr:cNvPr id="2166" name="Text Box 40">
          <a:extLst>
            <a:ext uri="{FF2B5EF4-FFF2-40B4-BE49-F238E27FC236}">
              <a16:creationId xmlns:a16="http://schemas.microsoft.com/office/drawing/2014/main" id="{B71415D3-98D4-4CBF-BF14-257E3C7790FB}"/>
            </a:ext>
          </a:extLst>
        </xdr:cNvPr>
        <xdr:cNvSpPr txBox="1">
          <a:spLocks noChangeArrowheads="1"/>
        </xdr:cNvSpPr>
      </xdr:nvSpPr>
      <xdr:spPr bwMode="auto">
        <a:xfrm>
          <a:off x="6781800" y="13296900"/>
          <a:ext cx="2619375" cy="190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【注】　　　　部分は景気後退期を示す。</a:t>
          </a:r>
        </a:p>
      </xdr:txBody>
    </xdr:sp>
    <xdr:clientData/>
  </xdr:twoCellAnchor>
  <xdr:twoCellAnchor>
    <xdr:from>
      <xdr:col>10</xdr:col>
      <xdr:colOff>558800</xdr:colOff>
      <xdr:row>73</xdr:row>
      <xdr:rowOff>44450</xdr:rowOff>
    </xdr:from>
    <xdr:to>
      <xdr:col>11</xdr:col>
      <xdr:colOff>120650</xdr:colOff>
      <xdr:row>73</xdr:row>
      <xdr:rowOff>120650</xdr:rowOff>
    </xdr:to>
    <xdr:sp macro="" textlink="">
      <xdr:nvSpPr>
        <xdr:cNvPr id="25347860" name="Rectangle 65">
          <a:extLst>
            <a:ext uri="{FF2B5EF4-FFF2-40B4-BE49-F238E27FC236}">
              <a16:creationId xmlns:a16="http://schemas.microsoft.com/office/drawing/2014/main" id="{6D6899E9-5E11-8362-926E-DE5FCDFD7AE0}"/>
            </a:ext>
          </a:extLst>
        </xdr:cNvPr>
        <xdr:cNvSpPr>
          <a:spLocks noChangeArrowheads="1"/>
        </xdr:cNvSpPr>
      </xdr:nvSpPr>
      <xdr:spPr bwMode="auto">
        <a:xfrm>
          <a:off x="6788150" y="12503150"/>
          <a:ext cx="184150" cy="76200"/>
        </a:xfrm>
        <a:prstGeom prst="rect">
          <a:avLst/>
        </a:prstGeom>
        <a:solidFill>
          <a:srgbClr val="CCCC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7</xdr:row>
      <xdr:rowOff>6350</xdr:rowOff>
    </xdr:from>
    <xdr:to>
      <xdr:col>13</xdr:col>
      <xdr:colOff>603250</xdr:colOff>
      <xdr:row>25</xdr:row>
      <xdr:rowOff>209550</xdr:rowOff>
    </xdr:to>
    <xdr:graphicFrame macro="">
      <xdr:nvGraphicFramePr>
        <xdr:cNvPr id="27031811" name="Chart 1">
          <a:extLst>
            <a:ext uri="{FF2B5EF4-FFF2-40B4-BE49-F238E27FC236}">
              <a16:creationId xmlns:a16="http://schemas.microsoft.com/office/drawing/2014/main" id="{4C896EF5-6298-3B59-51B3-C63F857C3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217715</xdr:colOff>
      <xdr:row>30</xdr:row>
      <xdr:rowOff>0</xdr:rowOff>
    </xdr:from>
    <xdr:to>
      <xdr:col>13</xdr:col>
      <xdr:colOff>619126</xdr:colOff>
      <xdr:row>48</xdr:row>
      <xdr:rowOff>161925</xdr:rowOff>
    </xdr:to>
    <xdr:graphicFrame macro="">
      <xdr:nvGraphicFramePr>
        <xdr:cNvPr id="27031812" name="Chart 2">
          <a:extLst>
            <a:ext uri="{FF2B5EF4-FFF2-40B4-BE49-F238E27FC236}">
              <a16:creationId xmlns:a16="http://schemas.microsoft.com/office/drawing/2014/main" id="{00E3E65F-970C-9A1B-C564-D4BEF91B3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247650</xdr:colOff>
      <xdr:row>54</xdr:row>
      <xdr:rowOff>6350</xdr:rowOff>
    </xdr:from>
    <xdr:to>
      <xdr:col>13</xdr:col>
      <xdr:colOff>584200</xdr:colOff>
      <xdr:row>73</xdr:row>
      <xdr:rowOff>0</xdr:rowOff>
    </xdr:to>
    <xdr:graphicFrame macro="">
      <xdr:nvGraphicFramePr>
        <xdr:cNvPr id="27031813" name="Chart 3">
          <a:extLst>
            <a:ext uri="{FF2B5EF4-FFF2-40B4-BE49-F238E27FC236}">
              <a16:creationId xmlns:a16="http://schemas.microsoft.com/office/drawing/2014/main" id="{F739FB3D-4515-9E74-7B29-FE964CE9E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50800</xdr:colOff>
      <xdr:row>27</xdr:row>
      <xdr:rowOff>279400</xdr:rowOff>
    </xdr:from>
    <xdr:to>
      <xdr:col>10</xdr:col>
      <xdr:colOff>596900</xdr:colOff>
      <xdr:row>27</xdr:row>
      <xdr:rowOff>279400</xdr:rowOff>
    </xdr:to>
    <xdr:sp macro="" textlink="">
      <xdr:nvSpPr>
        <xdr:cNvPr id="27031814" name="Line 17">
          <a:extLst>
            <a:ext uri="{FF2B5EF4-FFF2-40B4-BE49-F238E27FC236}">
              <a16:creationId xmlns:a16="http://schemas.microsoft.com/office/drawing/2014/main" id="{7B1DB5F2-C031-240F-A53C-B120BC87A106}"/>
            </a:ext>
          </a:extLst>
        </xdr:cNvPr>
        <xdr:cNvSpPr>
          <a:spLocks noChangeShapeType="1"/>
        </xdr:cNvSpPr>
      </xdr:nvSpPr>
      <xdr:spPr bwMode="auto">
        <a:xfrm flipV="1">
          <a:off x="6273800" y="5276850"/>
          <a:ext cx="5461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50800</xdr:colOff>
      <xdr:row>26</xdr:row>
      <xdr:rowOff>247650</xdr:rowOff>
    </xdr:from>
    <xdr:to>
      <xdr:col>10</xdr:col>
      <xdr:colOff>596900</xdr:colOff>
      <xdr:row>26</xdr:row>
      <xdr:rowOff>247650</xdr:rowOff>
    </xdr:to>
    <xdr:sp macro="" textlink="">
      <xdr:nvSpPr>
        <xdr:cNvPr id="27031815" name="Line 18">
          <a:extLst>
            <a:ext uri="{FF2B5EF4-FFF2-40B4-BE49-F238E27FC236}">
              <a16:creationId xmlns:a16="http://schemas.microsoft.com/office/drawing/2014/main" id="{913D9208-8B90-1379-F300-211BBD2AD41F}"/>
            </a:ext>
          </a:extLst>
        </xdr:cNvPr>
        <xdr:cNvSpPr>
          <a:spLocks noChangeShapeType="1"/>
        </xdr:cNvSpPr>
      </xdr:nvSpPr>
      <xdr:spPr bwMode="auto">
        <a:xfrm flipV="1">
          <a:off x="6273800" y="5054600"/>
          <a:ext cx="5461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88900</xdr:colOff>
      <xdr:row>28</xdr:row>
      <xdr:rowOff>241300</xdr:rowOff>
    </xdr:from>
    <xdr:to>
      <xdr:col>10</xdr:col>
      <xdr:colOff>603250</xdr:colOff>
      <xdr:row>28</xdr:row>
      <xdr:rowOff>241300</xdr:rowOff>
    </xdr:to>
    <xdr:sp macro="" textlink="">
      <xdr:nvSpPr>
        <xdr:cNvPr id="27031816" name="Line 22">
          <a:extLst>
            <a:ext uri="{FF2B5EF4-FFF2-40B4-BE49-F238E27FC236}">
              <a16:creationId xmlns:a16="http://schemas.microsoft.com/office/drawing/2014/main" id="{5E78ADA1-6C9A-DF02-DEF6-84F2ACC39703}"/>
            </a:ext>
          </a:extLst>
        </xdr:cNvPr>
        <xdr:cNvSpPr>
          <a:spLocks noChangeShapeType="1"/>
        </xdr:cNvSpPr>
      </xdr:nvSpPr>
      <xdr:spPr bwMode="auto">
        <a:xfrm>
          <a:off x="6311900" y="5499100"/>
          <a:ext cx="51435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88900</xdr:colOff>
      <xdr:row>4</xdr:row>
      <xdr:rowOff>266700</xdr:rowOff>
    </xdr:from>
    <xdr:to>
      <xdr:col>10</xdr:col>
      <xdr:colOff>603250</xdr:colOff>
      <xdr:row>4</xdr:row>
      <xdr:rowOff>266700</xdr:rowOff>
    </xdr:to>
    <xdr:sp macro="" textlink="">
      <xdr:nvSpPr>
        <xdr:cNvPr id="27031817" name="Line 17">
          <a:extLst>
            <a:ext uri="{FF2B5EF4-FFF2-40B4-BE49-F238E27FC236}">
              <a16:creationId xmlns:a16="http://schemas.microsoft.com/office/drawing/2014/main" id="{A911C586-67D5-121B-3977-3C9E5FD6905D}"/>
            </a:ext>
          </a:extLst>
        </xdr:cNvPr>
        <xdr:cNvSpPr>
          <a:spLocks noChangeShapeType="1"/>
        </xdr:cNvSpPr>
      </xdr:nvSpPr>
      <xdr:spPr bwMode="auto">
        <a:xfrm flipV="1">
          <a:off x="6311900" y="1276350"/>
          <a:ext cx="51435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50800</xdr:colOff>
      <xdr:row>3</xdr:row>
      <xdr:rowOff>266700</xdr:rowOff>
    </xdr:from>
    <xdr:to>
      <xdr:col>10</xdr:col>
      <xdr:colOff>596900</xdr:colOff>
      <xdr:row>3</xdr:row>
      <xdr:rowOff>266700</xdr:rowOff>
    </xdr:to>
    <xdr:sp macro="" textlink="">
      <xdr:nvSpPr>
        <xdr:cNvPr id="27031818" name="Line 18">
          <a:extLst>
            <a:ext uri="{FF2B5EF4-FFF2-40B4-BE49-F238E27FC236}">
              <a16:creationId xmlns:a16="http://schemas.microsoft.com/office/drawing/2014/main" id="{264D569E-7EB6-EFD8-6A85-A6F694D428F7}"/>
            </a:ext>
          </a:extLst>
        </xdr:cNvPr>
        <xdr:cNvSpPr>
          <a:spLocks noChangeShapeType="1"/>
        </xdr:cNvSpPr>
      </xdr:nvSpPr>
      <xdr:spPr bwMode="auto">
        <a:xfrm flipV="1">
          <a:off x="6273800" y="1066800"/>
          <a:ext cx="5461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50800</xdr:colOff>
      <xdr:row>5</xdr:row>
      <xdr:rowOff>222250</xdr:rowOff>
    </xdr:from>
    <xdr:to>
      <xdr:col>10</xdr:col>
      <xdr:colOff>596900</xdr:colOff>
      <xdr:row>5</xdr:row>
      <xdr:rowOff>222250</xdr:rowOff>
    </xdr:to>
    <xdr:sp macro="" textlink="">
      <xdr:nvSpPr>
        <xdr:cNvPr id="27031819" name="Line 22">
          <a:extLst>
            <a:ext uri="{FF2B5EF4-FFF2-40B4-BE49-F238E27FC236}">
              <a16:creationId xmlns:a16="http://schemas.microsoft.com/office/drawing/2014/main" id="{2FDF8FCF-A1ED-97B5-117A-42E0846D0FF4}"/>
            </a:ext>
          </a:extLst>
        </xdr:cNvPr>
        <xdr:cNvSpPr>
          <a:spLocks noChangeShapeType="1"/>
        </xdr:cNvSpPr>
      </xdr:nvSpPr>
      <xdr:spPr bwMode="auto">
        <a:xfrm>
          <a:off x="6273800" y="1485900"/>
          <a:ext cx="54610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50800</xdr:colOff>
      <xdr:row>51</xdr:row>
      <xdr:rowOff>279400</xdr:rowOff>
    </xdr:from>
    <xdr:to>
      <xdr:col>10</xdr:col>
      <xdr:colOff>596900</xdr:colOff>
      <xdr:row>51</xdr:row>
      <xdr:rowOff>279400</xdr:rowOff>
    </xdr:to>
    <xdr:sp macro="" textlink="">
      <xdr:nvSpPr>
        <xdr:cNvPr id="27031820" name="Line 17">
          <a:extLst>
            <a:ext uri="{FF2B5EF4-FFF2-40B4-BE49-F238E27FC236}">
              <a16:creationId xmlns:a16="http://schemas.microsoft.com/office/drawing/2014/main" id="{20630FFA-F7AC-0212-5383-2133E63ADDDD}"/>
            </a:ext>
          </a:extLst>
        </xdr:cNvPr>
        <xdr:cNvSpPr>
          <a:spLocks noChangeShapeType="1"/>
        </xdr:cNvSpPr>
      </xdr:nvSpPr>
      <xdr:spPr bwMode="auto">
        <a:xfrm flipV="1">
          <a:off x="6273800" y="9467850"/>
          <a:ext cx="54610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50800</xdr:colOff>
      <xdr:row>50</xdr:row>
      <xdr:rowOff>247650</xdr:rowOff>
    </xdr:from>
    <xdr:to>
      <xdr:col>10</xdr:col>
      <xdr:colOff>596900</xdr:colOff>
      <xdr:row>50</xdr:row>
      <xdr:rowOff>247650</xdr:rowOff>
    </xdr:to>
    <xdr:sp macro="" textlink="">
      <xdr:nvSpPr>
        <xdr:cNvPr id="27031821" name="Line 18">
          <a:extLst>
            <a:ext uri="{FF2B5EF4-FFF2-40B4-BE49-F238E27FC236}">
              <a16:creationId xmlns:a16="http://schemas.microsoft.com/office/drawing/2014/main" id="{5BF99A6D-73CB-5BE9-B86A-5BA6BAEC07CB}"/>
            </a:ext>
          </a:extLst>
        </xdr:cNvPr>
        <xdr:cNvSpPr>
          <a:spLocks noChangeShapeType="1"/>
        </xdr:cNvSpPr>
      </xdr:nvSpPr>
      <xdr:spPr bwMode="auto">
        <a:xfrm flipV="1">
          <a:off x="6273800" y="9245600"/>
          <a:ext cx="546100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88900</xdr:colOff>
      <xdr:row>52</xdr:row>
      <xdr:rowOff>241300</xdr:rowOff>
    </xdr:from>
    <xdr:to>
      <xdr:col>10</xdr:col>
      <xdr:colOff>603250</xdr:colOff>
      <xdr:row>52</xdr:row>
      <xdr:rowOff>241300</xdr:rowOff>
    </xdr:to>
    <xdr:sp macro="" textlink="">
      <xdr:nvSpPr>
        <xdr:cNvPr id="27031822" name="Line 22">
          <a:extLst>
            <a:ext uri="{FF2B5EF4-FFF2-40B4-BE49-F238E27FC236}">
              <a16:creationId xmlns:a16="http://schemas.microsoft.com/office/drawing/2014/main" id="{302EAEC8-C2FD-2FDC-38C7-68707E163BD6}"/>
            </a:ext>
          </a:extLst>
        </xdr:cNvPr>
        <xdr:cNvSpPr>
          <a:spLocks noChangeShapeType="1"/>
        </xdr:cNvSpPr>
      </xdr:nvSpPr>
      <xdr:spPr bwMode="auto">
        <a:xfrm>
          <a:off x="6311900" y="9690100"/>
          <a:ext cx="51435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273050</xdr:colOff>
      <xdr:row>55</xdr:row>
      <xdr:rowOff>158750</xdr:rowOff>
    </xdr:from>
    <xdr:to>
      <xdr:col>13</xdr:col>
      <xdr:colOff>584200</xdr:colOff>
      <xdr:row>75</xdr:row>
      <xdr:rowOff>171450</xdr:rowOff>
    </xdr:to>
    <xdr:graphicFrame macro="">
      <xdr:nvGraphicFramePr>
        <xdr:cNvPr id="26661277" name="Chart 3">
          <a:extLst>
            <a:ext uri="{FF2B5EF4-FFF2-40B4-BE49-F238E27FC236}">
              <a16:creationId xmlns:a16="http://schemas.microsoft.com/office/drawing/2014/main" id="{439E2E04-C1BA-8A9B-C22C-A74C6E00C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273050</xdr:colOff>
      <xdr:row>9</xdr:row>
      <xdr:rowOff>44450</xdr:rowOff>
    </xdr:from>
    <xdr:to>
      <xdr:col>13</xdr:col>
      <xdr:colOff>584200</xdr:colOff>
      <xdr:row>29</xdr:row>
      <xdr:rowOff>146050</xdr:rowOff>
    </xdr:to>
    <xdr:graphicFrame macro="">
      <xdr:nvGraphicFramePr>
        <xdr:cNvPr id="26661278" name="Chart 1">
          <a:extLst>
            <a:ext uri="{FF2B5EF4-FFF2-40B4-BE49-F238E27FC236}">
              <a16:creationId xmlns:a16="http://schemas.microsoft.com/office/drawing/2014/main" id="{41366A2E-6574-FADB-C0B2-7B4B7AAC7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273050</xdr:colOff>
      <xdr:row>32</xdr:row>
      <xdr:rowOff>165100</xdr:rowOff>
    </xdr:from>
    <xdr:to>
      <xdr:col>13</xdr:col>
      <xdr:colOff>584200</xdr:colOff>
      <xdr:row>51</xdr:row>
      <xdr:rowOff>184150</xdr:rowOff>
    </xdr:to>
    <xdr:graphicFrame macro="">
      <xdr:nvGraphicFramePr>
        <xdr:cNvPr id="26661279" name="Chart 3">
          <a:extLst>
            <a:ext uri="{FF2B5EF4-FFF2-40B4-BE49-F238E27FC236}">
              <a16:creationId xmlns:a16="http://schemas.microsoft.com/office/drawing/2014/main" id="{F3E58E02-2309-2A30-2E40-224A52A3D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298450</xdr:colOff>
      <xdr:row>3</xdr:row>
      <xdr:rowOff>177800</xdr:rowOff>
    </xdr:from>
    <xdr:to>
      <xdr:col>10</xdr:col>
      <xdr:colOff>38100</xdr:colOff>
      <xdr:row>3</xdr:row>
      <xdr:rowOff>177800</xdr:rowOff>
    </xdr:to>
    <xdr:sp macro="" textlink="">
      <xdr:nvSpPr>
        <xdr:cNvPr id="26661280" name="Line 8">
          <a:extLst>
            <a:ext uri="{FF2B5EF4-FFF2-40B4-BE49-F238E27FC236}">
              <a16:creationId xmlns:a16="http://schemas.microsoft.com/office/drawing/2014/main" id="{C2D75B32-0DFA-C313-25C1-F29A595FFD6D}"/>
            </a:ext>
          </a:extLst>
        </xdr:cNvPr>
        <xdr:cNvSpPr>
          <a:spLocks noChangeShapeType="1"/>
        </xdr:cNvSpPr>
      </xdr:nvSpPr>
      <xdr:spPr bwMode="auto">
        <a:xfrm flipV="1">
          <a:off x="5899150" y="6477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298450</xdr:colOff>
      <xdr:row>5</xdr:row>
      <xdr:rowOff>95250</xdr:rowOff>
    </xdr:from>
    <xdr:to>
      <xdr:col>10</xdr:col>
      <xdr:colOff>38100</xdr:colOff>
      <xdr:row>5</xdr:row>
      <xdr:rowOff>95250</xdr:rowOff>
    </xdr:to>
    <xdr:sp macro="" textlink="">
      <xdr:nvSpPr>
        <xdr:cNvPr id="26661281" name="Line 9">
          <a:extLst>
            <a:ext uri="{FF2B5EF4-FFF2-40B4-BE49-F238E27FC236}">
              <a16:creationId xmlns:a16="http://schemas.microsoft.com/office/drawing/2014/main" id="{2CC556FC-545A-DD37-CE40-C9C141736BD1}"/>
            </a:ext>
          </a:extLst>
        </xdr:cNvPr>
        <xdr:cNvSpPr>
          <a:spLocks noChangeShapeType="1"/>
        </xdr:cNvSpPr>
      </xdr:nvSpPr>
      <xdr:spPr bwMode="auto">
        <a:xfrm>
          <a:off x="5899150" y="9271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226249</xdr:colOff>
      <xdr:row>3</xdr:row>
      <xdr:rowOff>82090</xdr:rowOff>
    </xdr:from>
    <xdr:to>
      <xdr:col>13</xdr:col>
      <xdr:colOff>312688</xdr:colOff>
      <xdr:row>4</xdr:row>
      <xdr:rowOff>74375</xdr:rowOff>
    </xdr:to>
    <xdr:sp macro="" textlink="">
      <xdr:nvSpPr>
        <xdr:cNvPr id="507970" name="Text Box 10">
          <a:extLst>
            <a:ext uri="{FF2B5EF4-FFF2-40B4-BE49-F238E27FC236}">
              <a16:creationId xmlns:a16="http://schemas.microsoft.com/office/drawing/2014/main" id="{D31F6762-9B40-426C-908E-34971C303EA8}"/>
            </a:ext>
          </a:extLst>
        </xdr:cNvPr>
        <xdr:cNvSpPr txBox="1">
          <a:spLocks noChangeArrowheads="1"/>
        </xdr:cNvSpPr>
      </xdr:nvSpPr>
      <xdr:spPr bwMode="auto">
        <a:xfrm>
          <a:off x="6277164" y="532396"/>
          <a:ext cx="1908893" cy="196948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0" anchor="t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兵庫CＩ（令和２年＝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）</a:t>
          </a:r>
        </a:p>
      </xdr:txBody>
    </xdr:sp>
    <xdr:clientData/>
  </xdr:twoCellAnchor>
  <xdr:twoCellAnchor>
    <xdr:from>
      <xdr:col>10</xdr:col>
      <xdr:colOff>188057</xdr:colOff>
      <xdr:row>5</xdr:row>
      <xdr:rowOff>18752</xdr:rowOff>
    </xdr:from>
    <xdr:to>
      <xdr:col>13</xdr:col>
      <xdr:colOff>470395</xdr:colOff>
      <xdr:row>7</xdr:row>
      <xdr:rowOff>22115</xdr:rowOff>
    </xdr:to>
    <xdr:sp macro="" textlink="">
      <xdr:nvSpPr>
        <xdr:cNvPr id="507971" name="Text Box 11">
          <a:extLst>
            <a:ext uri="{FF2B5EF4-FFF2-40B4-BE49-F238E27FC236}">
              <a16:creationId xmlns:a16="http://schemas.microsoft.com/office/drawing/2014/main" id="{A83937AA-D1CA-4F9A-96FA-7E6BAEF21E28}"/>
            </a:ext>
          </a:extLst>
        </xdr:cNvPr>
        <xdr:cNvSpPr txBox="1">
          <a:spLocks noChangeArrowheads="1"/>
        </xdr:cNvSpPr>
      </xdr:nvSpPr>
      <xdr:spPr bwMode="auto">
        <a:xfrm>
          <a:off x="6271992" y="819653"/>
          <a:ext cx="2033807" cy="258033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0" anchor="t"/>
        <a:lstStyle/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全国CＩ（令和２年＝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）</a:t>
          </a: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200"/>
            </a:lnSpc>
            <a:defRPr sz="1000"/>
          </a:pPr>
          <a:endParaRPr lang="en-US" altLang="ja-JP" sz="10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200"/>
            </a:lnSpc>
            <a:defRPr sz="1000"/>
          </a:pPr>
          <a:endParaRPr lang="en-US" altLang="ja-JP" sz="10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200"/>
            </a:lnSpc>
            <a:defRPr sz="1000"/>
          </a:pPr>
          <a:endParaRPr lang="ja-JP" altLang="en-US" sz="10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>
    <xdr:from>
      <xdr:col>9</xdr:col>
      <xdr:colOff>207010</xdr:colOff>
      <xdr:row>79</xdr:row>
      <xdr:rowOff>100964</xdr:rowOff>
    </xdr:from>
    <xdr:to>
      <xdr:col>14</xdr:col>
      <xdr:colOff>1638</xdr:colOff>
      <xdr:row>81</xdr:row>
      <xdr:rowOff>2435</xdr:rowOff>
    </xdr:to>
    <xdr:sp macro="" textlink="">
      <xdr:nvSpPr>
        <xdr:cNvPr id="507919" name="Text Box 15">
          <a:extLst>
            <a:ext uri="{FF2B5EF4-FFF2-40B4-BE49-F238E27FC236}">
              <a16:creationId xmlns:a16="http://schemas.microsoft.com/office/drawing/2014/main" id="{6DBA6AB2-DD5D-4CB0-B82A-71566939013B}"/>
            </a:ext>
          </a:extLst>
        </xdr:cNvPr>
        <xdr:cNvSpPr txBox="1">
          <a:spLocks noChangeArrowheads="1"/>
        </xdr:cNvSpPr>
      </xdr:nvSpPr>
      <xdr:spPr bwMode="auto">
        <a:xfrm>
          <a:off x="6248400" y="13811249"/>
          <a:ext cx="3048000" cy="17480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900" b="0" i="0" strike="noStrike">
              <a:solidFill>
                <a:srgbClr val="000000"/>
              </a:solidFill>
              <a:latin typeface="ＭＳ 明朝"/>
              <a:ea typeface="ＭＳ 明朝"/>
            </a:rPr>
            <a:t>【</a:t>
          </a:r>
          <a:r>
            <a:rPr lang="ja-JP" altLang="en-US" sz="900" b="0" i="0" strike="noStrike">
              <a:solidFill>
                <a:srgbClr val="000000"/>
              </a:solidFill>
              <a:latin typeface="ＭＳ 明朝"/>
              <a:ea typeface="ＭＳ 明朝"/>
            </a:rPr>
            <a:t>注</a:t>
          </a:r>
          <a:r>
            <a:rPr lang="en-US" altLang="ja-JP" sz="900" b="0" i="0" strike="noStrike">
              <a:solidFill>
                <a:srgbClr val="000000"/>
              </a:solidFill>
              <a:latin typeface="ＭＳ 明朝"/>
              <a:ea typeface="ＭＳ 明朝"/>
            </a:rPr>
            <a:t>】</a:t>
          </a:r>
          <a:r>
            <a:rPr lang="ja-JP" altLang="en-US" sz="900" b="0" i="0" strike="noStrike">
              <a:solidFill>
                <a:srgbClr val="000000"/>
              </a:solidFill>
              <a:latin typeface="ＭＳ 明朝"/>
              <a:ea typeface="ＭＳ 明朝"/>
            </a:rPr>
            <a:t>　　　部分は兵庫県の景気後退期を示す。</a:t>
          </a:r>
        </a:p>
      </xdr:txBody>
    </xdr:sp>
    <xdr:clientData/>
  </xdr:twoCellAnchor>
  <xdr:twoCellAnchor>
    <xdr:from>
      <xdr:col>9</xdr:col>
      <xdr:colOff>717550</xdr:colOff>
      <xdr:row>79</xdr:row>
      <xdr:rowOff>228600</xdr:rowOff>
    </xdr:from>
    <xdr:to>
      <xdr:col>10</xdr:col>
      <xdr:colOff>222250</xdr:colOff>
      <xdr:row>80</xdr:row>
      <xdr:rowOff>107950</xdr:rowOff>
    </xdr:to>
    <xdr:sp macro="" textlink="">
      <xdr:nvSpPr>
        <xdr:cNvPr id="26661285" name="Rectangle 16">
          <a:extLst>
            <a:ext uri="{FF2B5EF4-FFF2-40B4-BE49-F238E27FC236}">
              <a16:creationId xmlns:a16="http://schemas.microsoft.com/office/drawing/2014/main" id="{2DA988CD-C715-D247-A49B-D4FB5B8603D3}"/>
            </a:ext>
          </a:extLst>
        </xdr:cNvPr>
        <xdr:cNvSpPr>
          <a:spLocks noChangeArrowheads="1"/>
        </xdr:cNvSpPr>
      </xdr:nvSpPr>
      <xdr:spPr bwMode="auto">
        <a:xfrm>
          <a:off x="6223000" y="13392150"/>
          <a:ext cx="222250" cy="107950"/>
        </a:xfrm>
        <a:prstGeom prst="rect">
          <a:avLst/>
        </a:prstGeom>
        <a:solidFill>
          <a:srgbClr val="CCCC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3</xdr:row>
      <xdr:rowOff>184150</xdr:rowOff>
    </xdr:from>
    <xdr:to>
      <xdr:col>13</xdr:col>
      <xdr:colOff>781050</xdr:colOff>
      <xdr:row>24</xdr:row>
      <xdr:rowOff>0</xdr:rowOff>
    </xdr:to>
    <xdr:graphicFrame macro="">
      <xdr:nvGraphicFramePr>
        <xdr:cNvPr id="26928437" name="Chart 1">
          <a:extLst>
            <a:ext uri="{FF2B5EF4-FFF2-40B4-BE49-F238E27FC236}">
              <a16:creationId xmlns:a16="http://schemas.microsoft.com/office/drawing/2014/main" id="{95F38FD9-4EEF-A897-D222-B014892D9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419894</xdr:colOff>
      <xdr:row>3</xdr:row>
      <xdr:rowOff>105886</xdr:rowOff>
    </xdr:from>
    <xdr:to>
      <xdr:col>1</xdr:col>
      <xdr:colOff>43150</xdr:colOff>
      <xdr:row>4</xdr:row>
      <xdr:rowOff>161950</xdr:rowOff>
    </xdr:to>
    <xdr:sp macro="" textlink="">
      <xdr:nvSpPr>
        <xdr:cNvPr id="495618" name="Text Box 2">
          <a:extLst>
            <a:ext uri="{FF2B5EF4-FFF2-40B4-BE49-F238E27FC236}">
              <a16:creationId xmlns:a16="http://schemas.microsoft.com/office/drawing/2014/main" id="{5F0CD62F-F42E-48BB-936A-C50C506DA338}"/>
            </a:ext>
          </a:extLst>
        </xdr:cNvPr>
        <xdr:cNvSpPr txBox="1">
          <a:spLocks noChangeArrowheads="1"/>
        </xdr:cNvSpPr>
      </xdr:nvSpPr>
      <xdr:spPr bwMode="auto">
        <a:xfrm>
          <a:off x="290989" y="646271"/>
          <a:ext cx="426000" cy="20907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明朝"/>
              <a:ea typeface="ＭＳ 明朝"/>
            </a:rPr>
            <a:t>(%)</a:t>
          </a:r>
        </a:p>
      </xdr:txBody>
    </xdr:sp>
    <xdr:clientData/>
  </xdr:twoCellAnchor>
  <xdr:twoCellAnchor>
    <xdr:from>
      <xdr:col>0</xdr:col>
      <xdr:colOff>114300</xdr:colOff>
      <xdr:row>27</xdr:row>
      <xdr:rowOff>19050</xdr:rowOff>
    </xdr:from>
    <xdr:to>
      <xdr:col>14</xdr:col>
      <xdr:colOff>0</xdr:colOff>
      <xdr:row>48</xdr:row>
      <xdr:rowOff>38100</xdr:rowOff>
    </xdr:to>
    <xdr:graphicFrame macro="">
      <xdr:nvGraphicFramePr>
        <xdr:cNvPr id="26928439" name="Chart 3">
          <a:extLst>
            <a:ext uri="{FF2B5EF4-FFF2-40B4-BE49-F238E27FC236}">
              <a16:creationId xmlns:a16="http://schemas.microsoft.com/office/drawing/2014/main" id="{B4D2135F-DE91-8805-CD99-369A1AFC5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52</xdr:row>
      <xdr:rowOff>19050</xdr:rowOff>
    </xdr:from>
    <xdr:to>
      <xdr:col>14</xdr:col>
      <xdr:colOff>38100</xdr:colOff>
      <xdr:row>72</xdr:row>
      <xdr:rowOff>82550</xdr:rowOff>
    </xdr:to>
    <xdr:graphicFrame macro="">
      <xdr:nvGraphicFramePr>
        <xdr:cNvPr id="26928440" name="Chart 4">
          <a:extLst>
            <a:ext uri="{FF2B5EF4-FFF2-40B4-BE49-F238E27FC236}">
              <a16:creationId xmlns:a16="http://schemas.microsoft.com/office/drawing/2014/main" id="{40BCCD46-482A-60C3-41BA-6CFDBC8C5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496454</xdr:colOff>
      <xdr:row>27</xdr:row>
      <xdr:rowOff>42545</xdr:rowOff>
    </xdr:from>
    <xdr:to>
      <xdr:col>1</xdr:col>
      <xdr:colOff>208824</xdr:colOff>
      <xdr:row>28</xdr:row>
      <xdr:rowOff>35101</xdr:rowOff>
    </xdr:to>
    <xdr:sp macro="" textlink="">
      <xdr:nvSpPr>
        <xdr:cNvPr id="495621" name="Text Box 5">
          <a:extLst>
            <a:ext uri="{FF2B5EF4-FFF2-40B4-BE49-F238E27FC236}">
              <a16:creationId xmlns:a16="http://schemas.microsoft.com/office/drawing/2014/main" id="{C59BB3ED-EB81-4662-BF33-EAA41BFE6711}"/>
            </a:ext>
          </a:extLst>
        </xdr:cNvPr>
        <xdr:cNvSpPr txBox="1">
          <a:spLocks noChangeArrowheads="1"/>
        </xdr:cNvSpPr>
      </xdr:nvSpPr>
      <xdr:spPr bwMode="auto">
        <a:xfrm>
          <a:off x="533284" y="4976495"/>
          <a:ext cx="377522" cy="19443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明朝"/>
              <a:ea typeface="ＭＳ 明朝"/>
            </a:rPr>
            <a:t>(%)</a:t>
          </a:r>
        </a:p>
      </xdr:txBody>
    </xdr:sp>
    <xdr:clientData/>
  </xdr:twoCellAnchor>
  <xdr:twoCellAnchor>
    <xdr:from>
      <xdr:col>0</xdr:col>
      <xdr:colOff>436313</xdr:colOff>
      <xdr:row>51</xdr:row>
      <xdr:rowOff>61821</xdr:rowOff>
    </xdr:from>
    <xdr:to>
      <xdr:col>1</xdr:col>
      <xdr:colOff>100909</xdr:colOff>
      <xdr:row>52</xdr:row>
      <xdr:rowOff>78799</xdr:rowOff>
    </xdr:to>
    <xdr:sp macro="" textlink="">
      <xdr:nvSpPr>
        <xdr:cNvPr id="495622" name="Text Box 6">
          <a:extLst>
            <a:ext uri="{FF2B5EF4-FFF2-40B4-BE49-F238E27FC236}">
              <a16:creationId xmlns:a16="http://schemas.microsoft.com/office/drawing/2014/main" id="{BAC3B8C8-B1F6-426A-9C7F-B5F30A6D87A1}"/>
            </a:ext>
          </a:extLst>
        </xdr:cNvPr>
        <xdr:cNvSpPr txBox="1">
          <a:spLocks noChangeArrowheads="1"/>
        </xdr:cNvSpPr>
      </xdr:nvSpPr>
      <xdr:spPr bwMode="auto">
        <a:xfrm>
          <a:off x="426788" y="8667885"/>
          <a:ext cx="289290" cy="17382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明朝"/>
              <a:ea typeface="ＭＳ 明朝"/>
            </a:rPr>
            <a:t>(%)</a:t>
          </a:r>
        </a:p>
      </xdr:txBody>
    </xdr:sp>
    <xdr:clientData/>
  </xdr:twoCellAnchor>
  <xdr:twoCellAnchor>
    <xdr:from>
      <xdr:col>1</xdr:col>
      <xdr:colOff>45879</xdr:colOff>
      <xdr:row>3</xdr:row>
      <xdr:rowOff>106363</xdr:rowOff>
    </xdr:from>
    <xdr:to>
      <xdr:col>2</xdr:col>
      <xdr:colOff>76699</xdr:colOff>
      <xdr:row>5</xdr:row>
      <xdr:rowOff>7257</xdr:rowOff>
    </xdr:to>
    <xdr:sp macro="" textlink="">
      <xdr:nvSpPr>
        <xdr:cNvPr id="495625" name="Text Box 9">
          <a:extLst>
            <a:ext uri="{FF2B5EF4-FFF2-40B4-BE49-F238E27FC236}">
              <a16:creationId xmlns:a16="http://schemas.microsoft.com/office/drawing/2014/main" id="{065A9176-E4D6-4048-AC2D-0AC13B347D83}"/>
            </a:ext>
          </a:extLst>
        </xdr:cNvPr>
        <xdr:cNvSpPr txBox="1">
          <a:spLocks noChangeArrowheads="1"/>
        </xdr:cNvSpPr>
      </xdr:nvSpPr>
      <xdr:spPr bwMode="auto">
        <a:xfrm>
          <a:off x="726236" y="711427"/>
          <a:ext cx="722191" cy="25468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strike="noStrike">
              <a:solidFill>
                <a:srgbClr val="000000"/>
              </a:solidFill>
              <a:latin typeface="ＭＳ 明朝"/>
              <a:ea typeface="ＭＳ 明朝"/>
            </a:rPr>
            <a:t>(×10)</a:t>
          </a:r>
        </a:p>
      </xdr:txBody>
    </xdr:sp>
    <xdr:clientData/>
  </xdr:twoCellAnchor>
  <xdr:twoCellAnchor>
    <xdr:from>
      <xdr:col>1</xdr:col>
      <xdr:colOff>120765</xdr:colOff>
      <xdr:row>27</xdr:row>
      <xdr:rowOff>37927</xdr:rowOff>
    </xdr:from>
    <xdr:to>
      <xdr:col>2</xdr:col>
      <xdr:colOff>136752</xdr:colOff>
      <xdr:row>28</xdr:row>
      <xdr:rowOff>129720</xdr:rowOff>
    </xdr:to>
    <xdr:sp macro="" textlink="">
      <xdr:nvSpPr>
        <xdr:cNvPr id="495626" name="Text Box 10">
          <a:extLst>
            <a:ext uri="{FF2B5EF4-FFF2-40B4-BE49-F238E27FC236}">
              <a16:creationId xmlns:a16="http://schemas.microsoft.com/office/drawing/2014/main" id="{FB7771E1-2C7F-4347-8C07-183A26207426}"/>
            </a:ext>
          </a:extLst>
        </xdr:cNvPr>
        <xdr:cNvSpPr txBox="1">
          <a:spLocks noChangeArrowheads="1"/>
        </xdr:cNvSpPr>
      </xdr:nvSpPr>
      <xdr:spPr bwMode="auto">
        <a:xfrm>
          <a:off x="813954" y="5031913"/>
          <a:ext cx="678699" cy="29767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strike="noStrike">
              <a:solidFill>
                <a:srgbClr val="000000"/>
              </a:solidFill>
              <a:latin typeface="ＭＳ 明朝"/>
              <a:ea typeface="ＭＳ 明朝"/>
            </a:rPr>
            <a:t>(×10)</a:t>
          </a:r>
        </a:p>
      </xdr:txBody>
    </xdr:sp>
    <xdr:clientData/>
  </xdr:twoCellAnchor>
  <xdr:twoCellAnchor>
    <xdr:from>
      <xdr:col>1</xdr:col>
      <xdr:colOff>46355</xdr:colOff>
      <xdr:row>51</xdr:row>
      <xdr:rowOff>73025</xdr:rowOff>
    </xdr:from>
    <xdr:to>
      <xdr:col>2</xdr:col>
      <xdr:colOff>72289</xdr:colOff>
      <xdr:row>53</xdr:row>
      <xdr:rowOff>-1</xdr:rowOff>
    </xdr:to>
    <xdr:sp macro="" textlink="">
      <xdr:nvSpPr>
        <xdr:cNvPr id="495627" name="Text Box 11">
          <a:extLst>
            <a:ext uri="{FF2B5EF4-FFF2-40B4-BE49-F238E27FC236}">
              <a16:creationId xmlns:a16="http://schemas.microsoft.com/office/drawing/2014/main" id="{FF898A68-CE5D-4329-BD73-2052B06C31DE}"/>
            </a:ext>
          </a:extLst>
        </xdr:cNvPr>
        <xdr:cNvSpPr txBox="1">
          <a:spLocks noChangeArrowheads="1"/>
        </xdr:cNvSpPr>
      </xdr:nvSpPr>
      <xdr:spPr bwMode="auto">
        <a:xfrm>
          <a:off x="726712" y="9489168"/>
          <a:ext cx="717093" cy="26715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strike="noStrike">
              <a:solidFill>
                <a:srgbClr val="000000"/>
              </a:solidFill>
              <a:latin typeface="ＭＳ 明朝"/>
              <a:ea typeface="ＭＳ 明朝"/>
            </a:rPr>
            <a:t>(×10</a:t>
          </a:r>
          <a:r>
            <a:rPr lang="en-US" altLang="ja-JP" sz="10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  <a:p>
          <a:pPr algn="l" rtl="0">
            <a:defRPr sz="1000"/>
          </a:pPr>
          <a:endParaRPr lang="en-US" altLang="ja-JP" sz="1000" b="0" i="0" strike="noStrike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en-US" altLang="ja-JP" sz="10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</xdr:txBody>
    </xdr:sp>
    <xdr:clientData/>
  </xdr:twoCellAnchor>
  <xdr:twoCellAnchor>
    <xdr:from>
      <xdr:col>9</xdr:col>
      <xdr:colOff>355600</xdr:colOff>
      <xdr:row>75</xdr:row>
      <xdr:rowOff>144780</xdr:rowOff>
    </xdr:from>
    <xdr:to>
      <xdr:col>14</xdr:col>
      <xdr:colOff>1323</xdr:colOff>
      <xdr:row>76</xdr:row>
      <xdr:rowOff>144868</xdr:rowOff>
    </xdr:to>
    <xdr:sp macro="" textlink="">
      <xdr:nvSpPr>
        <xdr:cNvPr id="22" name="Text Box 15">
          <a:extLst>
            <a:ext uri="{FF2B5EF4-FFF2-40B4-BE49-F238E27FC236}">
              <a16:creationId xmlns:a16="http://schemas.microsoft.com/office/drawing/2014/main" id="{AD1F244C-0FCF-4264-8FA1-969B9162903D}"/>
            </a:ext>
          </a:extLst>
        </xdr:cNvPr>
        <xdr:cNvSpPr txBox="1">
          <a:spLocks noChangeArrowheads="1"/>
        </xdr:cNvSpPr>
      </xdr:nvSpPr>
      <xdr:spPr bwMode="auto">
        <a:xfrm>
          <a:off x="6334125" y="13134975"/>
          <a:ext cx="3048000" cy="17480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0" i="0" strike="noStrike">
              <a:solidFill>
                <a:srgbClr val="000000"/>
              </a:solidFill>
              <a:latin typeface="ＭＳ 明朝"/>
              <a:ea typeface="ＭＳ 明朝"/>
            </a:rPr>
            <a:t>　　　　</a:t>
          </a:r>
          <a:r>
            <a:rPr lang="en-US" altLang="ja-JP" sz="900" b="0" i="0" strike="noStrike">
              <a:solidFill>
                <a:srgbClr val="000000"/>
              </a:solidFill>
              <a:latin typeface="ＭＳ 明朝"/>
              <a:ea typeface="ＭＳ 明朝"/>
            </a:rPr>
            <a:t>【</a:t>
          </a:r>
          <a:r>
            <a:rPr lang="ja-JP" altLang="en-US" sz="900" b="0" i="0" strike="noStrike">
              <a:solidFill>
                <a:srgbClr val="000000"/>
              </a:solidFill>
              <a:latin typeface="ＭＳ 明朝"/>
              <a:ea typeface="ＭＳ 明朝"/>
            </a:rPr>
            <a:t>注</a:t>
          </a:r>
          <a:r>
            <a:rPr lang="en-US" altLang="ja-JP" sz="900" b="0" i="0" strike="noStrike">
              <a:solidFill>
                <a:srgbClr val="000000"/>
              </a:solidFill>
              <a:latin typeface="ＭＳ 明朝"/>
              <a:ea typeface="ＭＳ 明朝"/>
            </a:rPr>
            <a:t>】</a:t>
          </a:r>
          <a:r>
            <a:rPr lang="ja-JP" altLang="en-US" sz="900" b="0" i="0" strike="noStrike">
              <a:solidFill>
                <a:srgbClr val="000000"/>
              </a:solidFill>
              <a:latin typeface="ＭＳ 明朝"/>
              <a:ea typeface="ＭＳ 明朝"/>
            </a:rPr>
            <a:t>　　　　部分は景気後退期を示す。</a:t>
          </a:r>
        </a:p>
      </xdr:txBody>
    </xdr:sp>
    <xdr:clientData/>
  </xdr:twoCellAnchor>
  <xdr:twoCellAnchor>
    <xdr:from>
      <xdr:col>11</xdr:col>
      <xdr:colOff>114300</xdr:colOff>
      <xdr:row>76</xdr:row>
      <xdr:rowOff>19050</xdr:rowOff>
    </xdr:from>
    <xdr:to>
      <xdr:col>11</xdr:col>
      <xdr:colOff>317500</xdr:colOff>
      <xdr:row>76</xdr:row>
      <xdr:rowOff>82550</xdr:rowOff>
    </xdr:to>
    <xdr:sp macro="" textlink="">
      <xdr:nvSpPr>
        <xdr:cNvPr id="26928447" name="Rectangle 16">
          <a:extLst>
            <a:ext uri="{FF2B5EF4-FFF2-40B4-BE49-F238E27FC236}">
              <a16:creationId xmlns:a16="http://schemas.microsoft.com/office/drawing/2014/main" id="{D4E79FFF-CF3D-9967-1BC2-9C6BF7E4A5B0}"/>
            </a:ext>
          </a:extLst>
        </xdr:cNvPr>
        <xdr:cNvSpPr>
          <a:spLocks noChangeArrowheads="1"/>
        </xdr:cNvSpPr>
      </xdr:nvSpPr>
      <xdr:spPr bwMode="auto">
        <a:xfrm>
          <a:off x="6959600" y="12909550"/>
          <a:ext cx="203200" cy="63500"/>
        </a:xfrm>
        <a:prstGeom prst="rect">
          <a:avLst/>
        </a:prstGeom>
        <a:solidFill>
          <a:srgbClr val="CCCC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kwansei.ac.jp/i_industria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C7FC5-CDEA-4094-9E65-B845F5AD34D4}">
  <sheetPr>
    <tabColor theme="9" tint="0.79998168889431442"/>
  </sheetPr>
  <dimension ref="A1:I22"/>
  <sheetViews>
    <sheetView tabSelected="1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G1" sqref="G1"/>
    </sheetView>
  </sheetViews>
  <sheetFormatPr defaultColWidth="8.7265625" defaultRowHeight="13"/>
  <cols>
    <col min="1" max="1" width="4.453125" style="1490" customWidth="1"/>
    <col min="2" max="2" width="24.08984375" style="1490" customWidth="1"/>
    <col min="3" max="3" width="35.6328125" style="1490" customWidth="1"/>
    <col min="4" max="5" width="10.90625" style="1490" customWidth="1"/>
    <col min="6" max="6" width="24.90625" style="1490" customWidth="1"/>
    <col min="7" max="7" width="16.08984375" style="1490" customWidth="1"/>
    <col min="8" max="8" width="8.7265625" style="1490"/>
    <col min="9" max="9" width="2.08984375" style="1490" customWidth="1"/>
    <col min="10" max="16384" width="8.7265625" style="1490"/>
  </cols>
  <sheetData>
    <row r="1" spans="1:9" ht="14.5" thickBot="1">
      <c r="A1" s="1538" t="s">
        <v>110</v>
      </c>
      <c r="B1" s="1103"/>
      <c r="C1" s="1103"/>
      <c r="D1" s="1103"/>
      <c r="E1" s="1489">
        <v>45616</v>
      </c>
      <c r="F1" s="1103"/>
    </row>
    <row r="2" spans="1:9" ht="13.5" thickBot="1">
      <c r="A2" s="1491"/>
      <c r="B2" s="1492" t="s">
        <v>111</v>
      </c>
      <c r="C2" s="1493" t="s">
        <v>112</v>
      </c>
      <c r="D2" s="1878" t="s">
        <v>113</v>
      </c>
      <c r="E2" s="1878"/>
      <c r="F2" s="1494" t="s">
        <v>114</v>
      </c>
    </row>
    <row r="3" spans="1:9" ht="16.5" customHeight="1">
      <c r="A3" s="1495">
        <v>1</v>
      </c>
      <c r="B3" s="1496" t="s">
        <v>115</v>
      </c>
      <c r="C3" s="1497" t="s">
        <v>116</v>
      </c>
      <c r="D3" s="1498" t="s">
        <v>117</v>
      </c>
      <c r="E3" s="1499" t="s">
        <v>118</v>
      </c>
      <c r="F3" s="1500" t="s">
        <v>119</v>
      </c>
    </row>
    <row r="4" spans="1:9" ht="16.5" customHeight="1">
      <c r="A4" s="1495">
        <v>2</v>
      </c>
      <c r="B4" s="1496" t="s">
        <v>120</v>
      </c>
      <c r="C4" s="1497" t="s">
        <v>915</v>
      </c>
      <c r="D4" s="1498" t="s">
        <v>121</v>
      </c>
      <c r="E4" s="1499" t="s">
        <v>118</v>
      </c>
      <c r="F4" s="1500"/>
      <c r="G4" s="1490" t="s">
        <v>94</v>
      </c>
    </row>
    <row r="5" spans="1:9" ht="16.5" customHeight="1">
      <c r="A5" s="1495">
        <v>3</v>
      </c>
      <c r="B5" s="1496" t="s">
        <v>122</v>
      </c>
      <c r="C5" s="1497" t="s">
        <v>915</v>
      </c>
      <c r="D5" s="1498" t="s">
        <v>121</v>
      </c>
      <c r="E5" s="1499" t="s">
        <v>118</v>
      </c>
      <c r="F5" s="1500"/>
    </row>
    <row r="6" spans="1:9" ht="16.5" customHeight="1">
      <c r="A6" s="1495">
        <v>4</v>
      </c>
      <c r="B6" s="1496" t="s">
        <v>123</v>
      </c>
      <c r="C6" s="1497" t="s">
        <v>915</v>
      </c>
      <c r="D6" s="1498" t="s">
        <v>121</v>
      </c>
      <c r="E6" s="1501" t="s">
        <v>118</v>
      </c>
      <c r="F6" s="1500"/>
      <c r="G6" s="1490" t="s">
        <v>94</v>
      </c>
    </row>
    <row r="7" spans="1:9" ht="16.5" customHeight="1">
      <c r="A7" s="1502">
        <v>5</v>
      </c>
      <c r="B7" s="1503" t="s">
        <v>124</v>
      </c>
      <c r="C7" s="1504" t="s">
        <v>125</v>
      </c>
      <c r="D7" s="1505" t="s">
        <v>126</v>
      </c>
      <c r="E7" s="1499" t="s">
        <v>118</v>
      </c>
      <c r="F7" s="1506"/>
      <c r="G7" s="1490" t="s">
        <v>94</v>
      </c>
    </row>
    <row r="8" spans="1:9" ht="16.5" customHeight="1">
      <c r="A8" s="1495">
        <v>6</v>
      </c>
      <c r="B8" s="1496" t="s">
        <v>127</v>
      </c>
      <c r="C8" s="1497" t="s">
        <v>125</v>
      </c>
      <c r="D8" s="1498" t="s">
        <v>126</v>
      </c>
      <c r="E8" s="1499" t="s">
        <v>118</v>
      </c>
      <c r="F8" s="1500"/>
      <c r="G8" s="1490" t="s">
        <v>135</v>
      </c>
      <c r="H8" s="1490" t="s">
        <v>94</v>
      </c>
    </row>
    <row r="9" spans="1:9" ht="16.5" customHeight="1">
      <c r="A9" s="1495">
        <v>7</v>
      </c>
      <c r="B9" s="1496" t="s">
        <v>128</v>
      </c>
      <c r="C9" s="1497" t="s">
        <v>125</v>
      </c>
      <c r="D9" s="1498" t="s">
        <v>126</v>
      </c>
      <c r="E9" s="1499" t="s">
        <v>118</v>
      </c>
      <c r="F9" s="1500"/>
    </row>
    <row r="10" spans="1:9" ht="16.5" customHeight="1">
      <c r="A10" s="1502">
        <v>8</v>
      </c>
      <c r="B10" s="1503" t="s">
        <v>129</v>
      </c>
      <c r="C10" s="1504" t="s">
        <v>130</v>
      </c>
      <c r="D10" s="1505" t="s">
        <v>131</v>
      </c>
      <c r="E10" s="1507" t="s">
        <v>132</v>
      </c>
      <c r="F10" s="1506" t="s">
        <v>133</v>
      </c>
      <c r="G10" s="1508" t="s">
        <v>94</v>
      </c>
    </row>
    <row r="11" spans="1:9" ht="16.5" customHeight="1">
      <c r="A11" s="1495">
        <v>9</v>
      </c>
      <c r="B11" s="1496" t="s">
        <v>802</v>
      </c>
      <c r="C11" s="1497" t="s">
        <v>900</v>
      </c>
      <c r="D11" s="1498" t="s">
        <v>901</v>
      </c>
      <c r="E11" s="1509" t="s">
        <v>918</v>
      </c>
      <c r="F11" s="1500" t="s">
        <v>919</v>
      </c>
      <c r="G11" s="1508"/>
      <c r="I11" s="1490" t="s">
        <v>135</v>
      </c>
    </row>
    <row r="12" spans="1:9" ht="16.5" customHeight="1">
      <c r="A12" s="1495">
        <v>10</v>
      </c>
      <c r="B12" s="1496" t="s">
        <v>803</v>
      </c>
      <c r="C12" s="1497" t="s">
        <v>803</v>
      </c>
      <c r="D12" s="1498" t="s">
        <v>914</v>
      </c>
      <c r="E12" s="1499" t="s">
        <v>118</v>
      </c>
      <c r="F12" s="1500"/>
      <c r="G12" s="1508"/>
    </row>
    <row r="13" spans="1:9" ht="16.5" customHeight="1">
      <c r="A13" s="1502">
        <v>11</v>
      </c>
      <c r="B13" s="1503" t="s">
        <v>146</v>
      </c>
      <c r="C13" s="1504" t="s">
        <v>903</v>
      </c>
      <c r="D13" s="1505" t="s">
        <v>141</v>
      </c>
      <c r="E13" s="1635" t="s">
        <v>118</v>
      </c>
      <c r="F13" s="1506" t="s">
        <v>906</v>
      </c>
    </row>
    <row r="14" spans="1:9" ht="16.5" customHeight="1">
      <c r="A14" s="1495">
        <v>12</v>
      </c>
      <c r="B14" s="1496" t="s">
        <v>134</v>
      </c>
      <c r="C14" s="1497" t="s">
        <v>116</v>
      </c>
      <c r="D14" s="1498" t="s">
        <v>904</v>
      </c>
      <c r="E14" s="1499" t="s">
        <v>118</v>
      </c>
      <c r="F14" s="1500"/>
      <c r="G14" s="1510" t="s">
        <v>135</v>
      </c>
      <c r="H14" s="1510" t="s">
        <v>94</v>
      </c>
      <c r="I14" s="1490" t="s">
        <v>94</v>
      </c>
    </row>
    <row r="15" spans="1:9" ht="16.5" customHeight="1">
      <c r="A15" s="1495">
        <v>13</v>
      </c>
      <c r="B15" s="1496" t="s">
        <v>136</v>
      </c>
      <c r="C15" s="1497" t="s">
        <v>907</v>
      </c>
      <c r="D15" s="1498" t="s">
        <v>904</v>
      </c>
      <c r="E15" s="1499" t="s">
        <v>118</v>
      </c>
      <c r="F15" s="1500"/>
      <c r="G15" s="1510" t="s">
        <v>94</v>
      </c>
    </row>
    <row r="16" spans="1:9" ht="16.5" customHeight="1">
      <c r="A16" s="1495">
        <v>14</v>
      </c>
      <c r="B16" s="1496" t="s">
        <v>137</v>
      </c>
      <c r="C16" s="1497" t="s">
        <v>138</v>
      </c>
      <c r="D16" s="1498" t="s">
        <v>904</v>
      </c>
      <c r="E16" s="1499" t="s">
        <v>118</v>
      </c>
      <c r="F16" s="1500"/>
    </row>
    <row r="17" spans="1:6" ht="16.5" customHeight="1">
      <c r="A17" s="1495">
        <v>15</v>
      </c>
      <c r="B17" s="1496" t="s">
        <v>139</v>
      </c>
      <c r="C17" s="1497" t="s">
        <v>116</v>
      </c>
      <c r="D17" s="1498" t="s">
        <v>904</v>
      </c>
      <c r="E17" s="1499" t="s">
        <v>118</v>
      </c>
      <c r="F17" s="1500" t="s">
        <v>94</v>
      </c>
    </row>
    <row r="18" spans="1:6" ht="16.5" customHeight="1">
      <c r="A18" s="1511">
        <v>16</v>
      </c>
      <c r="B18" s="1512" t="s">
        <v>140</v>
      </c>
      <c r="C18" s="1513" t="s">
        <v>116</v>
      </c>
      <c r="D18" s="1514" t="s">
        <v>904</v>
      </c>
      <c r="E18" s="1501" t="s">
        <v>118</v>
      </c>
      <c r="F18" s="1515"/>
    </row>
    <row r="19" spans="1:6" ht="16.5" customHeight="1">
      <c r="A19" s="1495">
        <v>17</v>
      </c>
      <c r="B19" s="1496" t="s">
        <v>897</v>
      </c>
      <c r="C19" s="1497" t="s">
        <v>142</v>
      </c>
      <c r="D19" s="1498" t="s">
        <v>143</v>
      </c>
      <c r="E19" s="1499" t="s">
        <v>118</v>
      </c>
      <c r="F19" s="1516" t="s">
        <v>800</v>
      </c>
    </row>
    <row r="20" spans="1:6" ht="13.5" thickBot="1">
      <c r="A20" s="1517">
        <v>18</v>
      </c>
      <c r="B20" s="1518" t="s">
        <v>898</v>
      </c>
      <c r="C20" s="1519" t="s">
        <v>144</v>
      </c>
      <c r="D20" s="1520" t="s">
        <v>117</v>
      </c>
      <c r="E20" s="1521" t="s">
        <v>118</v>
      </c>
      <c r="F20" s="1522" t="s">
        <v>801</v>
      </c>
    </row>
    <row r="21" spans="1:6">
      <c r="A21" s="1490" t="s">
        <v>145</v>
      </c>
    </row>
    <row r="22" spans="1:6">
      <c r="C22" s="1631" t="s">
        <v>902</v>
      </c>
    </row>
  </sheetData>
  <mergeCells count="1">
    <mergeCell ref="D2:E2"/>
  </mergeCells>
  <phoneticPr fontId="1"/>
  <hyperlinks>
    <hyperlink ref="B3" location="'1国県CI'!A1" display="兵庫CI・全国CI" xr:uid="{23399885-0F5E-4F70-A942-2D5A014D357F}"/>
    <hyperlink ref="B4" location="'2先行個別'!A1" display="県先行指数" xr:uid="{0FF68AAB-FB08-4628-B6C7-40676CD0067D}"/>
    <hyperlink ref="B5" location="'3一致個別'!A1" display="県一致指数" xr:uid="{595A5403-897C-44EB-8B15-E65AC35512C8}"/>
    <hyperlink ref="B6" location="'4遅行個別'!A1" display="県遅行指数" xr:uid="{FD975A39-BD45-4D25-A22A-18C1B6B465AD}"/>
    <hyperlink ref="B7" location="'5先行長期'!A1" display="先行個別指標長期時系列" xr:uid="{17F3C06C-D0C2-4C96-A630-147E9982F227}"/>
    <hyperlink ref="B8" location="'6一致長期'!A1" display="一致個別指標長期時系列" xr:uid="{B24147AE-EC85-44F7-9E5E-342B8622D079}"/>
    <hyperlink ref="B9" location="'7遅行長期'!A1" display="遅行個別指標長期時系列" xr:uid="{D3EFDDA1-BE1B-4DF2-96BC-F4ED786E1A23}"/>
    <hyperlink ref="B10" location="'8景気基準日付'!A1" display="景気基準日付" xr:uid="{139E9744-EDB9-4EA6-95A6-F3B473B1647B}"/>
    <hyperlink ref="B11" location="'9経済指標比較'!A1" display="経済指標比較" xr:uid="{1297D42B-E41A-4BE5-86B9-B4E183AACDF2}"/>
    <hyperlink ref="B12" location="'10基調判断資料'!A1" display="基調判断基準" xr:uid="{DF1405EE-6F2F-4CD8-9721-D8AC91AF506B}"/>
    <hyperlink ref="B13" location="'11グラフデータ'!A1" display="グラフデータ" xr:uid="{FFD9ADD7-A45F-45EE-9910-79B6ED394B72}"/>
    <hyperlink ref="B14" location="'12ciグラフ'!A1" display="兵庫CIグラフ1" xr:uid="{1F54074F-D057-49F9-9BB5-3886F3C11B81}"/>
    <hyperlink ref="B15" location="'13diグラフ'!A1" display="兵庫CIグラフ2" xr:uid="{58E49353-BB7A-48BA-A98D-BD21A4400645}"/>
    <hyperlink ref="B16" location="'14ci移動平均グラフ'!A1" display="兵庫CIグラフ3" xr:uid="{967A71D2-7E2D-484F-8FBD-E52112AE7781}"/>
    <hyperlink ref="B17" location="'15国県ciグラフ'!A1" display="兵庫DIグラフ" xr:uid="{00868BAC-4A02-4338-8882-772DB6BB736A}"/>
    <hyperlink ref="B18" location="'16累積diグラフ'!A1" display="累積DIグラフ" xr:uid="{E04DA100-DA27-4894-B168-54954DE5106F}"/>
    <hyperlink ref="B19" location="'17兵庫CLI2020'!A1" display="兵庫CLI2020" xr:uid="{9413A3F0-AA2D-49EC-A60E-FB0D16A1C565}"/>
    <hyperlink ref="B20" location="'18兵庫CLI2015'!A1" display="兵庫CLI2015" xr:uid="{A65A6990-FC51-44DD-BD00-3DCCE01D0884}"/>
    <hyperlink ref="C22" r:id="rId1" display="https://www.kwansei.ac.jp/i_industrial" xr:uid="{53086B34-3D5D-4D5C-B2A6-A7A8E70E1508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765E7-0A78-4C81-AEDA-93D29A62D3A5}">
  <sheetPr>
    <pageSetUpPr fitToPage="1"/>
  </sheetPr>
  <dimension ref="A1:O38"/>
  <sheetViews>
    <sheetView zoomScale="90" zoomScaleNormal="90" workbookViewId="0">
      <selection activeCell="M1" sqref="M1"/>
    </sheetView>
  </sheetViews>
  <sheetFormatPr defaultRowHeight="13"/>
  <cols>
    <col min="1" max="1" width="15.08984375" customWidth="1"/>
    <col min="2" max="2" width="11" customWidth="1"/>
    <col min="3" max="3" width="11.08984375" customWidth="1"/>
    <col min="4" max="4" width="7.90625" customWidth="1"/>
    <col min="5" max="5" width="11.08984375" customWidth="1"/>
    <col min="6" max="6" width="7.90625" customWidth="1"/>
    <col min="7" max="7" width="12.453125" customWidth="1"/>
    <col min="8" max="8" width="7.6328125" customWidth="1"/>
    <col min="10" max="10" width="7.90625" customWidth="1"/>
    <col min="11" max="11" width="6.6328125" customWidth="1"/>
    <col min="12" max="12" width="3.90625" customWidth="1"/>
    <col min="13" max="13" width="6.7265625" customWidth="1"/>
    <col min="250" max="250" width="16.36328125" customWidth="1"/>
    <col min="251" max="252" width="11.08984375" customWidth="1"/>
    <col min="253" max="253" width="7.90625" customWidth="1"/>
    <col min="254" max="254" width="11.08984375" customWidth="1"/>
    <col min="255" max="255" width="9.453125" customWidth="1"/>
    <col min="256" max="256" width="12.453125" customWidth="1"/>
    <col min="257" max="257" width="8.08984375" customWidth="1"/>
    <col min="506" max="506" width="16.36328125" customWidth="1"/>
    <col min="507" max="508" width="11.08984375" customWidth="1"/>
    <col min="509" max="509" width="7.90625" customWidth="1"/>
    <col min="510" max="510" width="11.08984375" customWidth="1"/>
    <col min="511" max="511" width="9.453125" customWidth="1"/>
    <col min="512" max="512" width="12.453125" customWidth="1"/>
    <col min="513" max="513" width="8.08984375" customWidth="1"/>
    <col min="762" max="762" width="16.36328125" customWidth="1"/>
    <col min="763" max="764" width="11.08984375" customWidth="1"/>
    <col min="765" max="765" width="7.90625" customWidth="1"/>
    <col min="766" max="766" width="11.08984375" customWidth="1"/>
    <col min="767" max="767" width="9.453125" customWidth="1"/>
    <col min="768" max="768" width="12.453125" customWidth="1"/>
    <col min="769" max="769" width="8.08984375" customWidth="1"/>
    <col min="1018" max="1018" width="16.36328125" customWidth="1"/>
    <col min="1019" max="1020" width="11.08984375" customWidth="1"/>
    <col min="1021" max="1021" width="7.90625" customWidth="1"/>
    <col min="1022" max="1022" width="11.08984375" customWidth="1"/>
    <col min="1023" max="1023" width="9.453125" customWidth="1"/>
    <col min="1024" max="1024" width="12.453125" customWidth="1"/>
    <col min="1025" max="1025" width="8.08984375" customWidth="1"/>
    <col min="1274" max="1274" width="16.36328125" customWidth="1"/>
    <col min="1275" max="1276" width="11.08984375" customWidth="1"/>
    <col min="1277" max="1277" width="7.90625" customWidth="1"/>
    <col min="1278" max="1278" width="11.08984375" customWidth="1"/>
    <col min="1279" max="1279" width="9.453125" customWidth="1"/>
    <col min="1280" max="1280" width="12.453125" customWidth="1"/>
    <col min="1281" max="1281" width="8.08984375" customWidth="1"/>
    <col min="1530" max="1530" width="16.36328125" customWidth="1"/>
    <col min="1531" max="1532" width="11.08984375" customWidth="1"/>
    <col min="1533" max="1533" width="7.90625" customWidth="1"/>
    <col min="1534" max="1534" width="11.08984375" customWidth="1"/>
    <col min="1535" max="1535" width="9.453125" customWidth="1"/>
    <col min="1536" max="1536" width="12.453125" customWidth="1"/>
    <col min="1537" max="1537" width="8.08984375" customWidth="1"/>
    <col min="1786" max="1786" width="16.36328125" customWidth="1"/>
    <col min="1787" max="1788" width="11.08984375" customWidth="1"/>
    <col min="1789" max="1789" width="7.90625" customWidth="1"/>
    <col min="1790" max="1790" width="11.08984375" customWidth="1"/>
    <col min="1791" max="1791" width="9.453125" customWidth="1"/>
    <col min="1792" max="1792" width="12.453125" customWidth="1"/>
    <col min="1793" max="1793" width="8.08984375" customWidth="1"/>
    <col min="2042" max="2042" width="16.36328125" customWidth="1"/>
    <col min="2043" max="2044" width="11.08984375" customWidth="1"/>
    <col min="2045" max="2045" width="7.90625" customWidth="1"/>
    <col min="2046" max="2046" width="11.08984375" customWidth="1"/>
    <col min="2047" max="2047" width="9.453125" customWidth="1"/>
    <col min="2048" max="2048" width="12.453125" customWidth="1"/>
    <col min="2049" max="2049" width="8.08984375" customWidth="1"/>
    <col min="2298" max="2298" width="16.36328125" customWidth="1"/>
    <col min="2299" max="2300" width="11.08984375" customWidth="1"/>
    <col min="2301" max="2301" width="7.90625" customWidth="1"/>
    <col min="2302" max="2302" width="11.08984375" customWidth="1"/>
    <col min="2303" max="2303" width="9.453125" customWidth="1"/>
    <col min="2304" max="2304" width="12.453125" customWidth="1"/>
    <col min="2305" max="2305" width="8.08984375" customWidth="1"/>
    <col min="2554" max="2554" width="16.36328125" customWidth="1"/>
    <col min="2555" max="2556" width="11.08984375" customWidth="1"/>
    <col min="2557" max="2557" width="7.90625" customWidth="1"/>
    <col min="2558" max="2558" width="11.08984375" customWidth="1"/>
    <col min="2559" max="2559" width="9.453125" customWidth="1"/>
    <col min="2560" max="2560" width="12.453125" customWidth="1"/>
    <col min="2561" max="2561" width="8.08984375" customWidth="1"/>
    <col min="2810" max="2810" width="16.36328125" customWidth="1"/>
    <col min="2811" max="2812" width="11.08984375" customWidth="1"/>
    <col min="2813" max="2813" width="7.90625" customWidth="1"/>
    <col min="2814" max="2814" width="11.08984375" customWidth="1"/>
    <col min="2815" max="2815" width="9.453125" customWidth="1"/>
    <col min="2816" max="2816" width="12.453125" customWidth="1"/>
    <col min="2817" max="2817" width="8.08984375" customWidth="1"/>
    <col min="3066" max="3066" width="16.36328125" customWidth="1"/>
    <col min="3067" max="3068" width="11.08984375" customWidth="1"/>
    <col min="3069" max="3069" width="7.90625" customWidth="1"/>
    <col min="3070" max="3070" width="11.08984375" customWidth="1"/>
    <col min="3071" max="3071" width="9.453125" customWidth="1"/>
    <col min="3072" max="3072" width="12.453125" customWidth="1"/>
    <col min="3073" max="3073" width="8.08984375" customWidth="1"/>
    <col min="3322" max="3322" width="16.36328125" customWidth="1"/>
    <col min="3323" max="3324" width="11.08984375" customWidth="1"/>
    <col min="3325" max="3325" width="7.90625" customWidth="1"/>
    <col min="3326" max="3326" width="11.08984375" customWidth="1"/>
    <col min="3327" max="3327" width="9.453125" customWidth="1"/>
    <col min="3328" max="3328" width="12.453125" customWidth="1"/>
    <col min="3329" max="3329" width="8.08984375" customWidth="1"/>
    <col min="3578" max="3578" width="16.36328125" customWidth="1"/>
    <col min="3579" max="3580" width="11.08984375" customWidth="1"/>
    <col min="3581" max="3581" width="7.90625" customWidth="1"/>
    <col min="3582" max="3582" width="11.08984375" customWidth="1"/>
    <col min="3583" max="3583" width="9.453125" customWidth="1"/>
    <col min="3584" max="3584" width="12.453125" customWidth="1"/>
    <col min="3585" max="3585" width="8.08984375" customWidth="1"/>
    <col min="3834" max="3834" width="16.36328125" customWidth="1"/>
    <col min="3835" max="3836" width="11.08984375" customWidth="1"/>
    <col min="3837" max="3837" width="7.90625" customWidth="1"/>
    <col min="3838" max="3838" width="11.08984375" customWidth="1"/>
    <col min="3839" max="3839" width="9.453125" customWidth="1"/>
    <col min="3840" max="3840" width="12.453125" customWidth="1"/>
    <col min="3841" max="3841" width="8.08984375" customWidth="1"/>
    <col min="4090" max="4090" width="16.36328125" customWidth="1"/>
    <col min="4091" max="4092" width="11.08984375" customWidth="1"/>
    <col min="4093" max="4093" width="7.90625" customWidth="1"/>
    <col min="4094" max="4094" width="11.08984375" customWidth="1"/>
    <col min="4095" max="4095" width="9.453125" customWidth="1"/>
    <col min="4096" max="4096" width="12.453125" customWidth="1"/>
    <col min="4097" max="4097" width="8.08984375" customWidth="1"/>
    <col min="4346" max="4346" width="16.36328125" customWidth="1"/>
    <col min="4347" max="4348" width="11.08984375" customWidth="1"/>
    <col min="4349" max="4349" width="7.90625" customWidth="1"/>
    <col min="4350" max="4350" width="11.08984375" customWidth="1"/>
    <col min="4351" max="4351" width="9.453125" customWidth="1"/>
    <col min="4352" max="4352" width="12.453125" customWidth="1"/>
    <col min="4353" max="4353" width="8.08984375" customWidth="1"/>
    <col min="4602" max="4602" width="16.36328125" customWidth="1"/>
    <col min="4603" max="4604" width="11.08984375" customWidth="1"/>
    <col min="4605" max="4605" width="7.90625" customWidth="1"/>
    <col min="4606" max="4606" width="11.08984375" customWidth="1"/>
    <col min="4607" max="4607" width="9.453125" customWidth="1"/>
    <col min="4608" max="4608" width="12.453125" customWidth="1"/>
    <col min="4609" max="4609" width="8.08984375" customWidth="1"/>
    <col min="4858" max="4858" width="16.36328125" customWidth="1"/>
    <col min="4859" max="4860" width="11.08984375" customWidth="1"/>
    <col min="4861" max="4861" width="7.90625" customWidth="1"/>
    <col min="4862" max="4862" width="11.08984375" customWidth="1"/>
    <col min="4863" max="4863" width="9.453125" customWidth="1"/>
    <col min="4864" max="4864" width="12.453125" customWidth="1"/>
    <col min="4865" max="4865" width="8.08984375" customWidth="1"/>
    <col min="5114" max="5114" width="16.36328125" customWidth="1"/>
    <col min="5115" max="5116" width="11.08984375" customWidth="1"/>
    <col min="5117" max="5117" width="7.90625" customWidth="1"/>
    <col min="5118" max="5118" width="11.08984375" customWidth="1"/>
    <col min="5119" max="5119" width="9.453125" customWidth="1"/>
    <col min="5120" max="5120" width="12.453125" customWidth="1"/>
    <col min="5121" max="5121" width="8.08984375" customWidth="1"/>
    <col min="5370" max="5370" width="16.36328125" customWidth="1"/>
    <col min="5371" max="5372" width="11.08984375" customWidth="1"/>
    <col min="5373" max="5373" width="7.90625" customWidth="1"/>
    <col min="5374" max="5374" width="11.08984375" customWidth="1"/>
    <col min="5375" max="5375" width="9.453125" customWidth="1"/>
    <col min="5376" max="5376" width="12.453125" customWidth="1"/>
    <col min="5377" max="5377" width="8.08984375" customWidth="1"/>
    <col min="5626" max="5626" width="16.36328125" customWidth="1"/>
    <col min="5627" max="5628" width="11.08984375" customWidth="1"/>
    <col min="5629" max="5629" width="7.90625" customWidth="1"/>
    <col min="5630" max="5630" width="11.08984375" customWidth="1"/>
    <col min="5631" max="5631" width="9.453125" customWidth="1"/>
    <col min="5632" max="5632" width="12.453125" customWidth="1"/>
    <col min="5633" max="5633" width="8.08984375" customWidth="1"/>
    <col min="5882" max="5882" width="16.36328125" customWidth="1"/>
    <col min="5883" max="5884" width="11.08984375" customWidth="1"/>
    <col min="5885" max="5885" width="7.90625" customWidth="1"/>
    <col min="5886" max="5886" width="11.08984375" customWidth="1"/>
    <col min="5887" max="5887" width="9.453125" customWidth="1"/>
    <col min="5888" max="5888" width="12.453125" customWidth="1"/>
    <col min="5889" max="5889" width="8.08984375" customWidth="1"/>
    <col min="6138" max="6138" width="16.36328125" customWidth="1"/>
    <col min="6139" max="6140" width="11.08984375" customWidth="1"/>
    <col min="6141" max="6141" width="7.90625" customWidth="1"/>
    <col min="6142" max="6142" width="11.08984375" customWidth="1"/>
    <col min="6143" max="6143" width="9.453125" customWidth="1"/>
    <col min="6144" max="6144" width="12.453125" customWidth="1"/>
    <col min="6145" max="6145" width="8.08984375" customWidth="1"/>
    <col min="6394" max="6394" width="16.36328125" customWidth="1"/>
    <col min="6395" max="6396" width="11.08984375" customWidth="1"/>
    <col min="6397" max="6397" width="7.90625" customWidth="1"/>
    <col min="6398" max="6398" width="11.08984375" customWidth="1"/>
    <col min="6399" max="6399" width="9.453125" customWidth="1"/>
    <col min="6400" max="6400" width="12.453125" customWidth="1"/>
    <col min="6401" max="6401" width="8.08984375" customWidth="1"/>
    <col min="6650" max="6650" width="16.36328125" customWidth="1"/>
    <col min="6651" max="6652" width="11.08984375" customWidth="1"/>
    <col min="6653" max="6653" width="7.90625" customWidth="1"/>
    <col min="6654" max="6654" width="11.08984375" customWidth="1"/>
    <col min="6655" max="6655" width="9.453125" customWidth="1"/>
    <col min="6656" max="6656" width="12.453125" customWidth="1"/>
    <col min="6657" max="6657" width="8.08984375" customWidth="1"/>
    <col min="6906" max="6906" width="16.36328125" customWidth="1"/>
    <col min="6907" max="6908" width="11.08984375" customWidth="1"/>
    <col min="6909" max="6909" width="7.90625" customWidth="1"/>
    <col min="6910" max="6910" width="11.08984375" customWidth="1"/>
    <col min="6911" max="6911" width="9.453125" customWidth="1"/>
    <col min="6912" max="6912" width="12.453125" customWidth="1"/>
    <col min="6913" max="6913" width="8.08984375" customWidth="1"/>
    <col min="7162" max="7162" width="16.36328125" customWidth="1"/>
    <col min="7163" max="7164" width="11.08984375" customWidth="1"/>
    <col min="7165" max="7165" width="7.90625" customWidth="1"/>
    <col min="7166" max="7166" width="11.08984375" customWidth="1"/>
    <col min="7167" max="7167" width="9.453125" customWidth="1"/>
    <col min="7168" max="7168" width="12.453125" customWidth="1"/>
    <col min="7169" max="7169" width="8.08984375" customWidth="1"/>
    <col min="7418" max="7418" width="16.36328125" customWidth="1"/>
    <col min="7419" max="7420" width="11.08984375" customWidth="1"/>
    <col min="7421" max="7421" width="7.90625" customWidth="1"/>
    <col min="7422" max="7422" width="11.08984375" customWidth="1"/>
    <col min="7423" max="7423" width="9.453125" customWidth="1"/>
    <col min="7424" max="7424" width="12.453125" customWidth="1"/>
    <col min="7425" max="7425" width="8.08984375" customWidth="1"/>
    <col min="7674" max="7674" width="16.36328125" customWidth="1"/>
    <col min="7675" max="7676" width="11.08984375" customWidth="1"/>
    <col min="7677" max="7677" width="7.90625" customWidth="1"/>
    <col min="7678" max="7678" width="11.08984375" customWidth="1"/>
    <col min="7679" max="7679" width="9.453125" customWidth="1"/>
    <col min="7680" max="7680" width="12.453125" customWidth="1"/>
    <col min="7681" max="7681" width="8.08984375" customWidth="1"/>
    <col min="7930" max="7930" width="16.36328125" customWidth="1"/>
    <col min="7931" max="7932" width="11.08984375" customWidth="1"/>
    <col min="7933" max="7933" width="7.90625" customWidth="1"/>
    <col min="7934" max="7934" width="11.08984375" customWidth="1"/>
    <col min="7935" max="7935" width="9.453125" customWidth="1"/>
    <col min="7936" max="7936" width="12.453125" customWidth="1"/>
    <col min="7937" max="7937" width="8.08984375" customWidth="1"/>
    <col min="8186" max="8186" width="16.36328125" customWidth="1"/>
    <col min="8187" max="8188" width="11.08984375" customWidth="1"/>
    <col min="8189" max="8189" width="7.90625" customWidth="1"/>
    <col min="8190" max="8190" width="11.08984375" customWidth="1"/>
    <col min="8191" max="8191" width="9.453125" customWidth="1"/>
    <col min="8192" max="8192" width="12.453125" customWidth="1"/>
    <col min="8193" max="8193" width="8.08984375" customWidth="1"/>
    <col min="8442" max="8442" width="16.36328125" customWidth="1"/>
    <col min="8443" max="8444" width="11.08984375" customWidth="1"/>
    <col min="8445" max="8445" width="7.90625" customWidth="1"/>
    <col min="8446" max="8446" width="11.08984375" customWidth="1"/>
    <col min="8447" max="8447" width="9.453125" customWidth="1"/>
    <col min="8448" max="8448" width="12.453125" customWidth="1"/>
    <col min="8449" max="8449" width="8.08984375" customWidth="1"/>
    <col min="8698" max="8698" width="16.36328125" customWidth="1"/>
    <col min="8699" max="8700" width="11.08984375" customWidth="1"/>
    <col min="8701" max="8701" width="7.90625" customWidth="1"/>
    <col min="8702" max="8702" width="11.08984375" customWidth="1"/>
    <col min="8703" max="8703" width="9.453125" customWidth="1"/>
    <col min="8704" max="8704" width="12.453125" customWidth="1"/>
    <col min="8705" max="8705" width="8.08984375" customWidth="1"/>
    <col min="8954" max="8954" width="16.36328125" customWidth="1"/>
    <col min="8955" max="8956" width="11.08984375" customWidth="1"/>
    <col min="8957" max="8957" width="7.90625" customWidth="1"/>
    <col min="8958" max="8958" width="11.08984375" customWidth="1"/>
    <col min="8959" max="8959" width="9.453125" customWidth="1"/>
    <col min="8960" max="8960" width="12.453125" customWidth="1"/>
    <col min="8961" max="8961" width="8.08984375" customWidth="1"/>
    <col min="9210" max="9210" width="16.36328125" customWidth="1"/>
    <col min="9211" max="9212" width="11.08984375" customWidth="1"/>
    <col min="9213" max="9213" width="7.90625" customWidth="1"/>
    <col min="9214" max="9214" width="11.08984375" customWidth="1"/>
    <col min="9215" max="9215" width="9.453125" customWidth="1"/>
    <col min="9216" max="9216" width="12.453125" customWidth="1"/>
    <col min="9217" max="9217" width="8.08984375" customWidth="1"/>
    <col min="9466" max="9466" width="16.36328125" customWidth="1"/>
    <col min="9467" max="9468" width="11.08984375" customWidth="1"/>
    <col min="9469" max="9469" width="7.90625" customWidth="1"/>
    <col min="9470" max="9470" width="11.08984375" customWidth="1"/>
    <col min="9471" max="9471" width="9.453125" customWidth="1"/>
    <col min="9472" max="9472" width="12.453125" customWidth="1"/>
    <col min="9473" max="9473" width="8.08984375" customWidth="1"/>
    <col min="9722" max="9722" width="16.36328125" customWidth="1"/>
    <col min="9723" max="9724" width="11.08984375" customWidth="1"/>
    <col min="9725" max="9725" width="7.90625" customWidth="1"/>
    <col min="9726" max="9726" width="11.08984375" customWidth="1"/>
    <col min="9727" max="9727" width="9.453125" customWidth="1"/>
    <col min="9728" max="9728" width="12.453125" customWidth="1"/>
    <col min="9729" max="9729" width="8.08984375" customWidth="1"/>
    <col min="9978" max="9978" width="16.36328125" customWidth="1"/>
    <col min="9979" max="9980" width="11.08984375" customWidth="1"/>
    <col min="9981" max="9981" width="7.90625" customWidth="1"/>
    <col min="9982" max="9982" width="11.08984375" customWidth="1"/>
    <col min="9983" max="9983" width="9.453125" customWidth="1"/>
    <col min="9984" max="9984" width="12.453125" customWidth="1"/>
    <col min="9985" max="9985" width="8.08984375" customWidth="1"/>
    <col min="10234" max="10234" width="16.36328125" customWidth="1"/>
    <col min="10235" max="10236" width="11.08984375" customWidth="1"/>
    <col min="10237" max="10237" width="7.90625" customWidth="1"/>
    <col min="10238" max="10238" width="11.08984375" customWidth="1"/>
    <col min="10239" max="10239" width="9.453125" customWidth="1"/>
    <col min="10240" max="10240" width="12.453125" customWidth="1"/>
    <col min="10241" max="10241" width="8.08984375" customWidth="1"/>
    <col min="10490" max="10490" width="16.36328125" customWidth="1"/>
    <col min="10491" max="10492" width="11.08984375" customWidth="1"/>
    <col min="10493" max="10493" width="7.90625" customWidth="1"/>
    <col min="10494" max="10494" width="11.08984375" customWidth="1"/>
    <col min="10495" max="10495" width="9.453125" customWidth="1"/>
    <col min="10496" max="10496" width="12.453125" customWidth="1"/>
    <col min="10497" max="10497" width="8.08984375" customWidth="1"/>
    <col min="10746" max="10746" width="16.36328125" customWidth="1"/>
    <col min="10747" max="10748" width="11.08984375" customWidth="1"/>
    <col min="10749" max="10749" width="7.90625" customWidth="1"/>
    <col min="10750" max="10750" width="11.08984375" customWidth="1"/>
    <col min="10751" max="10751" width="9.453125" customWidth="1"/>
    <col min="10752" max="10752" width="12.453125" customWidth="1"/>
    <col min="10753" max="10753" width="8.08984375" customWidth="1"/>
    <col min="11002" max="11002" width="16.36328125" customWidth="1"/>
    <col min="11003" max="11004" width="11.08984375" customWidth="1"/>
    <col min="11005" max="11005" width="7.90625" customWidth="1"/>
    <col min="11006" max="11006" width="11.08984375" customWidth="1"/>
    <col min="11007" max="11007" width="9.453125" customWidth="1"/>
    <col min="11008" max="11008" width="12.453125" customWidth="1"/>
    <col min="11009" max="11009" width="8.08984375" customWidth="1"/>
    <col min="11258" max="11258" width="16.36328125" customWidth="1"/>
    <col min="11259" max="11260" width="11.08984375" customWidth="1"/>
    <col min="11261" max="11261" width="7.90625" customWidth="1"/>
    <col min="11262" max="11262" width="11.08984375" customWidth="1"/>
    <col min="11263" max="11263" width="9.453125" customWidth="1"/>
    <col min="11264" max="11264" width="12.453125" customWidth="1"/>
    <col min="11265" max="11265" width="8.08984375" customWidth="1"/>
    <col min="11514" max="11514" width="16.36328125" customWidth="1"/>
    <col min="11515" max="11516" width="11.08984375" customWidth="1"/>
    <col min="11517" max="11517" width="7.90625" customWidth="1"/>
    <col min="11518" max="11518" width="11.08984375" customWidth="1"/>
    <col min="11519" max="11519" width="9.453125" customWidth="1"/>
    <col min="11520" max="11520" width="12.453125" customWidth="1"/>
    <col min="11521" max="11521" width="8.08984375" customWidth="1"/>
    <col min="11770" max="11770" width="16.36328125" customWidth="1"/>
    <col min="11771" max="11772" width="11.08984375" customWidth="1"/>
    <col min="11773" max="11773" width="7.90625" customWidth="1"/>
    <col min="11774" max="11774" width="11.08984375" customWidth="1"/>
    <col min="11775" max="11775" width="9.453125" customWidth="1"/>
    <col min="11776" max="11776" width="12.453125" customWidth="1"/>
    <col min="11777" max="11777" width="8.08984375" customWidth="1"/>
    <col min="12026" max="12026" width="16.36328125" customWidth="1"/>
    <col min="12027" max="12028" width="11.08984375" customWidth="1"/>
    <col min="12029" max="12029" width="7.90625" customWidth="1"/>
    <col min="12030" max="12030" width="11.08984375" customWidth="1"/>
    <col min="12031" max="12031" width="9.453125" customWidth="1"/>
    <col min="12032" max="12032" width="12.453125" customWidth="1"/>
    <col min="12033" max="12033" width="8.08984375" customWidth="1"/>
    <col min="12282" max="12282" width="16.36328125" customWidth="1"/>
    <col min="12283" max="12284" width="11.08984375" customWidth="1"/>
    <col min="12285" max="12285" width="7.90625" customWidth="1"/>
    <col min="12286" max="12286" width="11.08984375" customWidth="1"/>
    <col min="12287" max="12287" width="9.453125" customWidth="1"/>
    <col min="12288" max="12288" width="12.453125" customWidth="1"/>
    <col min="12289" max="12289" width="8.08984375" customWidth="1"/>
    <col min="12538" max="12538" width="16.36328125" customWidth="1"/>
    <col min="12539" max="12540" width="11.08984375" customWidth="1"/>
    <col min="12541" max="12541" width="7.90625" customWidth="1"/>
    <col min="12542" max="12542" width="11.08984375" customWidth="1"/>
    <col min="12543" max="12543" width="9.453125" customWidth="1"/>
    <col min="12544" max="12544" width="12.453125" customWidth="1"/>
    <col min="12545" max="12545" width="8.08984375" customWidth="1"/>
    <col min="12794" max="12794" width="16.36328125" customWidth="1"/>
    <col min="12795" max="12796" width="11.08984375" customWidth="1"/>
    <col min="12797" max="12797" width="7.90625" customWidth="1"/>
    <col min="12798" max="12798" width="11.08984375" customWidth="1"/>
    <col min="12799" max="12799" width="9.453125" customWidth="1"/>
    <col min="12800" max="12800" width="12.453125" customWidth="1"/>
    <col min="12801" max="12801" width="8.08984375" customWidth="1"/>
    <col min="13050" max="13050" width="16.36328125" customWidth="1"/>
    <col min="13051" max="13052" width="11.08984375" customWidth="1"/>
    <col min="13053" max="13053" width="7.90625" customWidth="1"/>
    <col min="13054" max="13054" width="11.08984375" customWidth="1"/>
    <col min="13055" max="13055" width="9.453125" customWidth="1"/>
    <col min="13056" max="13056" width="12.453125" customWidth="1"/>
    <col min="13057" max="13057" width="8.08984375" customWidth="1"/>
    <col min="13306" max="13306" width="16.36328125" customWidth="1"/>
    <col min="13307" max="13308" width="11.08984375" customWidth="1"/>
    <col min="13309" max="13309" width="7.90625" customWidth="1"/>
    <col min="13310" max="13310" width="11.08984375" customWidth="1"/>
    <col min="13311" max="13311" width="9.453125" customWidth="1"/>
    <col min="13312" max="13312" width="12.453125" customWidth="1"/>
    <col min="13313" max="13313" width="8.08984375" customWidth="1"/>
    <col min="13562" max="13562" width="16.36328125" customWidth="1"/>
    <col min="13563" max="13564" width="11.08984375" customWidth="1"/>
    <col min="13565" max="13565" width="7.90625" customWidth="1"/>
    <col min="13566" max="13566" width="11.08984375" customWidth="1"/>
    <col min="13567" max="13567" width="9.453125" customWidth="1"/>
    <col min="13568" max="13568" width="12.453125" customWidth="1"/>
    <col min="13569" max="13569" width="8.08984375" customWidth="1"/>
    <col min="13818" max="13818" width="16.36328125" customWidth="1"/>
    <col min="13819" max="13820" width="11.08984375" customWidth="1"/>
    <col min="13821" max="13821" width="7.90625" customWidth="1"/>
    <col min="13822" max="13822" width="11.08984375" customWidth="1"/>
    <col min="13823" max="13823" width="9.453125" customWidth="1"/>
    <col min="13824" max="13824" width="12.453125" customWidth="1"/>
    <col min="13825" max="13825" width="8.08984375" customWidth="1"/>
    <col min="14074" max="14074" width="16.36328125" customWidth="1"/>
    <col min="14075" max="14076" width="11.08984375" customWidth="1"/>
    <col min="14077" max="14077" width="7.90625" customWidth="1"/>
    <col min="14078" max="14078" width="11.08984375" customWidth="1"/>
    <col min="14079" max="14079" width="9.453125" customWidth="1"/>
    <col min="14080" max="14080" width="12.453125" customWidth="1"/>
    <col min="14081" max="14081" width="8.08984375" customWidth="1"/>
    <col min="14330" max="14330" width="16.36328125" customWidth="1"/>
    <col min="14331" max="14332" width="11.08984375" customWidth="1"/>
    <col min="14333" max="14333" width="7.90625" customWidth="1"/>
    <col min="14334" max="14334" width="11.08984375" customWidth="1"/>
    <col min="14335" max="14335" width="9.453125" customWidth="1"/>
    <col min="14336" max="14336" width="12.453125" customWidth="1"/>
    <col min="14337" max="14337" width="8.08984375" customWidth="1"/>
    <col min="14586" max="14586" width="16.36328125" customWidth="1"/>
    <col min="14587" max="14588" width="11.08984375" customWidth="1"/>
    <col min="14589" max="14589" width="7.90625" customWidth="1"/>
    <col min="14590" max="14590" width="11.08984375" customWidth="1"/>
    <col min="14591" max="14591" width="9.453125" customWidth="1"/>
    <col min="14592" max="14592" width="12.453125" customWidth="1"/>
    <col min="14593" max="14593" width="8.08984375" customWidth="1"/>
    <col min="14842" max="14842" width="16.36328125" customWidth="1"/>
    <col min="14843" max="14844" width="11.08984375" customWidth="1"/>
    <col min="14845" max="14845" width="7.90625" customWidth="1"/>
    <col min="14846" max="14846" width="11.08984375" customWidth="1"/>
    <col min="14847" max="14847" width="9.453125" customWidth="1"/>
    <col min="14848" max="14848" width="12.453125" customWidth="1"/>
    <col min="14849" max="14849" width="8.08984375" customWidth="1"/>
    <col min="15098" max="15098" width="16.36328125" customWidth="1"/>
    <col min="15099" max="15100" width="11.08984375" customWidth="1"/>
    <col min="15101" max="15101" width="7.90625" customWidth="1"/>
    <col min="15102" max="15102" width="11.08984375" customWidth="1"/>
    <col min="15103" max="15103" width="9.453125" customWidth="1"/>
    <col min="15104" max="15104" width="12.453125" customWidth="1"/>
    <col min="15105" max="15105" width="8.08984375" customWidth="1"/>
    <col min="15354" max="15354" width="16.36328125" customWidth="1"/>
    <col min="15355" max="15356" width="11.08984375" customWidth="1"/>
    <col min="15357" max="15357" width="7.90625" customWidth="1"/>
    <col min="15358" max="15358" width="11.08984375" customWidth="1"/>
    <col min="15359" max="15359" width="9.453125" customWidth="1"/>
    <col min="15360" max="15360" width="12.453125" customWidth="1"/>
    <col min="15361" max="15361" width="8.08984375" customWidth="1"/>
    <col min="15610" max="15610" width="16.36328125" customWidth="1"/>
    <col min="15611" max="15612" width="11.08984375" customWidth="1"/>
    <col min="15613" max="15613" width="7.90625" customWidth="1"/>
    <col min="15614" max="15614" width="11.08984375" customWidth="1"/>
    <col min="15615" max="15615" width="9.453125" customWidth="1"/>
    <col min="15616" max="15616" width="12.453125" customWidth="1"/>
    <col min="15617" max="15617" width="8.08984375" customWidth="1"/>
    <col min="15866" max="15866" width="16.36328125" customWidth="1"/>
    <col min="15867" max="15868" width="11.08984375" customWidth="1"/>
    <col min="15869" max="15869" width="7.90625" customWidth="1"/>
    <col min="15870" max="15870" width="11.08984375" customWidth="1"/>
    <col min="15871" max="15871" width="9.453125" customWidth="1"/>
    <col min="15872" max="15872" width="12.453125" customWidth="1"/>
    <col min="15873" max="15873" width="8.08984375" customWidth="1"/>
    <col min="16122" max="16122" width="16.36328125" customWidth="1"/>
    <col min="16123" max="16124" width="11.08984375" customWidth="1"/>
    <col min="16125" max="16125" width="7.90625" customWidth="1"/>
    <col min="16126" max="16126" width="11.08984375" customWidth="1"/>
    <col min="16127" max="16127" width="9.453125" customWidth="1"/>
    <col min="16128" max="16128" width="12.453125" customWidth="1"/>
    <col min="16129" max="16129" width="8.08984375" customWidth="1"/>
  </cols>
  <sheetData>
    <row r="1" spans="1:15" ht="15" customHeight="1">
      <c r="A1" s="1064" t="s">
        <v>717</v>
      </c>
      <c r="B1" s="13"/>
      <c r="C1" s="13"/>
      <c r="D1" s="13"/>
      <c r="E1" s="13" t="s">
        <v>718</v>
      </c>
      <c r="F1" s="13"/>
      <c r="G1" s="13"/>
      <c r="H1" s="13"/>
      <c r="I1" s="13"/>
      <c r="J1" s="13"/>
      <c r="K1" s="13"/>
      <c r="L1" s="13"/>
      <c r="M1" s="13"/>
    </row>
    <row r="2" spans="1:15" ht="15" customHeight="1">
      <c r="A2" s="1923" t="s">
        <v>719</v>
      </c>
      <c r="B2" s="1923" t="s">
        <v>720</v>
      </c>
      <c r="C2" s="1925" t="s">
        <v>721</v>
      </c>
      <c r="D2" s="1926"/>
      <c r="E2" s="1925" t="s">
        <v>722</v>
      </c>
      <c r="F2" s="1926"/>
      <c r="G2" s="1065" t="s">
        <v>723</v>
      </c>
      <c r="H2" s="11"/>
      <c r="I2" s="13"/>
      <c r="J2" s="13"/>
      <c r="K2" s="13"/>
      <c r="L2" s="13"/>
      <c r="M2" s="13"/>
    </row>
    <row r="3" spans="1:15" ht="24">
      <c r="A3" s="1924"/>
      <c r="B3" s="1924"/>
      <c r="C3" s="1066" t="s">
        <v>724</v>
      </c>
      <c r="D3" s="1067" t="s">
        <v>725</v>
      </c>
      <c r="E3" s="1068" t="s">
        <v>724</v>
      </c>
      <c r="F3" s="1067" t="s">
        <v>725</v>
      </c>
      <c r="G3" s="1069" t="s">
        <v>726</v>
      </c>
      <c r="H3" s="1070" t="s">
        <v>727</v>
      </c>
      <c r="I3" s="13"/>
      <c r="J3" s="13"/>
      <c r="K3" s="13"/>
      <c r="L3" s="13"/>
      <c r="M3" s="13"/>
    </row>
    <row r="4" spans="1:15" ht="15" customHeight="1">
      <c r="A4" s="1071" t="s">
        <v>683</v>
      </c>
      <c r="B4" s="9" t="s">
        <v>742</v>
      </c>
      <c r="C4" s="1072">
        <v>209775.9</v>
      </c>
      <c r="D4" s="1868">
        <f>ABS((C5-C4)/C4)^(1/2)*SIGN((C5-C4)/C4)</f>
        <v>-0.14301121067360567</v>
      </c>
      <c r="E4" s="1074">
        <v>208860.64</v>
      </c>
      <c r="F4" s="1073">
        <f>((E5-E4)/E4)^(1/2)</f>
        <v>4.4111709686201372E-2</v>
      </c>
      <c r="G4" s="1075">
        <v>39873</v>
      </c>
      <c r="H4" s="9" t="s">
        <v>926</v>
      </c>
      <c r="I4" s="13"/>
      <c r="J4" s="13"/>
      <c r="K4" s="13"/>
      <c r="L4" s="13"/>
      <c r="M4" s="13">
        <v>2008</v>
      </c>
    </row>
    <row r="5" spans="1:15" ht="15" customHeight="1">
      <c r="A5" s="1966" t="s">
        <v>936</v>
      </c>
      <c r="B5" s="1076" t="s">
        <v>928</v>
      </c>
      <c r="C5" s="1077">
        <v>205485.52</v>
      </c>
      <c r="D5" s="1078" t="s">
        <v>94</v>
      </c>
      <c r="E5" s="1079">
        <v>209267.05</v>
      </c>
      <c r="F5" s="1078" t="s">
        <v>94</v>
      </c>
      <c r="G5" s="1080">
        <v>40575</v>
      </c>
      <c r="H5" s="1076" t="s">
        <v>94</v>
      </c>
      <c r="I5" s="13"/>
      <c r="J5" s="13" t="s">
        <v>135</v>
      </c>
      <c r="K5" s="13"/>
      <c r="L5" s="12" t="s">
        <v>743</v>
      </c>
      <c r="M5" s="13">
        <v>2010</v>
      </c>
    </row>
    <row r="6" spans="1:15" ht="15" customHeight="1">
      <c r="A6" s="1081" t="s">
        <v>729</v>
      </c>
      <c r="B6" s="1082" t="s">
        <v>730</v>
      </c>
      <c r="C6" s="1083">
        <v>204600.2</v>
      </c>
      <c r="D6" s="1084">
        <f>((C7-C6)/C6)^(1/5)</f>
        <v>0.60744853173357805</v>
      </c>
      <c r="E6" s="1085">
        <v>212243</v>
      </c>
      <c r="F6" s="1084">
        <f>((E7-E6)/E6)^(1/5)</f>
        <v>0.53546439049949968</v>
      </c>
      <c r="G6" s="1086">
        <v>41306</v>
      </c>
      <c r="H6" s="1082" t="s">
        <v>708</v>
      </c>
      <c r="I6" s="13"/>
      <c r="J6" s="13"/>
      <c r="K6" s="13"/>
      <c r="L6" s="13"/>
      <c r="M6" s="13">
        <v>2013</v>
      </c>
      <c r="O6" t="s">
        <v>94</v>
      </c>
    </row>
    <row r="7" spans="1:15" ht="15" customHeight="1">
      <c r="A7" s="1087" t="s">
        <v>731</v>
      </c>
      <c r="B7" s="10" t="s">
        <v>732</v>
      </c>
      <c r="C7" s="1867">
        <v>221522.27</v>
      </c>
      <c r="D7" s="1089"/>
      <c r="E7" s="1090">
        <v>221586</v>
      </c>
      <c r="F7" s="1089"/>
      <c r="G7" s="1091">
        <v>43405</v>
      </c>
      <c r="H7" s="10"/>
      <c r="I7" s="13"/>
      <c r="J7" s="13"/>
      <c r="K7" s="13"/>
      <c r="L7" s="12" t="s">
        <v>728</v>
      </c>
      <c r="M7" s="13">
        <v>2018</v>
      </c>
    </row>
    <row r="8" spans="1:15" ht="15" customHeight="1">
      <c r="A8" s="13" t="s">
        <v>733</v>
      </c>
      <c r="B8" s="13"/>
      <c r="C8" s="1072"/>
      <c r="D8" s="1072"/>
      <c r="E8" s="1072"/>
      <c r="F8" s="1072"/>
      <c r="G8" s="13"/>
      <c r="H8" s="13"/>
      <c r="I8" s="13"/>
      <c r="J8" s="13"/>
      <c r="K8" s="13"/>
      <c r="L8" s="13"/>
      <c r="M8" s="13"/>
      <c r="O8" t="s">
        <v>94</v>
      </c>
    </row>
    <row r="9" spans="1:1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O9" t="s">
        <v>94</v>
      </c>
    </row>
    <row r="10" spans="1:1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</row>
    <row r="11" spans="1:15">
      <c r="A11" s="1064" t="s">
        <v>734</v>
      </c>
      <c r="B11" s="13"/>
      <c r="C11" s="13"/>
      <c r="D11" s="13"/>
      <c r="E11" s="13"/>
      <c r="F11" s="13"/>
      <c r="G11" s="13"/>
      <c r="H11" s="13"/>
      <c r="I11" s="13" t="s">
        <v>718</v>
      </c>
      <c r="J11" s="13"/>
      <c r="K11" s="13"/>
      <c r="L11" s="13"/>
      <c r="M11" s="13"/>
    </row>
    <row r="12" spans="1:15" ht="15" customHeight="1">
      <c r="A12" s="1923" t="s">
        <v>719</v>
      </c>
      <c r="B12" s="1923" t="s">
        <v>720</v>
      </c>
      <c r="C12" s="1927" t="s">
        <v>735</v>
      </c>
      <c r="D12" s="1928"/>
      <c r="E12" s="1925" t="s">
        <v>736</v>
      </c>
      <c r="F12" s="1926"/>
      <c r="G12" s="1925" t="s">
        <v>737</v>
      </c>
      <c r="H12" s="1926"/>
      <c r="I12" s="1929" t="s">
        <v>738</v>
      </c>
      <c r="J12" s="1931" t="s">
        <v>739</v>
      </c>
      <c r="K12" s="1092"/>
      <c r="L12" s="13"/>
      <c r="M12" s="13"/>
    </row>
    <row r="13" spans="1:15" ht="36">
      <c r="A13" s="1924"/>
      <c r="B13" s="1924"/>
      <c r="C13" s="1066" t="s">
        <v>724</v>
      </c>
      <c r="D13" s="1067" t="s">
        <v>725</v>
      </c>
      <c r="E13" s="1068" t="s">
        <v>724</v>
      </c>
      <c r="F13" s="1067" t="s">
        <v>725</v>
      </c>
      <c r="G13" s="1068" t="s">
        <v>724</v>
      </c>
      <c r="H13" s="1067" t="s">
        <v>725</v>
      </c>
      <c r="I13" s="1930"/>
      <c r="J13" s="1932"/>
      <c r="K13" s="1093" t="s">
        <v>725</v>
      </c>
      <c r="L13" s="13"/>
      <c r="M13" s="13"/>
    </row>
    <row r="14" spans="1:15">
      <c r="A14" s="1071" t="s">
        <v>683</v>
      </c>
      <c r="B14" s="9" t="s">
        <v>742</v>
      </c>
      <c r="C14" s="1072">
        <v>125870.49</v>
      </c>
      <c r="D14" s="1094">
        <f>((C15-C14)/C14)^(1/2)</f>
        <v>0.79530840117946522</v>
      </c>
      <c r="E14" s="1074">
        <v>36113.599999999999</v>
      </c>
      <c r="F14" s="1868">
        <f>ABS((E15-E14)/E14)^(1/2)*SIGN((E15-E14)/E14)</f>
        <v>-0.22220928427575237</v>
      </c>
      <c r="G14" s="1871">
        <v>109989.55</v>
      </c>
      <c r="H14" s="1868">
        <f>ABS((G15-G14)/G14)^(1/2)*SIGN((G15-G14)/G14)</f>
        <v>-0.25189884485178482</v>
      </c>
      <c r="I14" s="1872">
        <v>4.2</v>
      </c>
      <c r="J14" s="1872">
        <v>95.9</v>
      </c>
      <c r="K14" s="1868">
        <f>ABS((J15-J14)/J14)^(1/2)*SIGN((J15-J14)/J14)</f>
        <v>-0.12506515507348873</v>
      </c>
      <c r="L14" s="13"/>
      <c r="M14" s="13">
        <v>2008</v>
      </c>
    </row>
    <row r="15" spans="1:15">
      <c r="A15" s="1966" t="s">
        <v>936</v>
      </c>
      <c r="B15" s="1076" t="s">
        <v>928</v>
      </c>
      <c r="C15" s="1072">
        <v>205485.52</v>
      </c>
      <c r="D15" s="1095" t="s">
        <v>135</v>
      </c>
      <c r="E15" s="1079">
        <v>34330.42</v>
      </c>
      <c r="F15" s="1095" t="s">
        <v>135</v>
      </c>
      <c r="G15" s="1873">
        <v>103010.38</v>
      </c>
      <c r="H15" s="1874" t="s">
        <v>135</v>
      </c>
      <c r="I15" s="1875">
        <v>5.3</v>
      </c>
      <c r="J15" s="1872">
        <v>94.4</v>
      </c>
      <c r="K15" s="1095" t="s">
        <v>135</v>
      </c>
      <c r="L15" s="12" t="s">
        <v>743</v>
      </c>
      <c r="M15" s="13">
        <v>2010</v>
      </c>
    </row>
    <row r="16" spans="1:15">
      <c r="A16" s="1081" t="s">
        <v>729</v>
      </c>
      <c r="B16" s="1082" t="s">
        <v>730</v>
      </c>
      <c r="C16" s="1083">
        <v>131204</v>
      </c>
      <c r="D16" s="1096">
        <f>((C17-C16)/C16)^(1/5)</f>
        <v>0.47289741497276594</v>
      </c>
      <c r="E16" s="1085">
        <v>35239.11</v>
      </c>
      <c r="F16" s="1096">
        <f>((E17-E16)/E16)^(1/5)</f>
        <v>0.58581416089755345</v>
      </c>
      <c r="G16" s="1085">
        <v>107619.03</v>
      </c>
      <c r="H16" s="1096">
        <f>((G17-G16)/G16)^(1/5)</f>
        <v>0.56276954102096954</v>
      </c>
      <c r="I16" s="1097">
        <v>4.0999999999999996</v>
      </c>
      <c r="J16" s="1963">
        <v>94.8</v>
      </c>
      <c r="K16" s="1096">
        <f>((J17-J16)/J16)^(1/5)</f>
        <v>0.52826429002184905</v>
      </c>
      <c r="L16" s="13"/>
      <c r="M16" s="13">
        <v>2013</v>
      </c>
    </row>
    <row r="17" spans="1:13">
      <c r="A17" s="1087" t="s">
        <v>731</v>
      </c>
      <c r="B17" s="10" t="s">
        <v>732</v>
      </c>
      <c r="C17" s="1088">
        <v>134307</v>
      </c>
      <c r="D17" s="1098"/>
      <c r="E17" s="1090">
        <v>37670.33</v>
      </c>
      <c r="F17" s="1098"/>
      <c r="G17" s="1090">
        <v>113693.97</v>
      </c>
      <c r="H17" s="1098"/>
      <c r="I17" s="1099">
        <v>2.6</v>
      </c>
      <c r="J17" s="1099">
        <v>98.7</v>
      </c>
      <c r="K17" s="1098"/>
      <c r="L17" s="12" t="s">
        <v>728</v>
      </c>
      <c r="M17" s="13">
        <v>2018</v>
      </c>
    </row>
    <row r="18" spans="1:13">
      <c r="A18" s="13" t="s">
        <v>934</v>
      </c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</row>
    <row r="19" spans="1:13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</row>
    <row r="20" spans="1:13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</row>
    <row r="21" spans="1:13">
      <c r="A21" s="1064" t="s">
        <v>740</v>
      </c>
      <c r="B21" s="13"/>
      <c r="C21" s="13"/>
      <c r="D21" s="13"/>
      <c r="E21" s="13" t="s">
        <v>718</v>
      </c>
      <c r="F21" s="13"/>
      <c r="G21" s="13"/>
      <c r="H21" s="13"/>
      <c r="I21" s="13"/>
      <c r="J21" s="13"/>
      <c r="K21" s="13"/>
      <c r="L21" s="13"/>
      <c r="M21" s="13"/>
    </row>
    <row r="22" spans="1:13">
      <c r="A22" s="1923" t="s">
        <v>719</v>
      </c>
      <c r="B22" s="1923" t="s">
        <v>720</v>
      </c>
      <c r="C22" s="1925" t="s">
        <v>721</v>
      </c>
      <c r="D22" s="1926"/>
      <c r="E22" s="1925" t="s">
        <v>722</v>
      </c>
      <c r="F22" s="1926"/>
      <c r="G22" s="1065" t="s">
        <v>723</v>
      </c>
      <c r="H22" s="11"/>
      <c r="I22" s="13"/>
      <c r="J22" s="13"/>
      <c r="K22" s="13"/>
      <c r="L22" s="13"/>
      <c r="M22" s="13"/>
    </row>
    <row r="23" spans="1:13" ht="24">
      <c r="A23" s="1924"/>
      <c r="B23" s="1924"/>
      <c r="C23" s="1066" t="s">
        <v>724</v>
      </c>
      <c r="D23" s="1067" t="s">
        <v>725</v>
      </c>
      <c r="E23" s="1068" t="s">
        <v>724</v>
      </c>
      <c r="F23" s="1067" t="s">
        <v>725</v>
      </c>
      <c r="G23" s="1069" t="s">
        <v>929</v>
      </c>
      <c r="H23" s="1070" t="s">
        <v>741</v>
      </c>
      <c r="I23" s="13"/>
      <c r="J23" s="13"/>
      <c r="K23" s="13"/>
      <c r="L23" s="13"/>
      <c r="M23" s="13"/>
    </row>
    <row r="24" spans="1:13" ht="15" customHeight="1">
      <c r="A24" s="1071" t="s">
        <v>683</v>
      </c>
      <c r="B24" s="9" t="s">
        <v>928</v>
      </c>
      <c r="C24" s="1072">
        <v>205485.52</v>
      </c>
      <c r="D24" s="1094">
        <f>(C25-C24)/C24*100</f>
        <v>-3.5054392153763358</v>
      </c>
      <c r="E24" s="1074">
        <v>209267.05</v>
      </c>
      <c r="F24" s="1868">
        <f>ABS((E25-E24)/E24)^(1/2)*SIGN((E25-E24)/E24)</f>
        <v>-0.1360231292428476</v>
      </c>
      <c r="G24" s="1075">
        <v>40575</v>
      </c>
      <c r="H24" s="9" t="s">
        <v>930</v>
      </c>
      <c r="I24" s="13"/>
      <c r="J24" s="13"/>
      <c r="K24" s="13"/>
      <c r="L24" s="13"/>
      <c r="M24" s="13">
        <v>2010</v>
      </c>
    </row>
    <row r="25" spans="1:13" ht="15" customHeight="1">
      <c r="A25" s="1966" t="s">
        <v>937</v>
      </c>
      <c r="B25" s="1076" t="s">
        <v>933</v>
      </c>
      <c r="C25" s="1077">
        <v>198282.35</v>
      </c>
      <c r="D25" s="1078" t="s">
        <v>94</v>
      </c>
      <c r="E25" s="1079">
        <v>205395.13</v>
      </c>
      <c r="F25" s="1078" t="s">
        <v>94</v>
      </c>
      <c r="G25" s="1080">
        <v>41306</v>
      </c>
      <c r="H25" s="1076" t="s">
        <v>94</v>
      </c>
      <c r="I25" s="13"/>
      <c r="J25" s="13" t="s">
        <v>135</v>
      </c>
      <c r="K25" s="13"/>
      <c r="L25" s="12" t="s">
        <v>743</v>
      </c>
      <c r="M25" s="13">
        <v>2012</v>
      </c>
    </row>
    <row r="26" spans="1:13">
      <c r="A26" s="1081" t="s">
        <v>729</v>
      </c>
      <c r="B26" s="1082" t="s">
        <v>322</v>
      </c>
      <c r="C26" s="1083">
        <v>222604</v>
      </c>
      <c r="D26" s="1096">
        <f>(C27-C26)/C26*100</f>
        <v>-1.8728324738099944</v>
      </c>
      <c r="E26" s="1085">
        <v>221630</v>
      </c>
      <c r="F26" s="1096">
        <f>(E27-E26)/E26*100</f>
        <v>-2.8944637458827778</v>
      </c>
      <c r="G26" s="1086">
        <v>43405</v>
      </c>
      <c r="H26" s="1082" t="s">
        <v>925</v>
      </c>
      <c r="I26" s="13"/>
      <c r="J26" s="13"/>
      <c r="K26" s="13"/>
      <c r="L26" s="13"/>
      <c r="M26" s="13">
        <v>2019</v>
      </c>
    </row>
    <row r="27" spans="1:13">
      <c r="A27" s="1087" t="s">
        <v>744</v>
      </c>
      <c r="B27" s="10" t="s">
        <v>323</v>
      </c>
      <c r="C27" s="1088">
        <v>218435</v>
      </c>
      <c r="D27" s="1100"/>
      <c r="E27" s="1090">
        <v>215215</v>
      </c>
      <c r="F27" s="1100"/>
      <c r="G27" s="1091">
        <v>43952</v>
      </c>
      <c r="H27" s="10"/>
      <c r="I27" s="13"/>
      <c r="J27" s="13"/>
      <c r="K27" s="13"/>
      <c r="L27" s="12" t="s">
        <v>931</v>
      </c>
      <c r="M27" s="13">
        <v>2020</v>
      </c>
    </row>
    <row r="28" spans="1:13">
      <c r="A28" s="13" t="s">
        <v>733</v>
      </c>
      <c r="B28" s="13"/>
      <c r="C28" s="1072"/>
      <c r="D28" s="1072"/>
      <c r="E28" s="1072"/>
      <c r="F28" s="1072"/>
      <c r="G28" s="13"/>
      <c r="H28" s="13"/>
      <c r="I28" s="13"/>
      <c r="J28" s="13"/>
      <c r="K28" s="13"/>
      <c r="L28" s="13"/>
      <c r="M28" s="13"/>
    </row>
    <row r="29" spans="1:13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</row>
    <row r="30" spans="1:13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</row>
    <row r="31" spans="1:13">
      <c r="A31" s="1064" t="s">
        <v>745</v>
      </c>
      <c r="B31" s="13"/>
      <c r="C31" s="13"/>
      <c r="D31" s="13"/>
      <c r="E31" s="13"/>
      <c r="F31" s="13"/>
      <c r="H31" s="13"/>
      <c r="I31" s="13" t="s">
        <v>718</v>
      </c>
      <c r="J31" s="13"/>
      <c r="K31" s="13"/>
      <c r="L31" s="13"/>
      <c r="M31" s="13"/>
    </row>
    <row r="32" spans="1:13">
      <c r="A32" s="1923" t="s">
        <v>719</v>
      </c>
      <c r="B32" s="1923" t="s">
        <v>720</v>
      </c>
      <c r="C32" s="1927" t="s">
        <v>735</v>
      </c>
      <c r="D32" s="1928"/>
      <c r="E32" s="1925" t="s">
        <v>736</v>
      </c>
      <c r="F32" s="1926"/>
      <c r="G32" s="1933" t="s">
        <v>737</v>
      </c>
      <c r="H32" s="1934"/>
      <c r="I32" s="1935" t="s">
        <v>738</v>
      </c>
      <c r="J32" s="1931" t="s">
        <v>739</v>
      </c>
      <c r="K32" s="1092"/>
      <c r="L32" s="13"/>
      <c r="M32" s="13"/>
    </row>
    <row r="33" spans="1:13" ht="36">
      <c r="A33" s="1924"/>
      <c r="B33" s="1924"/>
      <c r="C33" s="1066" t="s">
        <v>724</v>
      </c>
      <c r="D33" s="1067" t="s">
        <v>725</v>
      </c>
      <c r="E33" s="1068" t="s">
        <v>724</v>
      </c>
      <c r="F33" s="1067" t="s">
        <v>725</v>
      </c>
      <c r="G33" s="1869" t="s">
        <v>724</v>
      </c>
      <c r="H33" s="1870" t="s">
        <v>725</v>
      </c>
      <c r="I33" s="1936"/>
      <c r="J33" s="1932"/>
      <c r="K33" s="1093" t="s">
        <v>725</v>
      </c>
      <c r="L33" s="13"/>
      <c r="M33" s="13"/>
    </row>
    <row r="34" spans="1:13">
      <c r="A34" s="1071" t="s">
        <v>683</v>
      </c>
      <c r="B34" s="9" t="s">
        <v>927</v>
      </c>
      <c r="C34" s="1072">
        <v>129251.99</v>
      </c>
      <c r="D34" s="1094">
        <f>(C35-C34)/C34*100</f>
        <v>1.6672470574727685</v>
      </c>
      <c r="E34" s="1074">
        <v>34330.400000000001</v>
      </c>
      <c r="F34" s="1868">
        <f>((E35-E34)/E34)^(1/2)</f>
        <v>0.10508975294537386</v>
      </c>
      <c r="G34" s="1876">
        <v>103010.38</v>
      </c>
      <c r="H34" s="1868">
        <f>((G35-G34)/G34)^(1/2)</f>
        <v>0.15353900549713109</v>
      </c>
      <c r="I34" s="1872">
        <v>5.3</v>
      </c>
      <c r="J34" s="1877">
        <v>94.5</v>
      </c>
      <c r="K34" s="1094">
        <f>(J35-J34)/J34*100</f>
        <v>-0.63492063492062889</v>
      </c>
      <c r="L34" s="13"/>
      <c r="M34" s="13">
        <v>2008</v>
      </c>
    </row>
    <row r="35" spans="1:13">
      <c r="A35" s="1966" t="s">
        <v>937</v>
      </c>
      <c r="B35" s="1076" t="s">
        <v>932</v>
      </c>
      <c r="C35" s="1077">
        <v>131406.94</v>
      </c>
      <c r="D35" s="1095" t="s">
        <v>135</v>
      </c>
      <c r="E35" s="1079">
        <v>34709.54</v>
      </c>
      <c r="F35" s="1095" t="s">
        <v>135</v>
      </c>
      <c r="G35" s="1873">
        <v>105438.77</v>
      </c>
      <c r="H35" s="1874" t="s">
        <v>135</v>
      </c>
      <c r="I35" s="1875">
        <v>4.7</v>
      </c>
      <c r="J35" s="1877">
        <v>93.9</v>
      </c>
      <c r="K35" s="1095" t="s">
        <v>135</v>
      </c>
      <c r="L35" s="12" t="s">
        <v>743</v>
      </c>
      <c r="M35" s="13">
        <v>2009</v>
      </c>
    </row>
    <row r="36" spans="1:13">
      <c r="A36" s="1081" t="s">
        <v>729</v>
      </c>
      <c r="B36" s="1082" t="s">
        <v>322</v>
      </c>
      <c r="C36" s="1083">
        <v>133392</v>
      </c>
      <c r="D36" s="1096">
        <f>(C37-C36)/C36*100</f>
        <v>-4.4627863739954421</v>
      </c>
      <c r="E36" s="1085">
        <v>37736.36</v>
      </c>
      <c r="F36" s="1096">
        <f>(E37-E36)/E36*100</f>
        <v>-4.761720526304078</v>
      </c>
      <c r="G36" s="1085">
        <v>118720.01</v>
      </c>
      <c r="H36" s="1096">
        <f>(G37-G36)/G36*100</f>
        <v>-1.0744439795785072</v>
      </c>
      <c r="I36" s="1097">
        <v>2.2999999999999998</v>
      </c>
      <c r="J36" s="1964">
        <v>99.6</v>
      </c>
      <c r="K36" s="1096">
        <f>(J37-J36)/J36*100</f>
        <v>0.4016064257028169</v>
      </c>
      <c r="L36" s="1101"/>
      <c r="M36" s="13">
        <v>2019</v>
      </c>
    </row>
    <row r="37" spans="1:13">
      <c r="A37" s="1087" t="s">
        <v>744</v>
      </c>
      <c r="B37" s="10" t="s">
        <v>323</v>
      </c>
      <c r="C37" s="1088">
        <v>127439</v>
      </c>
      <c r="D37" s="1098"/>
      <c r="E37" s="1090">
        <v>35939.46</v>
      </c>
      <c r="F37" s="1098"/>
      <c r="G37" s="1090">
        <v>117444.43</v>
      </c>
      <c r="H37" s="1098"/>
      <c r="I37" s="1099">
        <v>2.7</v>
      </c>
      <c r="J37" s="1965">
        <v>100</v>
      </c>
      <c r="K37" s="1098"/>
      <c r="L37" s="12" t="s">
        <v>931</v>
      </c>
      <c r="M37" s="13">
        <v>2020</v>
      </c>
    </row>
    <row r="38" spans="1:13">
      <c r="A38" s="13" t="s">
        <v>935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</row>
  </sheetData>
  <mergeCells count="22">
    <mergeCell ref="J32:J33"/>
    <mergeCell ref="A32:A33"/>
    <mergeCell ref="B32:B33"/>
    <mergeCell ref="C32:D32"/>
    <mergeCell ref="E32:F32"/>
    <mergeCell ref="G32:H32"/>
    <mergeCell ref="I32:I33"/>
    <mergeCell ref="G12:H12"/>
    <mergeCell ref="I12:I13"/>
    <mergeCell ref="J12:J13"/>
    <mergeCell ref="A22:A23"/>
    <mergeCell ref="B22:B23"/>
    <mergeCell ref="C22:D22"/>
    <mergeCell ref="E22:F22"/>
    <mergeCell ref="A2:A3"/>
    <mergeCell ref="B2:B3"/>
    <mergeCell ref="C2:D2"/>
    <mergeCell ref="E2:F2"/>
    <mergeCell ref="A12:A13"/>
    <mergeCell ref="B12:B13"/>
    <mergeCell ref="C12:D12"/>
    <mergeCell ref="E12:F12"/>
  </mergeCells>
  <phoneticPr fontId="1"/>
  <pageMargins left="0.7" right="0.7" top="0.75" bottom="0.75" header="0.3" footer="0.3"/>
  <pageSetup paperSize="9" scale="7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4DC1E-5E20-41C9-97BD-02B6D3C5599D}">
  <dimension ref="A1:T201"/>
  <sheetViews>
    <sheetView zoomScale="85" zoomScaleNormal="85" workbookViewId="0">
      <pane xSplit="3" ySplit="7" topLeftCell="D175" activePane="bottomRight" state="frozen"/>
      <selection pane="topRight" activeCell="D1" sqref="D1"/>
      <selection pane="bottomLeft" activeCell="A8" sqref="A8"/>
      <selection pane="bottomRight"/>
    </sheetView>
  </sheetViews>
  <sheetFormatPr defaultColWidth="8" defaultRowHeight="13"/>
  <cols>
    <col min="1" max="1" width="5" style="1564" customWidth="1"/>
    <col min="2" max="3" width="3.6328125" style="1564" customWidth="1"/>
    <col min="4" max="5" width="9.36328125" style="1564" customWidth="1"/>
    <col min="6" max="6" width="4.08984375" style="1565" customWidth="1"/>
    <col min="7" max="8" width="3.6328125" style="1564" customWidth="1"/>
    <col min="9" max="16" width="9.36328125" style="1564" customWidth="1"/>
    <col min="17" max="17" width="2.7265625" style="1564" customWidth="1"/>
    <col min="18" max="18" width="20.90625" style="1564" customWidth="1"/>
    <col min="19" max="19" width="46.6328125" style="1564" hidden="1" customWidth="1"/>
    <col min="20" max="20" width="25.7265625" style="1564" hidden="1" customWidth="1"/>
    <col min="21" max="16384" width="8" style="1564"/>
  </cols>
  <sheetData>
    <row r="1" spans="1:20" ht="18" customHeight="1">
      <c r="B1" s="1613" t="s">
        <v>911</v>
      </c>
      <c r="P1" s="1564" t="s">
        <v>804</v>
      </c>
      <c r="R1" s="1564" t="s">
        <v>804</v>
      </c>
    </row>
    <row r="2" spans="1:20" ht="10.5" customHeight="1"/>
    <row r="3" spans="1:20" ht="13.5" customHeight="1">
      <c r="D3" s="1608" t="s">
        <v>805</v>
      </c>
      <c r="E3" s="1609">
        <v>2.4897667812545596</v>
      </c>
      <c r="I3" s="1608" t="s">
        <v>805</v>
      </c>
      <c r="J3" s="1609">
        <v>1.3604621630155731</v>
      </c>
      <c r="M3" s="1608" t="s">
        <v>805</v>
      </c>
      <c r="N3" s="1609">
        <v>1.1340894021009056</v>
      </c>
    </row>
    <row r="4" spans="1:20" ht="3.75" customHeight="1"/>
    <row r="5" spans="1:20" ht="18" customHeight="1">
      <c r="B5" s="1566"/>
      <c r="C5" s="1566"/>
      <c r="D5" s="1566"/>
      <c r="E5" s="1566"/>
      <c r="F5" s="1567"/>
      <c r="G5" s="1566"/>
      <c r="H5" s="1566"/>
      <c r="I5" s="1566" t="s">
        <v>806</v>
      </c>
      <c r="J5" s="1566" t="s">
        <v>807</v>
      </c>
      <c r="K5" s="1566"/>
      <c r="L5" s="1566"/>
      <c r="M5" s="1568" t="s">
        <v>808</v>
      </c>
      <c r="N5" s="1568" t="s">
        <v>809</v>
      </c>
      <c r="O5" s="1566"/>
      <c r="P5" s="1566"/>
      <c r="R5" s="1632" t="s">
        <v>916</v>
      </c>
      <c r="S5" s="1569"/>
    </row>
    <row r="6" spans="1:20" ht="18" customHeight="1">
      <c r="D6" s="1564" t="s">
        <v>810</v>
      </c>
      <c r="E6" s="1564" t="s">
        <v>811</v>
      </c>
      <c r="F6" s="1565" t="s">
        <v>812</v>
      </c>
      <c r="I6" s="1570" t="s">
        <v>813</v>
      </c>
      <c r="J6" s="1570" t="s">
        <v>814</v>
      </c>
      <c r="K6" s="1570" t="s">
        <v>815</v>
      </c>
      <c r="L6" s="1570" t="s">
        <v>816</v>
      </c>
      <c r="M6" s="1570" t="s">
        <v>813</v>
      </c>
      <c r="N6" s="1570" t="s">
        <v>814</v>
      </c>
      <c r="O6" s="1570" t="s">
        <v>815</v>
      </c>
      <c r="P6" s="1570" t="s">
        <v>816</v>
      </c>
      <c r="R6" s="1939" t="s">
        <v>917</v>
      </c>
      <c r="S6" s="1572"/>
      <c r="T6" s="1937" t="s">
        <v>817</v>
      </c>
    </row>
    <row r="7" spans="1:20" ht="18" customHeight="1">
      <c r="B7" s="1569"/>
      <c r="C7" s="1569"/>
      <c r="D7" s="1569"/>
      <c r="E7" s="1569"/>
      <c r="F7" s="1573"/>
      <c r="G7" s="1569"/>
      <c r="H7" s="1569"/>
      <c r="I7" s="1569"/>
      <c r="J7" s="1569"/>
      <c r="K7" s="1569"/>
      <c r="L7" s="1569"/>
      <c r="M7" s="1569"/>
      <c r="N7" s="1569"/>
      <c r="O7" s="1569"/>
      <c r="P7" s="1569"/>
      <c r="R7" s="1940"/>
      <c r="S7" s="1610" t="s">
        <v>818</v>
      </c>
      <c r="T7" s="1938"/>
    </row>
    <row r="8" spans="1:20" ht="18" customHeight="1">
      <c r="A8" s="1564">
        <v>2009</v>
      </c>
      <c r="B8" s="1564" t="s">
        <v>819</v>
      </c>
      <c r="C8" s="1564">
        <v>1</v>
      </c>
      <c r="D8" s="1575">
        <v>99.15</v>
      </c>
      <c r="E8" s="1589"/>
      <c r="G8" s="1564" t="s">
        <v>819</v>
      </c>
      <c r="H8" s="1564">
        <v>1</v>
      </c>
      <c r="I8" s="1590">
        <v>106.46</v>
      </c>
      <c r="J8" s="1590"/>
      <c r="K8" s="1590"/>
      <c r="L8" s="1590"/>
      <c r="M8" s="1590">
        <v>112.37</v>
      </c>
      <c r="N8" s="1590"/>
      <c r="O8" s="1590"/>
      <c r="P8" s="1590"/>
      <c r="R8" s="1630"/>
      <c r="S8" s="1574"/>
    </row>
    <row r="9" spans="1:20" ht="18" customHeight="1">
      <c r="C9" s="1564">
        <v>2</v>
      </c>
      <c r="D9" s="1575">
        <v>94.14</v>
      </c>
      <c r="E9" s="1589">
        <f t="shared" ref="E9:E72" si="0">D9-D8</f>
        <v>-5.0100000000000051</v>
      </c>
      <c r="H9" s="1564">
        <v>2</v>
      </c>
      <c r="I9" s="1590">
        <v>100.37</v>
      </c>
      <c r="J9" s="1590">
        <f t="shared" ref="J9:J72" si="1">I9-I8</f>
        <v>-6.0899999999999892</v>
      </c>
      <c r="K9" s="1590"/>
      <c r="L9" s="1590"/>
      <c r="M9" s="1590">
        <v>106.98</v>
      </c>
      <c r="N9" s="1590">
        <f t="shared" ref="N9:N72" si="2">M9-M8</f>
        <v>-5.3900000000000006</v>
      </c>
      <c r="O9" s="1590"/>
      <c r="P9" s="1590"/>
      <c r="R9" s="1630"/>
      <c r="S9" s="1574"/>
    </row>
    <row r="10" spans="1:20" ht="18" customHeight="1">
      <c r="C10" s="1564">
        <v>3</v>
      </c>
      <c r="D10" s="1575">
        <v>94.54</v>
      </c>
      <c r="E10" s="1589">
        <f t="shared" si="0"/>
        <v>0.40000000000000568</v>
      </c>
      <c r="H10" s="1564">
        <v>3</v>
      </c>
      <c r="I10" s="1590">
        <v>95.94</v>
      </c>
      <c r="J10" s="1590">
        <f t="shared" si="1"/>
        <v>-4.4300000000000068</v>
      </c>
      <c r="K10" s="1590">
        <f t="shared" ref="K10:K67" si="3">SUM(J9:J10)</f>
        <v>-10.519999999999996</v>
      </c>
      <c r="L10" s="1590"/>
      <c r="M10" s="1590">
        <v>101.61</v>
      </c>
      <c r="N10" s="1590">
        <f t="shared" si="2"/>
        <v>-5.3700000000000045</v>
      </c>
      <c r="O10" s="1590">
        <f t="shared" ref="O10:O73" si="4">SUM(N9:N10)</f>
        <v>-10.760000000000005</v>
      </c>
      <c r="P10" s="1590"/>
      <c r="R10" s="1630"/>
      <c r="S10" s="1574"/>
    </row>
    <row r="11" spans="1:20" ht="18" customHeight="1">
      <c r="C11" s="1564">
        <v>4</v>
      </c>
      <c r="D11" s="1575">
        <v>94.55</v>
      </c>
      <c r="E11" s="1589">
        <f t="shared" si="0"/>
        <v>9.9999999999909051E-3</v>
      </c>
      <c r="H11" s="1564">
        <v>4</v>
      </c>
      <c r="I11" s="1590">
        <v>94.41</v>
      </c>
      <c r="J11" s="1590">
        <f t="shared" si="1"/>
        <v>-1.5300000000000011</v>
      </c>
      <c r="K11" s="1590">
        <f t="shared" si="3"/>
        <v>-5.960000000000008</v>
      </c>
      <c r="L11" s="1590">
        <f t="shared" ref="L11:L74" si="5">SUM(J9:J11)</f>
        <v>-12.049999999999997</v>
      </c>
      <c r="M11" s="1590">
        <v>98.04</v>
      </c>
      <c r="N11" s="1590">
        <f t="shared" si="2"/>
        <v>-3.5699999999999932</v>
      </c>
      <c r="O11" s="1590">
        <f t="shared" si="4"/>
        <v>-8.9399999999999977</v>
      </c>
      <c r="P11" s="1590">
        <f t="shared" ref="P11:P74" si="6">SUM(N9:N11)</f>
        <v>-14.329999999999998</v>
      </c>
      <c r="R11" s="1577" t="s">
        <v>820</v>
      </c>
      <c r="S11" s="1578" t="s">
        <v>821</v>
      </c>
    </row>
    <row r="12" spans="1:20" ht="18" customHeight="1">
      <c r="C12" s="1564">
        <v>5</v>
      </c>
      <c r="D12" s="1575">
        <v>92.93</v>
      </c>
      <c r="E12" s="1589">
        <f t="shared" si="0"/>
        <v>-1.6199999999999903</v>
      </c>
      <c r="H12" s="1564">
        <v>5</v>
      </c>
      <c r="I12" s="1590">
        <v>94.01</v>
      </c>
      <c r="J12" s="1590">
        <f t="shared" si="1"/>
        <v>-0.39999999999999147</v>
      </c>
      <c r="K12" s="1590">
        <f t="shared" si="3"/>
        <v>-1.9299999999999926</v>
      </c>
      <c r="L12" s="1590">
        <f t="shared" si="5"/>
        <v>-6.3599999999999994</v>
      </c>
      <c r="M12" s="1590">
        <v>95.06</v>
      </c>
      <c r="N12" s="1590">
        <f t="shared" si="2"/>
        <v>-2.980000000000004</v>
      </c>
      <c r="O12" s="1590">
        <f t="shared" si="4"/>
        <v>-6.5499999999999972</v>
      </c>
      <c r="P12" s="1590">
        <f t="shared" si="6"/>
        <v>-11.920000000000002</v>
      </c>
      <c r="R12" s="1577" t="s">
        <v>820</v>
      </c>
      <c r="S12" s="1578" t="s">
        <v>822</v>
      </c>
    </row>
    <row r="13" spans="1:20" ht="18" customHeight="1">
      <c r="C13" s="1564">
        <v>6</v>
      </c>
      <c r="D13" s="1575">
        <v>94.96</v>
      </c>
      <c r="E13" s="1589">
        <f t="shared" si="0"/>
        <v>2.0299999999999869</v>
      </c>
      <c r="H13" s="1564">
        <v>6</v>
      </c>
      <c r="I13" s="1590">
        <v>94.15</v>
      </c>
      <c r="J13" s="1590">
        <f t="shared" si="1"/>
        <v>0.14000000000000057</v>
      </c>
      <c r="K13" s="1590">
        <f t="shared" si="3"/>
        <v>-0.25999999999999091</v>
      </c>
      <c r="L13" s="1590">
        <f t="shared" si="5"/>
        <v>-1.789999999999992</v>
      </c>
      <c r="M13" s="1590">
        <v>94.22</v>
      </c>
      <c r="N13" s="1590">
        <f t="shared" si="2"/>
        <v>-0.84000000000000341</v>
      </c>
      <c r="O13" s="1590">
        <f t="shared" si="4"/>
        <v>-3.8200000000000074</v>
      </c>
      <c r="P13" s="1590">
        <f t="shared" si="6"/>
        <v>-7.3900000000000006</v>
      </c>
      <c r="R13" s="1577" t="s">
        <v>823</v>
      </c>
      <c r="S13" s="1578" t="s">
        <v>824</v>
      </c>
    </row>
    <row r="14" spans="1:20" ht="18" customHeight="1">
      <c r="C14" s="1564">
        <v>7</v>
      </c>
      <c r="D14" s="1575">
        <v>94.63</v>
      </c>
      <c r="E14" s="1589">
        <f t="shared" si="0"/>
        <v>-0.32999999999999829</v>
      </c>
      <c r="H14" s="1564">
        <v>7</v>
      </c>
      <c r="I14" s="1590">
        <v>94.17</v>
      </c>
      <c r="J14" s="1590">
        <f t="shared" si="1"/>
        <v>1.9999999999996021E-2</v>
      </c>
      <c r="K14" s="1590">
        <f t="shared" si="3"/>
        <v>0.15999999999999659</v>
      </c>
      <c r="L14" s="1590">
        <f t="shared" si="5"/>
        <v>-0.23999999999999488</v>
      </c>
      <c r="M14" s="1590">
        <v>94.32</v>
      </c>
      <c r="N14" s="1590">
        <f t="shared" si="2"/>
        <v>9.9999999999994316E-2</v>
      </c>
      <c r="O14" s="1590">
        <f t="shared" si="4"/>
        <v>-0.74000000000000909</v>
      </c>
      <c r="P14" s="1590">
        <f t="shared" si="6"/>
        <v>-3.7200000000000131</v>
      </c>
      <c r="R14" s="1577" t="s">
        <v>823</v>
      </c>
      <c r="S14" s="1578" t="s">
        <v>822</v>
      </c>
    </row>
    <row r="15" spans="1:20" ht="18" customHeight="1">
      <c r="C15" s="1564">
        <v>8</v>
      </c>
      <c r="D15" s="1575">
        <v>95.29</v>
      </c>
      <c r="E15" s="1589">
        <f t="shared" si="0"/>
        <v>0.6600000000000108</v>
      </c>
      <c r="H15" s="1564">
        <v>8</v>
      </c>
      <c r="I15" s="1590">
        <v>94.96</v>
      </c>
      <c r="J15" s="1590">
        <f t="shared" si="1"/>
        <v>0.78999999999999204</v>
      </c>
      <c r="K15" s="1590">
        <f t="shared" si="3"/>
        <v>0.80999999999998806</v>
      </c>
      <c r="L15" s="1590">
        <f t="shared" si="5"/>
        <v>0.94999999999998863</v>
      </c>
      <c r="M15" s="1590">
        <v>94.47</v>
      </c>
      <c r="N15" s="1590">
        <f t="shared" si="2"/>
        <v>0.15000000000000568</v>
      </c>
      <c r="O15" s="1590">
        <f t="shared" si="4"/>
        <v>0.25</v>
      </c>
      <c r="P15" s="1590">
        <f t="shared" si="6"/>
        <v>-0.59000000000000341</v>
      </c>
      <c r="R15" s="1577" t="s">
        <v>825</v>
      </c>
      <c r="S15" s="1578" t="s">
        <v>826</v>
      </c>
    </row>
    <row r="16" spans="1:20" ht="18" customHeight="1">
      <c r="C16" s="1564">
        <v>9</v>
      </c>
      <c r="D16" s="1575">
        <v>96.65</v>
      </c>
      <c r="E16" s="1589">
        <f t="shared" si="0"/>
        <v>1.3599999999999994</v>
      </c>
      <c r="H16" s="1564">
        <v>9</v>
      </c>
      <c r="I16" s="1590">
        <v>95.52</v>
      </c>
      <c r="J16" s="1590">
        <f t="shared" si="1"/>
        <v>0.56000000000000227</v>
      </c>
      <c r="K16" s="1590">
        <f t="shared" si="3"/>
        <v>1.3499999999999943</v>
      </c>
      <c r="L16" s="1590">
        <f t="shared" si="5"/>
        <v>1.3699999999999903</v>
      </c>
      <c r="M16" s="1590">
        <v>94.89</v>
      </c>
      <c r="N16" s="1590">
        <f t="shared" si="2"/>
        <v>0.42000000000000171</v>
      </c>
      <c r="O16" s="1590">
        <f t="shared" si="4"/>
        <v>0.57000000000000739</v>
      </c>
      <c r="P16" s="1590">
        <f t="shared" si="6"/>
        <v>0.67000000000000171</v>
      </c>
      <c r="R16" s="1577" t="s">
        <v>825</v>
      </c>
      <c r="S16" s="1578" t="s">
        <v>822</v>
      </c>
    </row>
    <row r="17" spans="1:19" ht="18" customHeight="1">
      <c r="C17" s="1564">
        <v>10</v>
      </c>
      <c r="D17" s="1575">
        <v>98.33</v>
      </c>
      <c r="E17" s="1589">
        <f t="shared" si="0"/>
        <v>1.6799999999999926</v>
      </c>
      <c r="H17" s="1564">
        <v>10</v>
      </c>
      <c r="I17" s="1590">
        <v>96.76</v>
      </c>
      <c r="J17" s="1590">
        <f t="shared" si="1"/>
        <v>1.2400000000000091</v>
      </c>
      <c r="K17" s="1590">
        <f t="shared" si="3"/>
        <v>1.8000000000000114</v>
      </c>
      <c r="L17" s="1590">
        <f t="shared" si="5"/>
        <v>2.5900000000000034</v>
      </c>
      <c r="M17" s="1590">
        <v>95.97</v>
      </c>
      <c r="N17" s="1590">
        <f t="shared" si="2"/>
        <v>1.0799999999999983</v>
      </c>
      <c r="O17" s="1590">
        <f t="shared" si="4"/>
        <v>1.5</v>
      </c>
      <c r="P17" s="1590">
        <f t="shared" si="6"/>
        <v>1.6500000000000057</v>
      </c>
      <c r="R17" s="1577" t="s">
        <v>827</v>
      </c>
      <c r="S17" s="1578" t="s">
        <v>828</v>
      </c>
    </row>
    <row r="18" spans="1:19" ht="18" customHeight="1">
      <c r="C18" s="1564">
        <v>11</v>
      </c>
      <c r="D18" s="1575">
        <v>99.24</v>
      </c>
      <c r="E18" s="1589">
        <f t="shared" si="0"/>
        <v>0.90999999999999659</v>
      </c>
      <c r="H18" s="1564">
        <v>11</v>
      </c>
      <c r="I18" s="1590">
        <v>98.07</v>
      </c>
      <c r="J18" s="1590">
        <f t="shared" si="1"/>
        <v>1.3099999999999881</v>
      </c>
      <c r="K18" s="1590">
        <f t="shared" si="3"/>
        <v>2.5499999999999972</v>
      </c>
      <c r="L18" s="1590">
        <f t="shared" si="5"/>
        <v>3.1099999999999994</v>
      </c>
      <c r="M18" s="1590">
        <v>96.83</v>
      </c>
      <c r="N18" s="1590">
        <f t="shared" si="2"/>
        <v>0.85999999999999943</v>
      </c>
      <c r="O18" s="1590">
        <f t="shared" si="4"/>
        <v>1.9399999999999977</v>
      </c>
      <c r="P18" s="1590">
        <f t="shared" si="6"/>
        <v>2.3599999999999994</v>
      </c>
      <c r="R18" s="1577" t="s">
        <v>829</v>
      </c>
      <c r="S18" s="1578" t="s">
        <v>830</v>
      </c>
    </row>
    <row r="19" spans="1:19" ht="18" customHeight="1">
      <c r="B19" s="1569"/>
      <c r="C19" s="1569">
        <v>12</v>
      </c>
      <c r="D19" s="1579">
        <v>100.32</v>
      </c>
      <c r="E19" s="1593">
        <f t="shared" si="0"/>
        <v>1.0799999999999983</v>
      </c>
      <c r="F19" s="1573"/>
      <c r="G19" s="1569"/>
      <c r="H19" s="1569">
        <v>12</v>
      </c>
      <c r="I19" s="1594">
        <v>99.3</v>
      </c>
      <c r="J19" s="1594">
        <f t="shared" si="1"/>
        <v>1.230000000000004</v>
      </c>
      <c r="K19" s="1594">
        <f t="shared" si="3"/>
        <v>2.539999999999992</v>
      </c>
      <c r="L19" s="1594">
        <f t="shared" si="5"/>
        <v>3.7800000000000011</v>
      </c>
      <c r="M19" s="1594">
        <v>97.97</v>
      </c>
      <c r="N19" s="1594">
        <f t="shared" si="2"/>
        <v>1.1400000000000006</v>
      </c>
      <c r="O19" s="1594">
        <f t="shared" si="4"/>
        <v>2</v>
      </c>
      <c r="P19" s="1594">
        <f t="shared" si="6"/>
        <v>3.0799999999999983</v>
      </c>
      <c r="R19" s="1577" t="s">
        <v>829</v>
      </c>
      <c r="S19" s="1578" t="s">
        <v>822</v>
      </c>
    </row>
    <row r="20" spans="1:19" ht="18" customHeight="1">
      <c r="A20" s="1564">
        <v>2010</v>
      </c>
      <c r="B20" s="1564" t="s">
        <v>831</v>
      </c>
      <c r="C20" s="1564">
        <v>1</v>
      </c>
      <c r="D20" s="1575">
        <v>102.35</v>
      </c>
      <c r="E20" s="1589">
        <f t="shared" si="0"/>
        <v>2.0300000000000011</v>
      </c>
      <c r="G20" s="1564" t="s">
        <v>831</v>
      </c>
      <c r="H20" s="1564">
        <v>1</v>
      </c>
      <c r="I20" s="1590">
        <v>100.64</v>
      </c>
      <c r="J20" s="1590">
        <f t="shared" si="1"/>
        <v>1.3400000000000034</v>
      </c>
      <c r="K20" s="1590">
        <f t="shared" si="3"/>
        <v>2.5700000000000074</v>
      </c>
      <c r="L20" s="1590">
        <f t="shared" si="5"/>
        <v>3.8799999999999955</v>
      </c>
      <c r="M20" s="1590">
        <v>99.38</v>
      </c>
      <c r="N20" s="1590">
        <f t="shared" si="2"/>
        <v>1.4099999999999966</v>
      </c>
      <c r="O20" s="1590">
        <f t="shared" si="4"/>
        <v>2.5499999999999972</v>
      </c>
      <c r="P20" s="1590">
        <f t="shared" si="6"/>
        <v>3.4099999999999966</v>
      </c>
      <c r="R20" s="1577" t="s">
        <v>829</v>
      </c>
      <c r="S20" s="1578" t="s">
        <v>822</v>
      </c>
    </row>
    <row r="21" spans="1:19" ht="18" customHeight="1">
      <c r="C21" s="1564">
        <v>2</v>
      </c>
      <c r="D21" s="1575">
        <v>102.73</v>
      </c>
      <c r="E21" s="1589">
        <f t="shared" si="0"/>
        <v>0.38000000000000966</v>
      </c>
      <c r="H21" s="1564">
        <v>2</v>
      </c>
      <c r="I21" s="1590">
        <v>101.8</v>
      </c>
      <c r="J21" s="1590">
        <f t="shared" si="1"/>
        <v>1.1599999999999966</v>
      </c>
      <c r="K21" s="1590">
        <f t="shared" si="3"/>
        <v>2.5</v>
      </c>
      <c r="L21" s="1590">
        <f t="shared" si="5"/>
        <v>3.730000000000004</v>
      </c>
      <c r="M21" s="1590">
        <v>100.59</v>
      </c>
      <c r="N21" s="1590">
        <f t="shared" si="2"/>
        <v>1.210000000000008</v>
      </c>
      <c r="O21" s="1590">
        <f t="shared" si="4"/>
        <v>2.6200000000000045</v>
      </c>
      <c r="P21" s="1590">
        <f t="shared" si="6"/>
        <v>3.7600000000000051</v>
      </c>
      <c r="R21" s="1577" t="s">
        <v>829</v>
      </c>
      <c r="S21" s="1578" t="s">
        <v>822</v>
      </c>
    </row>
    <row r="22" spans="1:19" ht="18" customHeight="1">
      <c r="C22" s="1564">
        <v>3</v>
      </c>
      <c r="D22" s="1575">
        <v>103.91</v>
      </c>
      <c r="E22" s="1589">
        <f t="shared" si="0"/>
        <v>1.1799999999999926</v>
      </c>
      <c r="F22" s="1565" t="str">
        <f t="shared" ref="F22:F85" si="7">IF(E22&gt;0,"＋","－")</f>
        <v>＋</v>
      </c>
      <c r="H22" s="1564">
        <v>3</v>
      </c>
      <c r="I22" s="1590">
        <v>103</v>
      </c>
      <c r="J22" s="1590">
        <f t="shared" si="1"/>
        <v>1.2000000000000028</v>
      </c>
      <c r="K22" s="1590">
        <f t="shared" si="3"/>
        <v>2.3599999999999994</v>
      </c>
      <c r="L22" s="1590">
        <f t="shared" si="5"/>
        <v>3.7000000000000028</v>
      </c>
      <c r="M22" s="1590">
        <v>101.71</v>
      </c>
      <c r="N22" s="1590">
        <f t="shared" si="2"/>
        <v>1.1199999999999903</v>
      </c>
      <c r="O22" s="1590">
        <f t="shared" si="4"/>
        <v>2.3299999999999983</v>
      </c>
      <c r="P22" s="1590">
        <f t="shared" si="6"/>
        <v>3.7399999999999949</v>
      </c>
      <c r="R22" s="1577" t="s">
        <v>829</v>
      </c>
      <c r="S22" s="1578" t="s">
        <v>822</v>
      </c>
    </row>
    <row r="23" spans="1:19" ht="18" customHeight="1">
      <c r="C23" s="1564">
        <v>4</v>
      </c>
      <c r="D23" s="1575">
        <v>106.03</v>
      </c>
      <c r="E23" s="1589">
        <f t="shared" si="0"/>
        <v>2.1200000000000045</v>
      </c>
      <c r="F23" s="1565" t="str">
        <f t="shared" si="7"/>
        <v>＋</v>
      </c>
      <c r="H23" s="1564">
        <v>4</v>
      </c>
      <c r="I23" s="1590">
        <v>104.22</v>
      </c>
      <c r="J23" s="1590">
        <f t="shared" si="1"/>
        <v>1.2199999999999989</v>
      </c>
      <c r="K23" s="1590">
        <f t="shared" si="3"/>
        <v>2.4200000000000017</v>
      </c>
      <c r="L23" s="1590">
        <f t="shared" si="5"/>
        <v>3.5799999999999983</v>
      </c>
      <c r="M23" s="1590">
        <v>103.07</v>
      </c>
      <c r="N23" s="1590">
        <f t="shared" si="2"/>
        <v>1.3599999999999994</v>
      </c>
      <c r="O23" s="1590">
        <f t="shared" si="4"/>
        <v>2.4799999999999898</v>
      </c>
      <c r="P23" s="1590">
        <f t="shared" si="6"/>
        <v>3.6899999999999977</v>
      </c>
      <c r="R23" s="1574" t="s">
        <v>829</v>
      </c>
      <c r="S23" s="1578" t="s">
        <v>822</v>
      </c>
    </row>
    <row r="24" spans="1:19" ht="18" customHeight="1">
      <c r="C24" s="1564">
        <v>5</v>
      </c>
      <c r="D24" s="1575">
        <v>107.61</v>
      </c>
      <c r="E24" s="1589">
        <f t="shared" si="0"/>
        <v>1.5799999999999983</v>
      </c>
      <c r="F24" s="1565" t="str">
        <f t="shared" si="7"/>
        <v>＋</v>
      </c>
      <c r="H24" s="1564">
        <v>5</v>
      </c>
      <c r="I24" s="1590">
        <v>105.85</v>
      </c>
      <c r="J24" s="1590">
        <f t="shared" si="1"/>
        <v>1.6299999999999955</v>
      </c>
      <c r="K24" s="1590">
        <f t="shared" si="3"/>
        <v>2.8499999999999943</v>
      </c>
      <c r="L24" s="1590">
        <f t="shared" si="5"/>
        <v>4.0499999999999972</v>
      </c>
      <c r="M24" s="1590">
        <v>104.53</v>
      </c>
      <c r="N24" s="1590">
        <f t="shared" si="2"/>
        <v>1.460000000000008</v>
      </c>
      <c r="O24" s="1590">
        <f t="shared" si="4"/>
        <v>2.8200000000000074</v>
      </c>
      <c r="P24" s="1590">
        <f t="shared" si="6"/>
        <v>3.9399999999999977</v>
      </c>
      <c r="R24" s="1574" t="s">
        <v>829</v>
      </c>
      <c r="S24" s="1578" t="s">
        <v>822</v>
      </c>
    </row>
    <row r="25" spans="1:19" ht="18" customHeight="1">
      <c r="C25" s="1564">
        <v>6</v>
      </c>
      <c r="D25" s="1575">
        <v>108.6</v>
      </c>
      <c r="E25" s="1589">
        <f t="shared" si="0"/>
        <v>0.98999999999999488</v>
      </c>
      <c r="F25" s="1565" t="str">
        <f t="shared" si="7"/>
        <v>＋</v>
      </c>
      <c r="H25" s="1564">
        <v>6</v>
      </c>
      <c r="I25" s="1590">
        <v>107.41</v>
      </c>
      <c r="J25" s="1590">
        <f t="shared" si="1"/>
        <v>1.5600000000000023</v>
      </c>
      <c r="K25" s="1590">
        <f t="shared" si="3"/>
        <v>3.1899999999999977</v>
      </c>
      <c r="L25" s="1590">
        <f t="shared" si="5"/>
        <v>4.4099999999999966</v>
      </c>
      <c r="M25" s="1590">
        <v>105.78</v>
      </c>
      <c r="N25" s="1590">
        <f t="shared" si="2"/>
        <v>1.25</v>
      </c>
      <c r="O25" s="1590">
        <f t="shared" si="4"/>
        <v>2.710000000000008</v>
      </c>
      <c r="P25" s="1590">
        <f t="shared" si="6"/>
        <v>4.0700000000000074</v>
      </c>
      <c r="R25" s="1574" t="s">
        <v>829</v>
      </c>
      <c r="S25" s="1578" t="s">
        <v>822</v>
      </c>
    </row>
    <row r="26" spans="1:19" ht="18" customHeight="1">
      <c r="C26" s="1564">
        <v>7</v>
      </c>
      <c r="D26" s="1575">
        <v>110.27</v>
      </c>
      <c r="E26" s="1589">
        <f t="shared" si="0"/>
        <v>1.6700000000000017</v>
      </c>
      <c r="F26" s="1565" t="str">
        <f t="shared" si="7"/>
        <v>＋</v>
      </c>
      <c r="H26" s="1564">
        <v>7</v>
      </c>
      <c r="I26" s="1590">
        <v>108.83</v>
      </c>
      <c r="J26" s="1590">
        <f t="shared" si="1"/>
        <v>1.4200000000000017</v>
      </c>
      <c r="K26" s="1590">
        <f t="shared" si="3"/>
        <v>2.980000000000004</v>
      </c>
      <c r="L26" s="1590">
        <f t="shared" si="5"/>
        <v>4.6099999999999994</v>
      </c>
      <c r="M26" s="1590">
        <v>107.28</v>
      </c>
      <c r="N26" s="1590">
        <f t="shared" si="2"/>
        <v>1.5</v>
      </c>
      <c r="O26" s="1590">
        <f t="shared" si="4"/>
        <v>2.75</v>
      </c>
      <c r="P26" s="1590">
        <f t="shared" si="6"/>
        <v>4.210000000000008</v>
      </c>
      <c r="R26" s="1574" t="s">
        <v>829</v>
      </c>
      <c r="S26" s="1578" t="s">
        <v>822</v>
      </c>
    </row>
    <row r="27" spans="1:19" ht="18" customHeight="1">
      <c r="C27" s="1564">
        <v>8</v>
      </c>
      <c r="D27" s="1575">
        <v>111.9</v>
      </c>
      <c r="E27" s="1589">
        <f t="shared" si="0"/>
        <v>1.6300000000000097</v>
      </c>
      <c r="F27" s="1565" t="str">
        <f t="shared" si="7"/>
        <v>＋</v>
      </c>
      <c r="H27" s="1564">
        <v>8</v>
      </c>
      <c r="I27" s="1590">
        <v>110.26</v>
      </c>
      <c r="J27" s="1590">
        <f t="shared" si="1"/>
        <v>1.4300000000000068</v>
      </c>
      <c r="K27" s="1590">
        <f t="shared" si="3"/>
        <v>2.8500000000000085</v>
      </c>
      <c r="L27" s="1590">
        <f t="shared" si="5"/>
        <v>4.4100000000000108</v>
      </c>
      <c r="M27" s="1590">
        <v>108.88</v>
      </c>
      <c r="N27" s="1590">
        <f t="shared" si="2"/>
        <v>1.5999999999999943</v>
      </c>
      <c r="O27" s="1590">
        <f t="shared" si="4"/>
        <v>3.0999999999999943</v>
      </c>
      <c r="P27" s="1590">
        <f t="shared" si="6"/>
        <v>4.3499999999999943</v>
      </c>
      <c r="R27" s="1574" t="s">
        <v>829</v>
      </c>
      <c r="S27" s="1578" t="s">
        <v>822</v>
      </c>
    </row>
    <row r="28" spans="1:19" ht="18" customHeight="1">
      <c r="C28" s="1564">
        <v>9</v>
      </c>
      <c r="D28" s="1575">
        <v>113.44</v>
      </c>
      <c r="E28" s="1589">
        <f t="shared" si="0"/>
        <v>1.539999999999992</v>
      </c>
      <c r="F28" s="1565" t="str">
        <f t="shared" si="7"/>
        <v>＋</v>
      </c>
      <c r="H28" s="1564">
        <v>9</v>
      </c>
      <c r="I28" s="1590">
        <v>111.87</v>
      </c>
      <c r="J28" s="1590">
        <f t="shared" si="1"/>
        <v>1.6099999999999994</v>
      </c>
      <c r="K28" s="1590">
        <f t="shared" si="3"/>
        <v>3.0400000000000063</v>
      </c>
      <c r="L28" s="1590">
        <f t="shared" si="5"/>
        <v>4.460000000000008</v>
      </c>
      <c r="M28" s="1590">
        <v>110.36</v>
      </c>
      <c r="N28" s="1590">
        <f t="shared" si="2"/>
        <v>1.480000000000004</v>
      </c>
      <c r="O28" s="1590">
        <f t="shared" si="4"/>
        <v>3.0799999999999983</v>
      </c>
      <c r="P28" s="1590">
        <f t="shared" si="6"/>
        <v>4.5799999999999983</v>
      </c>
      <c r="R28" s="1574" t="s">
        <v>829</v>
      </c>
      <c r="S28" s="1578" t="s">
        <v>822</v>
      </c>
    </row>
    <row r="29" spans="1:19" ht="18" customHeight="1">
      <c r="C29" s="1564">
        <v>10</v>
      </c>
      <c r="D29" s="1575">
        <v>112.91</v>
      </c>
      <c r="E29" s="1589">
        <f t="shared" si="0"/>
        <v>-0.53000000000000114</v>
      </c>
      <c r="F29" s="1565" t="str">
        <f t="shared" si="7"/>
        <v>－</v>
      </c>
      <c r="H29" s="1564">
        <v>10</v>
      </c>
      <c r="I29" s="1590">
        <v>112.75</v>
      </c>
      <c r="J29" s="1590">
        <f t="shared" si="1"/>
        <v>0.87999999999999545</v>
      </c>
      <c r="K29" s="1590">
        <f t="shared" si="3"/>
        <v>2.4899999999999949</v>
      </c>
      <c r="L29" s="1590">
        <f t="shared" si="5"/>
        <v>3.9200000000000017</v>
      </c>
      <c r="M29" s="1590">
        <v>111.42</v>
      </c>
      <c r="N29" s="1590">
        <f t="shared" si="2"/>
        <v>1.0600000000000023</v>
      </c>
      <c r="O29" s="1590">
        <f t="shared" si="4"/>
        <v>2.5400000000000063</v>
      </c>
      <c r="P29" s="1590">
        <f t="shared" si="6"/>
        <v>4.1400000000000006</v>
      </c>
      <c r="R29" s="1574" t="s">
        <v>832</v>
      </c>
      <c r="S29" s="1578" t="s">
        <v>824</v>
      </c>
    </row>
    <row r="30" spans="1:19" ht="18" customHeight="1">
      <c r="C30" s="1564">
        <v>11</v>
      </c>
      <c r="D30" s="1575">
        <v>111.8</v>
      </c>
      <c r="E30" s="1589">
        <f t="shared" si="0"/>
        <v>-1.1099999999999994</v>
      </c>
      <c r="F30" s="1565" t="str">
        <f t="shared" si="7"/>
        <v>－</v>
      </c>
      <c r="H30" s="1564">
        <v>11</v>
      </c>
      <c r="I30" s="1590">
        <v>112.72</v>
      </c>
      <c r="J30" s="1590">
        <f t="shared" si="1"/>
        <v>-3.0000000000001137E-2</v>
      </c>
      <c r="K30" s="1590">
        <f t="shared" si="3"/>
        <v>0.84999999999999432</v>
      </c>
      <c r="L30" s="1590">
        <f t="shared" si="5"/>
        <v>2.4599999999999937</v>
      </c>
      <c r="M30" s="1590">
        <v>112.06</v>
      </c>
      <c r="N30" s="1590">
        <f t="shared" si="2"/>
        <v>0.64000000000000057</v>
      </c>
      <c r="O30" s="1590">
        <f t="shared" si="4"/>
        <v>1.7000000000000028</v>
      </c>
      <c r="P30" s="1590">
        <f t="shared" si="6"/>
        <v>3.1800000000000068</v>
      </c>
      <c r="R30" s="1574" t="s">
        <v>832</v>
      </c>
      <c r="S30" s="1578" t="s">
        <v>822</v>
      </c>
    </row>
    <row r="31" spans="1:19" ht="18" customHeight="1">
      <c r="B31" s="1569"/>
      <c r="C31" s="1569">
        <v>12</v>
      </c>
      <c r="D31" s="1579">
        <v>113.7</v>
      </c>
      <c r="E31" s="1593">
        <f t="shared" si="0"/>
        <v>1.9000000000000057</v>
      </c>
      <c r="F31" s="1573" t="str">
        <f t="shared" si="7"/>
        <v>＋</v>
      </c>
      <c r="G31" s="1569"/>
      <c r="H31" s="1569">
        <v>12</v>
      </c>
      <c r="I31" s="1594">
        <v>112.8</v>
      </c>
      <c r="J31" s="1594">
        <f t="shared" si="1"/>
        <v>7.9999999999998295E-2</v>
      </c>
      <c r="K31" s="1594">
        <f t="shared" si="3"/>
        <v>4.9999999999997158E-2</v>
      </c>
      <c r="L31" s="1594">
        <f t="shared" si="5"/>
        <v>0.92999999999999261</v>
      </c>
      <c r="M31" s="1594">
        <v>112.75</v>
      </c>
      <c r="N31" s="1594">
        <f t="shared" si="2"/>
        <v>0.68999999999999773</v>
      </c>
      <c r="O31" s="1594">
        <f t="shared" si="4"/>
        <v>1.3299999999999983</v>
      </c>
      <c r="P31" s="1594">
        <f t="shared" si="6"/>
        <v>2.3900000000000006</v>
      </c>
      <c r="R31" s="1574" t="s">
        <v>832</v>
      </c>
      <c r="S31" s="1578" t="s">
        <v>822</v>
      </c>
    </row>
    <row r="32" spans="1:19" ht="18" customHeight="1">
      <c r="A32" s="1564">
        <v>2011</v>
      </c>
      <c r="B32" s="1564" t="s">
        <v>833</v>
      </c>
      <c r="C32" s="1564">
        <v>1</v>
      </c>
      <c r="D32" s="1575">
        <v>113.9</v>
      </c>
      <c r="E32" s="1589">
        <f t="shared" si="0"/>
        <v>0.20000000000000284</v>
      </c>
      <c r="F32" s="1565" t="str">
        <f t="shared" si="7"/>
        <v>＋</v>
      </c>
      <c r="G32" s="1564" t="s">
        <v>833</v>
      </c>
      <c r="H32" s="1564">
        <v>1</v>
      </c>
      <c r="I32" s="1590">
        <v>113.13</v>
      </c>
      <c r="J32" s="1590">
        <f t="shared" si="1"/>
        <v>0.32999999999999829</v>
      </c>
      <c r="K32" s="1590">
        <f t="shared" si="3"/>
        <v>0.40999999999999659</v>
      </c>
      <c r="L32" s="1590">
        <f t="shared" si="5"/>
        <v>0.37999999999999545</v>
      </c>
      <c r="M32" s="1590">
        <v>113.15</v>
      </c>
      <c r="N32" s="1590">
        <f t="shared" si="2"/>
        <v>0.40000000000000568</v>
      </c>
      <c r="O32" s="1590">
        <f t="shared" si="4"/>
        <v>1.0900000000000034</v>
      </c>
      <c r="P32" s="1590">
        <f t="shared" si="6"/>
        <v>1.730000000000004</v>
      </c>
      <c r="R32" s="1574" t="s">
        <v>832</v>
      </c>
      <c r="S32" s="1578" t="s">
        <v>822</v>
      </c>
    </row>
    <row r="33" spans="1:19" ht="18" customHeight="1">
      <c r="C33" s="1564">
        <v>2</v>
      </c>
      <c r="D33" s="1575">
        <v>117.95</v>
      </c>
      <c r="E33" s="1589">
        <f t="shared" si="0"/>
        <v>4.0499999999999972</v>
      </c>
      <c r="F33" s="1565" t="str">
        <f t="shared" si="7"/>
        <v>＋</v>
      </c>
      <c r="H33" s="1564">
        <v>2</v>
      </c>
      <c r="I33" s="1590">
        <v>115.18</v>
      </c>
      <c r="J33" s="1590">
        <f t="shared" si="1"/>
        <v>2.0500000000000114</v>
      </c>
      <c r="K33" s="1590">
        <f t="shared" si="3"/>
        <v>2.3800000000000097</v>
      </c>
      <c r="L33" s="1590">
        <f t="shared" si="5"/>
        <v>2.460000000000008</v>
      </c>
      <c r="M33" s="1590">
        <v>114.05</v>
      </c>
      <c r="N33" s="1590">
        <f t="shared" si="2"/>
        <v>0.89999999999999147</v>
      </c>
      <c r="O33" s="1590">
        <f t="shared" si="4"/>
        <v>1.2999999999999972</v>
      </c>
      <c r="P33" s="1590">
        <f t="shared" si="6"/>
        <v>1.9899999999999949</v>
      </c>
      <c r="R33" s="1574" t="s">
        <v>832</v>
      </c>
      <c r="S33" s="1578" t="s">
        <v>822</v>
      </c>
    </row>
    <row r="34" spans="1:19" ht="18" customHeight="1">
      <c r="C34" s="1564">
        <v>3</v>
      </c>
      <c r="D34" s="1575">
        <v>115.23</v>
      </c>
      <c r="E34" s="1589">
        <f t="shared" si="0"/>
        <v>-2.7199999999999989</v>
      </c>
      <c r="F34" s="1565" t="str">
        <f t="shared" si="7"/>
        <v>－</v>
      </c>
      <c r="H34" s="1564">
        <v>3</v>
      </c>
      <c r="I34" s="1590">
        <v>115.69</v>
      </c>
      <c r="J34" s="1590">
        <f t="shared" si="1"/>
        <v>0.50999999999999091</v>
      </c>
      <c r="K34" s="1590">
        <f t="shared" si="3"/>
        <v>2.5600000000000023</v>
      </c>
      <c r="L34" s="1590">
        <f t="shared" si="5"/>
        <v>2.8900000000000006</v>
      </c>
      <c r="M34" s="1590">
        <v>114.52</v>
      </c>
      <c r="N34" s="1590">
        <f t="shared" si="2"/>
        <v>0.46999999999999886</v>
      </c>
      <c r="O34" s="1590">
        <f t="shared" si="4"/>
        <v>1.3699999999999903</v>
      </c>
      <c r="P34" s="1590">
        <f t="shared" si="6"/>
        <v>1.769999999999996</v>
      </c>
      <c r="R34" s="1574" t="s">
        <v>829</v>
      </c>
      <c r="S34" s="1578" t="s">
        <v>830</v>
      </c>
    </row>
    <row r="35" spans="1:19" ht="18" customHeight="1">
      <c r="C35" s="1564">
        <v>4</v>
      </c>
      <c r="D35" s="1575">
        <v>115.7</v>
      </c>
      <c r="E35" s="1589">
        <f t="shared" si="0"/>
        <v>0.46999999999999886</v>
      </c>
      <c r="F35" s="1565" t="str">
        <f t="shared" si="7"/>
        <v>＋</v>
      </c>
      <c r="H35" s="1564">
        <v>4</v>
      </c>
      <c r="I35" s="1590">
        <v>116.29</v>
      </c>
      <c r="J35" s="1590">
        <f t="shared" si="1"/>
        <v>0.60000000000000853</v>
      </c>
      <c r="K35" s="1590">
        <f t="shared" si="3"/>
        <v>1.1099999999999994</v>
      </c>
      <c r="L35" s="1590">
        <f t="shared" si="5"/>
        <v>3.1600000000000108</v>
      </c>
      <c r="M35" s="1590">
        <v>115.3</v>
      </c>
      <c r="N35" s="1590">
        <f t="shared" si="2"/>
        <v>0.78000000000000114</v>
      </c>
      <c r="O35" s="1590">
        <f t="shared" si="4"/>
        <v>1.25</v>
      </c>
      <c r="P35" s="1590">
        <f t="shared" si="6"/>
        <v>2.1499999999999915</v>
      </c>
      <c r="R35" s="1574" t="s">
        <v>829</v>
      </c>
      <c r="S35" s="1578" t="s">
        <v>822</v>
      </c>
    </row>
    <row r="36" spans="1:19" ht="18" customHeight="1">
      <c r="C36" s="1564">
        <v>5</v>
      </c>
      <c r="D36" s="1575">
        <v>115.78</v>
      </c>
      <c r="E36" s="1589">
        <f t="shared" si="0"/>
        <v>7.9999999999998295E-2</v>
      </c>
      <c r="F36" s="1565" t="str">
        <f t="shared" si="7"/>
        <v>＋</v>
      </c>
      <c r="H36" s="1564">
        <v>5</v>
      </c>
      <c r="I36" s="1590">
        <v>115.57</v>
      </c>
      <c r="J36" s="1590">
        <f t="shared" si="1"/>
        <v>-0.72000000000001307</v>
      </c>
      <c r="K36" s="1590">
        <f t="shared" si="3"/>
        <v>-0.12000000000000455</v>
      </c>
      <c r="L36" s="1590">
        <f t="shared" si="5"/>
        <v>0.38999999999998636</v>
      </c>
      <c r="M36" s="1590">
        <v>115.71</v>
      </c>
      <c r="N36" s="1590">
        <f t="shared" si="2"/>
        <v>0.40999999999999659</v>
      </c>
      <c r="O36" s="1590">
        <f t="shared" si="4"/>
        <v>1.1899999999999977</v>
      </c>
      <c r="P36" s="1590">
        <f t="shared" si="6"/>
        <v>1.6599999999999966</v>
      </c>
      <c r="R36" s="1574" t="s">
        <v>829</v>
      </c>
      <c r="S36" s="1578" t="s">
        <v>822</v>
      </c>
    </row>
    <row r="37" spans="1:19" ht="18" customHeight="1">
      <c r="C37" s="1564">
        <v>6</v>
      </c>
      <c r="D37" s="1575">
        <v>116.28</v>
      </c>
      <c r="E37" s="1589">
        <f t="shared" si="0"/>
        <v>0.5</v>
      </c>
      <c r="F37" s="1565" t="str">
        <f t="shared" si="7"/>
        <v>＋</v>
      </c>
      <c r="H37" s="1564">
        <v>6</v>
      </c>
      <c r="I37" s="1590">
        <v>115.92</v>
      </c>
      <c r="J37" s="1590">
        <f t="shared" si="1"/>
        <v>0.35000000000000853</v>
      </c>
      <c r="K37" s="1590">
        <f t="shared" si="3"/>
        <v>-0.37000000000000455</v>
      </c>
      <c r="L37" s="1590">
        <f t="shared" si="5"/>
        <v>0.23000000000000398</v>
      </c>
      <c r="M37" s="1590">
        <v>116.19</v>
      </c>
      <c r="N37" s="1590">
        <f t="shared" si="2"/>
        <v>0.48000000000000398</v>
      </c>
      <c r="O37" s="1590">
        <f t="shared" si="4"/>
        <v>0.89000000000000057</v>
      </c>
      <c r="P37" s="1590">
        <f t="shared" si="6"/>
        <v>1.6700000000000017</v>
      </c>
      <c r="R37" s="1574" t="s">
        <v>829</v>
      </c>
      <c r="S37" s="1578" t="s">
        <v>822</v>
      </c>
    </row>
    <row r="38" spans="1:19" ht="18" customHeight="1">
      <c r="C38" s="1564">
        <v>7</v>
      </c>
      <c r="D38" s="1575">
        <v>116.14</v>
      </c>
      <c r="E38" s="1589">
        <f t="shared" si="0"/>
        <v>-0.14000000000000057</v>
      </c>
      <c r="F38" s="1565" t="str">
        <f t="shared" si="7"/>
        <v>－</v>
      </c>
      <c r="H38" s="1564">
        <v>7</v>
      </c>
      <c r="I38" s="1590">
        <v>116.07</v>
      </c>
      <c r="J38" s="1590">
        <f t="shared" si="1"/>
        <v>0.14999999999999147</v>
      </c>
      <c r="K38" s="1590">
        <f t="shared" si="3"/>
        <v>0.5</v>
      </c>
      <c r="L38" s="1590">
        <f t="shared" si="5"/>
        <v>-0.22000000000001307</v>
      </c>
      <c r="M38" s="1590">
        <v>115.83</v>
      </c>
      <c r="N38" s="1590">
        <f t="shared" si="2"/>
        <v>-0.35999999999999943</v>
      </c>
      <c r="O38" s="1590">
        <f t="shared" si="4"/>
        <v>0.12000000000000455</v>
      </c>
      <c r="P38" s="1590">
        <f t="shared" si="6"/>
        <v>0.53000000000000114</v>
      </c>
      <c r="R38" s="1574" t="s">
        <v>829</v>
      </c>
      <c r="S38" s="1578" t="s">
        <v>822</v>
      </c>
    </row>
    <row r="39" spans="1:19" ht="18" customHeight="1">
      <c r="C39" s="1564">
        <v>8</v>
      </c>
      <c r="D39" s="1575">
        <v>116.38</v>
      </c>
      <c r="E39" s="1589">
        <f t="shared" si="0"/>
        <v>0.23999999999999488</v>
      </c>
      <c r="F39" s="1565" t="str">
        <f t="shared" si="7"/>
        <v>＋</v>
      </c>
      <c r="H39" s="1564">
        <v>8</v>
      </c>
      <c r="I39" s="1590">
        <v>116.27</v>
      </c>
      <c r="J39" s="1590">
        <f t="shared" si="1"/>
        <v>0.20000000000000284</v>
      </c>
      <c r="K39" s="1590">
        <f t="shared" si="3"/>
        <v>0.34999999999999432</v>
      </c>
      <c r="L39" s="1590">
        <f t="shared" si="5"/>
        <v>0.70000000000000284</v>
      </c>
      <c r="M39" s="1590">
        <v>116.06</v>
      </c>
      <c r="N39" s="1590">
        <f t="shared" si="2"/>
        <v>0.23000000000000398</v>
      </c>
      <c r="O39" s="1590">
        <f t="shared" si="4"/>
        <v>-0.12999999999999545</v>
      </c>
      <c r="P39" s="1590">
        <f t="shared" si="6"/>
        <v>0.35000000000000853</v>
      </c>
      <c r="R39" s="1574" t="s">
        <v>832</v>
      </c>
      <c r="S39" s="1578" t="s">
        <v>824</v>
      </c>
    </row>
    <row r="40" spans="1:19" ht="18" customHeight="1">
      <c r="C40" s="1564">
        <v>9</v>
      </c>
      <c r="D40" s="1575">
        <v>114.09</v>
      </c>
      <c r="E40" s="1589">
        <f t="shared" si="0"/>
        <v>-2.289999999999992</v>
      </c>
      <c r="F40" s="1565" t="str">
        <f t="shared" si="7"/>
        <v>－</v>
      </c>
      <c r="H40" s="1564">
        <v>9</v>
      </c>
      <c r="I40" s="1590">
        <v>115.54</v>
      </c>
      <c r="J40" s="1590">
        <f t="shared" si="1"/>
        <v>-0.72999999999998977</v>
      </c>
      <c r="K40" s="1590">
        <f t="shared" si="3"/>
        <v>-0.52999999999998693</v>
      </c>
      <c r="L40" s="1590">
        <f t="shared" si="5"/>
        <v>-0.37999999999999545</v>
      </c>
      <c r="M40" s="1590">
        <v>115.73</v>
      </c>
      <c r="N40" s="1590">
        <f t="shared" si="2"/>
        <v>-0.32999999999999829</v>
      </c>
      <c r="O40" s="1590">
        <f t="shared" si="4"/>
        <v>-9.9999999999994316E-2</v>
      </c>
      <c r="P40" s="1590">
        <f t="shared" si="6"/>
        <v>-0.45999999999999375</v>
      </c>
      <c r="R40" s="1574" t="s">
        <v>832</v>
      </c>
      <c r="S40" s="1578" t="s">
        <v>822</v>
      </c>
    </row>
    <row r="41" spans="1:19" ht="18" customHeight="1">
      <c r="C41" s="1564">
        <v>10</v>
      </c>
      <c r="D41" s="1575">
        <v>116.36</v>
      </c>
      <c r="E41" s="1589">
        <f t="shared" si="0"/>
        <v>2.269999999999996</v>
      </c>
      <c r="F41" s="1565" t="str">
        <f t="shared" si="7"/>
        <v>＋</v>
      </c>
      <c r="H41" s="1564">
        <v>10</v>
      </c>
      <c r="I41" s="1590">
        <v>115.61</v>
      </c>
      <c r="J41" s="1590">
        <f t="shared" si="1"/>
        <v>6.9999999999993179E-2</v>
      </c>
      <c r="K41" s="1590">
        <f t="shared" si="3"/>
        <v>-0.65999999999999659</v>
      </c>
      <c r="L41" s="1590">
        <f t="shared" si="5"/>
        <v>-0.45999999999999375</v>
      </c>
      <c r="M41" s="1590">
        <v>115.85</v>
      </c>
      <c r="N41" s="1590">
        <f t="shared" si="2"/>
        <v>0.11999999999999034</v>
      </c>
      <c r="O41" s="1590">
        <f t="shared" si="4"/>
        <v>-0.21000000000000796</v>
      </c>
      <c r="P41" s="1590">
        <f t="shared" si="6"/>
        <v>1.9999999999996021E-2</v>
      </c>
      <c r="R41" s="1574" t="s">
        <v>832</v>
      </c>
      <c r="S41" s="1578" t="s">
        <v>822</v>
      </c>
    </row>
    <row r="42" spans="1:19" ht="18" customHeight="1">
      <c r="C42" s="1564">
        <v>11</v>
      </c>
      <c r="D42" s="1575">
        <v>117.29</v>
      </c>
      <c r="E42" s="1589">
        <f t="shared" si="0"/>
        <v>0.93000000000000682</v>
      </c>
      <c r="F42" s="1565" t="str">
        <f t="shared" si="7"/>
        <v>＋</v>
      </c>
      <c r="H42" s="1564">
        <v>11</v>
      </c>
      <c r="I42" s="1590">
        <v>115.91</v>
      </c>
      <c r="J42" s="1590">
        <f t="shared" si="1"/>
        <v>0.29999999999999716</v>
      </c>
      <c r="K42" s="1590">
        <f t="shared" si="3"/>
        <v>0.36999999999999034</v>
      </c>
      <c r="L42" s="1590">
        <f t="shared" si="5"/>
        <v>-0.35999999999999943</v>
      </c>
      <c r="M42" s="1590">
        <v>116.05</v>
      </c>
      <c r="N42" s="1590">
        <f t="shared" si="2"/>
        <v>0.20000000000000284</v>
      </c>
      <c r="O42" s="1590">
        <f t="shared" si="4"/>
        <v>0.31999999999999318</v>
      </c>
      <c r="P42" s="1590">
        <f t="shared" si="6"/>
        <v>-1.0000000000005116E-2</v>
      </c>
      <c r="R42" s="1574" t="s">
        <v>832</v>
      </c>
      <c r="S42" s="1578" t="s">
        <v>822</v>
      </c>
    </row>
    <row r="43" spans="1:19" ht="18" customHeight="1">
      <c r="B43" s="1569"/>
      <c r="C43" s="1569">
        <v>12</v>
      </c>
      <c r="D43" s="1579">
        <v>116.66</v>
      </c>
      <c r="E43" s="1593">
        <f t="shared" si="0"/>
        <v>-0.63000000000000966</v>
      </c>
      <c r="F43" s="1573" t="str">
        <f t="shared" si="7"/>
        <v>－</v>
      </c>
      <c r="G43" s="1569"/>
      <c r="H43" s="1569">
        <v>12</v>
      </c>
      <c r="I43" s="1594">
        <v>116.77</v>
      </c>
      <c r="J43" s="1594">
        <f t="shared" si="1"/>
        <v>0.85999999999999943</v>
      </c>
      <c r="K43" s="1594">
        <f t="shared" si="3"/>
        <v>1.1599999999999966</v>
      </c>
      <c r="L43" s="1594">
        <f t="shared" si="5"/>
        <v>1.2299999999999898</v>
      </c>
      <c r="M43" s="1594">
        <v>116.16</v>
      </c>
      <c r="N43" s="1594">
        <f t="shared" si="2"/>
        <v>0.10999999999999943</v>
      </c>
      <c r="O43" s="1594">
        <f t="shared" si="4"/>
        <v>0.31000000000000227</v>
      </c>
      <c r="P43" s="1594">
        <f t="shared" si="6"/>
        <v>0.42999999999999261</v>
      </c>
      <c r="R43" s="1574" t="s">
        <v>832</v>
      </c>
      <c r="S43" s="1578" t="s">
        <v>822</v>
      </c>
    </row>
    <row r="44" spans="1:19" ht="18" customHeight="1">
      <c r="A44" s="1564">
        <v>2012</v>
      </c>
      <c r="B44" s="1564" t="s">
        <v>834</v>
      </c>
      <c r="C44" s="1564">
        <v>1</v>
      </c>
      <c r="D44" s="1575">
        <v>119.6</v>
      </c>
      <c r="E44" s="1589">
        <f t="shared" si="0"/>
        <v>2.9399999999999977</v>
      </c>
      <c r="F44" s="1565" t="str">
        <f t="shared" si="7"/>
        <v>＋</v>
      </c>
      <c r="G44" s="1564" t="s">
        <v>834</v>
      </c>
      <c r="H44" s="1564">
        <v>1</v>
      </c>
      <c r="I44" s="1590">
        <v>117.85</v>
      </c>
      <c r="J44" s="1590">
        <f t="shared" si="1"/>
        <v>1.0799999999999983</v>
      </c>
      <c r="K44" s="1590">
        <f>SUM(J43:J44)</f>
        <v>1.9399999999999977</v>
      </c>
      <c r="L44" s="1590">
        <f t="shared" si="5"/>
        <v>2.2399999999999949</v>
      </c>
      <c r="M44" s="1590">
        <v>116.8</v>
      </c>
      <c r="N44" s="1590">
        <f t="shared" si="2"/>
        <v>0.64000000000000057</v>
      </c>
      <c r="O44" s="1590">
        <f t="shared" si="4"/>
        <v>0.75</v>
      </c>
      <c r="P44" s="1590">
        <f t="shared" si="6"/>
        <v>0.95000000000000284</v>
      </c>
      <c r="R44" s="1574" t="s">
        <v>829</v>
      </c>
      <c r="S44" s="1578" t="s">
        <v>830</v>
      </c>
    </row>
    <row r="45" spans="1:19" ht="18" customHeight="1">
      <c r="C45" s="1564">
        <v>2</v>
      </c>
      <c r="D45" s="1575">
        <v>119.6</v>
      </c>
      <c r="E45" s="1589">
        <f t="shared" si="0"/>
        <v>0</v>
      </c>
      <c r="F45" s="1565" t="str">
        <f t="shared" si="7"/>
        <v>－</v>
      </c>
      <c r="H45" s="1564">
        <v>2</v>
      </c>
      <c r="I45" s="1590">
        <v>118.62</v>
      </c>
      <c r="J45" s="1590">
        <f t="shared" si="1"/>
        <v>0.77000000000001023</v>
      </c>
      <c r="K45" s="1590">
        <f t="shared" si="3"/>
        <v>1.8500000000000085</v>
      </c>
      <c r="L45" s="1590">
        <f t="shared" si="5"/>
        <v>2.710000000000008</v>
      </c>
      <c r="M45" s="1590">
        <v>117.9</v>
      </c>
      <c r="N45" s="1590">
        <f t="shared" si="2"/>
        <v>1.1000000000000085</v>
      </c>
      <c r="O45" s="1590">
        <f t="shared" si="4"/>
        <v>1.7400000000000091</v>
      </c>
      <c r="P45" s="1590">
        <f t="shared" si="6"/>
        <v>1.8500000000000085</v>
      </c>
      <c r="R45" s="1574" t="s">
        <v>829</v>
      </c>
      <c r="S45" s="1578" t="s">
        <v>822</v>
      </c>
    </row>
    <row r="46" spans="1:19" ht="18" customHeight="1">
      <c r="C46" s="1564">
        <v>3</v>
      </c>
      <c r="D46" s="1575">
        <v>118.41</v>
      </c>
      <c r="E46" s="1589">
        <f t="shared" si="0"/>
        <v>-1.1899999999999977</v>
      </c>
      <c r="F46" s="1565" t="str">
        <f t="shared" si="7"/>
        <v>－</v>
      </c>
      <c r="H46" s="1564">
        <v>3</v>
      </c>
      <c r="I46" s="1590">
        <v>119.2</v>
      </c>
      <c r="J46" s="1590">
        <f t="shared" si="1"/>
        <v>0.57999999999999829</v>
      </c>
      <c r="K46" s="1590">
        <f t="shared" si="3"/>
        <v>1.3500000000000085</v>
      </c>
      <c r="L46" s="1590">
        <f t="shared" si="5"/>
        <v>2.4300000000000068</v>
      </c>
      <c r="M46" s="1590">
        <v>118.31</v>
      </c>
      <c r="N46" s="1590">
        <f t="shared" si="2"/>
        <v>0.40999999999999659</v>
      </c>
      <c r="O46" s="1590">
        <f t="shared" si="4"/>
        <v>1.5100000000000051</v>
      </c>
      <c r="P46" s="1590">
        <f t="shared" si="6"/>
        <v>2.1500000000000057</v>
      </c>
      <c r="R46" s="1574" t="s">
        <v>832</v>
      </c>
      <c r="S46" s="1578" t="s">
        <v>824</v>
      </c>
    </row>
    <row r="47" spans="1:19" ht="18" customHeight="1">
      <c r="C47" s="1564">
        <v>4</v>
      </c>
      <c r="D47" s="1575">
        <v>117.54</v>
      </c>
      <c r="E47" s="1589">
        <f t="shared" si="0"/>
        <v>-0.86999999999999034</v>
      </c>
      <c r="F47" s="1565" t="str">
        <f t="shared" si="7"/>
        <v>－</v>
      </c>
      <c r="H47" s="1564">
        <v>4</v>
      </c>
      <c r="I47" s="1590">
        <v>118.52</v>
      </c>
      <c r="J47" s="1590">
        <f t="shared" si="1"/>
        <v>-0.68000000000000682</v>
      </c>
      <c r="K47" s="1590">
        <f t="shared" si="3"/>
        <v>-0.10000000000000853</v>
      </c>
      <c r="L47" s="1590">
        <f t="shared" si="5"/>
        <v>0.67000000000000171</v>
      </c>
      <c r="M47" s="1590">
        <v>118.36</v>
      </c>
      <c r="N47" s="1590">
        <f t="shared" si="2"/>
        <v>4.9999999999997158E-2</v>
      </c>
      <c r="O47" s="1590">
        <f t="shared" si="4"/>
        <v>0.45999999999999375</v>
      </c>
      <c r="P47" s="1590">
        <f t="shared" si="6"/>
        <v>1.5600000000000023</v>
      </c>
      <c r="R47" s="1574" t="s">
        <v>835</v>
      </c>
      <c r="S47" s="1578" t="s">
        <v>826</v>
      </c>
    </row>
    <row r="48" spans="1:19" ht="18" customHeight="1">
      <c r="C48" s="1564">
        <v>5</v>
      </c>
      <c r="D48" s="1575">
        <v>117.78</v>
      </c>
      <c r="E48" s="1589">
        <f t="shared" si="0"/>
        <v>0.23999999999999488</v>
      </c>
      <c r="F48" s="1565" t="str">
        <f t="shared" si="7"/>
        <v>＋</v>
      </c>
      <c r="H48" s="1564">
        <v>5</v>
      </c>
      <c r="I48" s="1590">
        <v>117.91</v>
      </c>
      <c r="J48" s="1590">
        <f t="shared" si="1"/>
        <v>-0.60999999999999943</v>
      </c>
      <c r="K48" s="1590">
        <f t="shared" si="3"/>
        <v>-1.2900000000000063</v>
      </c>
      <c r="L48" s="1590">
        <f t="shared" si="5"/>
        <v>-0.71000000000000796</v>
      </c>
      <c r="M48" s="1590">
        <v>118.59</v>
      </c>
      <c r="N48" s="1590">
        <f t="shared" si="2"/>
        <v>0.23000000000000398</v>
      </c>
      <c r="O48" s="1590">
        <f t="shared" si="4"/>
        <v>0.28000000000000114</v>
      </c>
      <c r="P48" s="1590">
        <f t="shared" si="6"/>
        <v>0.68999999999999773</v>
      </c>
      <c r="R48" s="1574" t="s">
        <v>835</v>
      </c>
      <c r="S48" s="1578" t="s">
        <v>822</v>
      </c>
    </row>
    <row r="49" spans="1:20" ht="18" customHeight="1">
      <c r="C49" s="1564">
        <v>6</v>
      </c>
      <c r="D49" s="1575">
        <v>116.02</v>
      </c>
      <c r="E49" s="1589">
        <f t="shared" si="0"/>
        <v>-1.7600000000000051</v>
      </c>
      <c r="F49" s="1565" t="str">
        <f t="shared" si="7"/>
        <v>－</v>
      </c>
      <c r="H49" s="1564">
        <v>6</v>
      </c>
      <c r="I49" s="1590">
        <v>117.11</v>
      </c>
      <c r="J49" s="1590">
        <f t="shared" si="1"/>
        <v>-0.79999999999999716</v>
      </c>
      <c r="K49" s="1590">
        <f t="shared" si="3"/>
        <v>-1.4099999999999966</v>
      </c>
      <c r="L49" s="1590">
        <f t="shared" si="5"/>
        <v>-2.0900000000000034</v>
      </c>
      <c r="M49" s="1590">
        <v>117.87</v>
      </c>
      <c r="N49" s="1590">
        <f t="shared" si="2"/>
        <v>-0.71999999999999886</v>
      </c>
      <c r="O49" s="1590">
        <f t="shared" si="4"/>
        <v>-0.48999999999999488</v>
      </c>
      <c r="P49" s="1590">
        <f t="shared" si="6"/>
        <v>-0.43999999999999773</v>
      </c>
      <c r="R49" s="1574" t="s">
        <v>835</v>
      </c>
      <c r="S49" s="1578" t="s">
        <v>822</v>
      </c>
    </row>
    <row r="50" spans="1:20" ht="18" customHeight="1">
      <c r="C50" s="1564">
        <v>7</v>
      </c>
      <c r="D50" s="1575">
        <v>115.48</v>
      </c>
      <c r="E50" s="1589">
        <f t="shared" si="0"/>
        <v>-0.53999999999999204</v>
      </c>
      <c r="F50" s="1565" t="str">
        <f t="shared" si="7"/>
        <v>－</v>
      </c>
      <c r="H50" s="1564">
        <v>7</v>
      </c>
      <c r="I50" s="1590">
        <v>116.43</v>
      </c>
      <c r="J50" s="1590">
        <f t="shared" si="1"/>
        <v>-0.67999999999999261</v>
      </c>
      <c r="K50" s="1590">
        <f t="shared" si="3"/>
        <v>-1.4799999999999898</v>
      </c>
      <c r="L50" s="1590">
        <f t="shared" si="5"/>
        <v>-2.0899999999999892</v>
      </c>
      <c r="M50" s="1590">
        <v>117.05</v>
      </c>
      <c r="N50" s="1590">
        <f t="shared" si="2"/>
        <v>-0.82000000000000739</v>
      </c>
      <c r="O50" s="1590">
        <f t="shared" si="4"/>
        <v>-1.5400000000000063</v>
      </c>
      <c r="P50" s="1590">
        <f t="shared" si="6"/>
        <v>-1.3100000000000023</v>
      </c>
      <c r="R50" s="1574" t="s">
        <v>835</v>
      </c>
      <c r="S50" s="1578" t="s">
        <v>822</v>
      </c>
    </row>
    <row r="51" spans="1:20" ht="18" customHeight="1">
      <c r="C51" s="1564">
        <v>8</v>
      </c>
      <c r="D51" s="1575">
        <v>116.35</v>
      </c>
      <c r="E51" s="1589">
        <f t="shared" si="0"/>
        <v>0.86999999999999034</v>
      </c>
      <c r="F51" s="1565" t="str">
        <f t="shared" si="7"/>
        <v>＋</v>
      </c>
      <c r="H51" s="1564">
        <v>8</v>
      </c>
      <c r="I51" s="1590">
        <v>115.95</v>
      </c>
      <c r="J51" s="1590">
        <f t="shared" si="1"/>
        <v>-0.48000000000000398</v>
      </c>
      <c r="K51" s="1590">
        <f t="shared" si="3"/>
        <v>-1.1599999999999966</v>
      </c>
      <c r="L51" s="1590">
        <f t="shared" si="5"/>
        <v>-1.9599999999999937</v>
      </c>
      <c r="M51" s="1590">
        <v>116.63</v>
      </c>
      <c r="N51" s="1590">
        <f t="shared" si="2"/>
        <v>-0.42000000000000171</v>
      </c>
      <c r="O51" s="1590">
        <f t="shared" si="4"/>
        <v>-1.2400000000000091</v>
      </c>
      <c r="P51" s="1590">
        <f t="shared" si="6"/>
        <v>-1.960000000000008</v>
      </c>
      <c r="R51" s="1580" t="s">
        <v>836</v>
      </c>
      <c r="S51" s="1578" t="s">
        <v>828</v>
      </c>
    </row>
    <row r="52" spans="1:20" ht="18" customHeight="1">
      <c r="C52" s="1564">
        <v>9</v>
      </c>
      <c r="D52" s="1575">
        <v>116.56</v>
      </c>
      <c r="E52" s="1589">
        <f t="shared" si="0"/>
        <v>0.21000000000000796</v>
      </c>
      <c r="F52" s="1565" t="str">
        <f t="shared" si="7"/>
        <v>＋</v>
      </c>
      <c r="H52" s="1564">
        <v>9</v>
      </c>
      <c r="I52" s="1590">
        <v>116.13</v>
      </c>
      <c r="J52" s="1590">
        <f t="shared" si="1"/>
        <v>0.17999999999999261</v>
      </c>
      <c r="K52" s="1590">
        <f t="shared" si="3"/>
        <v>-0.30000000000001137</v>
      </c>
      <c r="L52" s="1590">
        <f t="shared" si="5"/>
        <v>-0.98000000000000398</v>
      </c>
      <c r="M52" s="1590">
        <v>116.44</v>
      </c>
      <c r="N52" s="1590">
        <f t="shared" si="2"/>
        <v>-0.18999999999999773</v>
      </c>
      <c r="O52" s="1590">
        <f t="shared" si="4"/>
        <v>-0.60999999999999943</v>
      </c>
      <c r="P52" s="1590">
        <f t="shared" si="6"/>
        <v>-1.4300000000000068</v>
      </c>
      <c r="R52" s="1574" t="s">
        <v>820</v>
      </c>
      <c r="S52" s="1578" t="s">
        <v>821</v>
      </c>
    </row>
    <row r="53" spans="1:20" ht="18" customHeight="1">
      <c r="C53" s="1564">
        <v>10</v>
      </c>
      <c r="D53" s="1575">
        <v>112.71</v>
      </c>
      <c r="E53" s="1589">
        <f t="shared" si="0"/>
        <v>-3.8500000000000085</v>
      </c>
      <c r="F53" s="1565" t="str">
        <f t="shared" si="7"/>
        <v>－</v>
      </c>
      <c r="H53" s="1564">
        <v>10</v>
      </c>
      <c r="I53" s="1590">
        <v>115.21</v>
      </c>
      <c r="J53" s="1590">
        <f t="shared" si="1"/>
        <v>-0.92000000000000171</v>
      </c>
      <c r="K53" s="1590">
        <f t="shared" si="3"/>
        <v>-0.74000000000000909</v>
      </c>
      <c r="L53" s="1590">
        <f t="shared" si="5"/>
        <v>-1.2200000000000131</v>
      </c>
      <c r="M53" s="1590">
        <v>115.42</v>
      </c>
      <c r="N53" s="1590">
        <f t="shared" si="2"/>
        <v>-1.019999999999996</v>
      </c>
      <c r="O53" s="1590">
        <f t="shared" si="4"/>
        <v>-1.2099999999999937</v>
      </c>
      <c r="P53" s="1590">
        <f t="shared" si="6"/>
        <v>-1.6299999999999955</v>
      </c>
      <c r="R53" s="1574" t="s">
        <v>820</v>
      </c>
      <c r="S53" s="1578" t="s">
        <v>822</v>
      </c>
    </row>
    <row r="54" spans="1:20" ht="18" customHeight="1">
      <c r="C54" s="1564">
        <v>11</v>
      </c>
      <c r="D54" s="1575">
        <v>112.63</v>
      </c>
      <c r="E54" s="1589">
        <f t="shared" si="0"/>
        <v>-7.9999999999998295E-2</v>
      </c>
      <c r="F54" s="1565" t="str">
        <f t="shared" si="7"/>
        <v>－</v>
      </c>
      <c r="H54" s="1564">
        <v>11</v>
      </c>
      <c r="I54" s="1590">
        <v>113.97</v>
      </c>
      <c r="J54" s="1590">
        <f t="shared" si="1"/>
        <v>-1.2399999999999949</v>
      </c>
      <c r="K54" s="1590">
        <f t="shared" si="3"/>
        <v>-2.1599999999999966</v>
      </c>
      <c r="L54" s="1590">
        <f t="shared" si="5"/>
        <v>-1.980000000000004</v>
      </c>
      <c r="M54" s="1590">
        <v>114.75</v>
      </c>
      <c r="N54" s="1590">
        <f t="shared" si="2"/>
        <v>-0.67000000000000171</v>
      </c>
      <c r="O54" s="1590">
        <f t="shared" si="4"/>
        <v>-1.6899999999999977</v>
      </c>
      <c r="P54" s="1590">
        <f t="shared" si="6"/>
        <v>-1.8799999999999955</v>
      </c>
      <c r="R54" s="1574" t="s">
        <v>820</v>
      </c>
      <c r="S54" s="1578" t="s">
        <v>822</v>
      </c>
    </row>
    <row r="55" spans="1:20" ht="18" customHeight="1">
      <c r="B55" s="1569"/>
      <c r="C55" s="1569">
        <v>12</v>
      </c>
      <c r="D55" s="1579">
        <v>114.32</v>
      </c>
      <c r="E55" s="1593">
        <f t="shared" si="0"/>
        <v>1.6899999999999977</v>
      </c>
      <c r="F55" s="1573" t="str">
        <f t="shared" si="7"/>
        <v>＋</v>
      </c>
      <c r="G55" s="1569"/>
      <c r="H55" s="1569">
        <v>12</v>
      </c>
      <c r="I55" s="1594">
        <v>113.22</v>
      </c>
      <c r="J55" s="1594">
        <f t="shared" si="1"/>
        <v>-0.75</v>
      </c>
      <c r="K55" s="1594">
        <f t="shared" si="3"/>
        <v>-1.9899999999999949</v>
      </c>
      <c r="L55" s="1594">
        <f t="shared" si="5"/>
        <v>-2.9099999999999966</v>
      </c>
      <c r="M55" s="1594">
        <v>114.51</v>
      </c>
      <c r="N55" s="1594">
        <f t="shared" si="2"/>
        <v>-0.23999999999999488</v>
      </c>
      <c r="O55" s="1594">
        <f t="shared" si="4"/>
        <v>-0.90999999999999659</v>
      </c>
      <c r="P55" s="1594">
        <f t="shared" si="6"/>
        <v>-1.9299999999999926</v>
      </c>
      <c r="R55" s="1574" t="s">
        <v>820</v>
      </c>
      <c r="S55" s="1578" t="s">
        <v>822</v>
      </c>
    </row>
    <row r="56" spans="1:20" ht="18" customHeight="1">
      <c r="A56" s="1564">
        <v>2013</v>
      </c>
      <c r="B56" s="1564" t="s">
        <v>837</v>
      </c>
      <c r="C56" s="1564">
        <v>1</v>
      </c>
      <c r="D56" s="1575">
        <v>112.22</v>
      </c>
      <c r="E56" s="1589">
        <f t="shared" si="0"/>
        <v>-2.0999999999999943</v>
      </c>
      <c r="F56" s="1565" t="str">
        <f t="shared" si="7"/>
        <v>－</v>
      </c>
      <c r="G56" s="1564" t="s">
        <v>837</v>
      </c>
      <c r="H56" s="1564">
        <v>1</v>
      </c>
      <c r="I56" s="1590">
        <v>113.06</v>
      </c>
      <c r="J56" s="1590">
        <f t="shared" si="1"/>
        <v>-0.15999999999999659</v>
      </c>
      <c r="K56" s="1590">
        <f t="shared" si="3"/>
        <v>-0.90999999999999659</v>
      </c>
      <c r="L56" s="1590">
        <f t="shared" si="5"/>
        <v>-2.1499999999999915</v>
      </c>
      <c r="M56" s="1590">
        <v>113.69</v>
      </c>
      <c r="N56" s="1590">
        <f t="shared" si="2"/>
        <v>-0.82000000000000739</v>
      </c>
      <c r="O56" s="1590">
        <f t="shared" si="4"/>
        <v>-1.0600000000000023</v>
      </c>
      <c r="P56" s="1590">
        <f t="shared" si="6"/>
        <v>-1.730000000000004</v>
      </c>
      <c r="R56" s="1574" t="s">
        <v>823</v>
      </c>
      <c r="S56" s="1578" t="s">
        <v>824</v>
      </c>
    </row>
    <row r="57" spans="1:20" ht="18" customHeight="1">
      <c r="C57" s="1564">
        <v>2</v>
      </c>
      <c r="D57" s="1575">
        <v>111.62</v>
      </c>
      <c r="E57" s="1589">
        <f t="shared" si="0"/>
        <v>-0.59999999999999432</v>
      </c>
      <c r="F57" s="1565" t="str">
        <f t="shared" si="7"/>
        <v>－</v>
      </c>
      <c r="H57" s="1564">
        <v>2</v>
      </c>
      <c r="I57" s="1590">
        <v>112.72</v>
      </c>
      <c r="J57" s="1590">
        <f t="shared" si="1"/>
        <v>-0.34000000000000341</v>
      </c>
      <c r="K57" s="1590">
        <f t="shared" si="3"/>
        <v>-0.5</v>
      </c>
      <c r="L57" s="1590">
        <f t="shared" si="5"/>
        <v>-1.25</v>
      </c>
      <c r="M57" s="1590">
        <v>112.7</v>
      </c>
      <c r="N57" s="1590">
        <f t="shared" si="2"/>
        <v>-0.98999999999999488</v>
      </c>
      <c r="O57" s="1590">
        <f t="shared" si="4"/>
        <v>-1.8100000000000023</v>
      </c>
      <c r="P57" s="1590">
        <f t="shared" si="6"/>
        <v>-2.0499999999999972</v>
      </c>
      <c r="R57" s="1574" t="s">
        <v>823</v>
      </c>
      <c r="S57" s="1578" t="s">
        <v>822</v>
      </c>
    </row>
    <row r="58" spans="1:20" ht="18" customHeight="1">
      <c r="C58" s="1564">
        <v>3</v>
      </c>
      <c r="D58" s="1575">
        <v>115.95</v>
      </c>
      <c r="E58" s="1589">
        <f t="shared" si="0"/>
        <v>4.3299999999999983</v>
      </c>
      <c r="F58" s="1565" t="str">
        <f t="shared" si="7"/>
        <v>＋</v>
      </c>
      <c r="H58" s="1564">
        <v>3</v>
      </c>
      <c r="I58" s="1590">
        <v>113.26</v>
      </c>
      <c r="J58" s="1590">
        <f t="shared" si="1"/>
        <v>0.54000000000000625</v>
      </c>
      <c r="K58" s="1590">
        <f t="shared" si="3"/>
        <v>0.20000000000000284</v>
      </c>
      <c r="L58" s="1590">
        <f t="shared" si="5"/>
        <v>4.0000000000006253E-2</v>
      </c>
      <c r="M58" s="1590">
        <v>113.35</v>
      </c>
      <c r="N58" s="1590">
        <f t="shared" si="2"/>
        <v>0.64999999999999147</v>
      </c>
      <c r="O58" s="1590">
        <f t="shared" si="4"/>
        <v>-0.34000000000000341</v>
      </c>
      <c r="P58" s="1590">
        <f t="shared" si="6"/>
        <v>-1.1600000000000108</v>
      </c>
      <c r="R58" s="1574" t="s">
        <v>825</v>
      </c>
      <c r="S58" s="1578" t="s">
        <v>826</v>
      </c>
    </row>
    <row r="59" spans="1:20" ht="18" customHeight="1">
      <c r="C59" s="1564">
        <v>4</v>
      </c>
      <c r="D59" s="1575">
        <v>113.81</v>
      </c>
      <c r="E59" s="1589">
        <f t="shared" si="0"/>
        <v>-2.1400000000000006</v>
      </c>
      <c r="F59" s="1565" t="str">
        <f t="shared" si="7"/>
        <v>－</v>
      </c>
      <c r="H59" s="1564">
        <v>4</v>
      </c>
      <c r="I59" s="1590">
        <v>113.79</v>
      </c>
      <c r="J59" s="1590">
        <f t="shared" si="1"/>
        <v>0.53000000000000114</v>
      </c>
      <c r="K59" s="1590">
        <f t="shared" si="3"/>
        <v>1.0700000000000074</v>
      </c>
      <c r="L59" s="1590">
        <f t="shared" si="5"/>
        <v>0.73000000000000398</v>
      </c>
      <c r="M59" s="1590">
        <v>113.58</v>
      </c>
      <c r="N59" s="1590">
        <f t="shared" si="2"/>
        <v>0.23000000000000398</v>
      </c>
      <c r="O59" s="1590">
        <f t="shared" si="4"/>
        <v>0.87999999999999545</v>
      </c>
      <c r="P59" s="1590">
        <f t="shared" si="6"/>
        <v>-0.10999999999999943</v>
      </c>
      <c r="R59" s="1574" t="s">
        <v>825</v>
      </c>
      <c r="S59" s="1578" t="s">
        <v>822</v>
      </c>
      <c r="T59" s="1937" t="s">
        <v>838</v>
      </c>
    </row>
    <row r="60" spans="1:20" ht="18" customHeight="1">
      <c r="C60" s="1564">
        <v>5</v>
      </c>
      <c r="D60" s="1575">
        <v>115.42</v>
      </c>
      <c r="E60" s="1589">
        <f t="shared" si="0"/>
        <v>1.6099999999999994</v>
      </c>
      <c r="F60" s="1565" t="str">
        <f t="shared" si="7"/>
        <v>＋</v>
      </c>
      <c r="H60" s="1564">
        <v>5</v>
      </c>
      <c r="I60" s="1590">
        <v>115.06</v>
      </c>
      <c r="J60" s="1590">
        <f t="shared" si="1"/>
        <v>1.269999999999996</v>
      </c>
      <c r="K60" s="1590">
        <f t="shared" si="3"/>
        <v>1.7999999999999972</v>
      </c>
      <c r="L60" s="1590">
        <f t="shared" si="5"/>
        <v>2.3400000000000034</v>
      </c>
      <c r="M60" s="1590">
        <v>113.8</v>
      </c>
      <c r="N60" s="1590">
        <f t="shared" si="2"/>
        <v>0.21999999999999886</v>
      </c>
      <c r="O60" s="1590">
        <f t="shared" si="4"/>
        <v>0.45000000000000284</v>
      </c>
      <c r="P60" s="1590">
        <f t="shared" si="6"/>
        <v>1.0999999999999943</v>
      </c>
      <c r="R60" s="1580" t="s">
        <v>827</v>
      </c>
      <c r="S60" s="1578" t="s">
        <v>828</v>
      </c>
      <c r="T60" s="1938"/>
    </row>
    <row r="61" spans="1:20" ht="18" customHeight="1">
      <c r="C61" s="1564">
        <v>6</v>
      </c>
      <c r="D61" s="1575">
        <v>116.45</v>
      </c>
      <c r="E61" s="1589">
        <f t="shared" si="0"/>
        <v>1.0300000000000011</v>
      </c>
      <c r="F61" s="1565" t="str">
        <f t="shared" si="7"/>
        <v>＋</v>
      </c>
      <c r="H61" s="1564">
        <v>6</v>
      </c>
      <c r="I61" s="1590">
        <v>115.23</v>
      </c>
      <c r="J61" s="1590">
        <f t="shared" si="1"/>
        <v>0.17000000000000171</v>
      </c>
      <c r="K61" s="1590">
        <f t="shared" si="3"/>
        <v>1.4399999999999977</v>
      </c>
      <c r="L61" s="1590">
        <f t="shared" si="5"/>
        <v>1.9699999999999989</v>
      </c>
      <c r="M61" s="1590">
        <v>114.65</v>
      </c>
      <c r="N61" s="1590">
        <f t="shared" si="2"/>
        <v>0.85000000000000853</v>
      </c>
      <c r="O61" s="1590">
        <f t="shared" si="4"/>
        <v>1.0700000000000074</v>
      </c>
      <c r="P61" s="1590">
        <f t="shared" si="6"/>
        <v>1.3000000000000114</v>
      </c>
      <c r="R61" s="1581" t="s">
        <v>829</v>
      </c>
      <c r="S61" s="1582" t="s">
        <v>830</v>
      </c>
    </row>
    <row r="62" spans="1:20" ht="18" customHeight="1">
      <c r="C62" s="1564">
        <v>7</v>
      </c>
      <c r="D62" s="1575">
        <v>116.82</v>
      </c>
      <c r="E62" s="1589">
        <f t="shared" si="0"/>
        <v>0.36999999999999034</v>
      </c>
      <c r="F62" s="1565" t="str">
        <f t="shared" si="7"/>
        <v>＋</v>
      </c>
      <c r="H62" s="1564">
        <v>7</v>
      </c>
      <c r="I62" s="1590">
        <v>116.23</v>
      </c>
      <c r="J62" s="1590">
        <f t="shared" si="1"/>
        <v>1</v>
      </c>
      <c r="K62" s="1590">
        <f t="shared" si="3"/>
        <v>1.1700000000000017</v>
      </c>
      <c r="L62" s="1590">
        <f t="shared" si="5"/>
        <v>2.4399999999999977</v>
      </c>
      <c r="M62" s="1590">
        <v>115.69</v>
      </c>
      <c r="N62" s="1590">
        <f t="shared" si="2"/>
        <v>1.039999999999992</v>
      </c>
      <c r="O62" s="1590">
        <f t="shared" si="4"/>
        <v>1.8900000000000006</v>
      </c>
      <c r="P62" s="1590">
        <f t="shared" si="6"/>
        <v>2.1099999999999994</v>
      </c>
      <c r="R62" s="1580" t="s">
        <v>829</v>
      </c>
      <c r="S62" s="1578" t="s">
        <v>822</v>
      </c>
      <c r="T62" s="1583" t="s">
        <v>839</v>
      </c>
    </row>
    <row r="63" spans="1:20" ht="18" customHeight="1">
      <c r="C63" s="1564">
        <v>8</v>
      </c>
      <c r="D63" s="1575">
        <v>118.26</v>
      </c>
      <c r="E63" s="1589">
        <f t="shared" si="0"/>
        <v>1.4400000000000119</v>
      </c>
      <c r="F63" s="1565" t="str">
        <f t="shared" si="7"/>
        <v>＋</v>
      </c>
      <c r="H63" s="1564">
        <v>8</v>
      </c>
      <c r="I63" s="1590">
        <v>117.18</v>
      </c>
      <c r="J63" s="1590">
        <f t="shared" si="1"/>
        <v>0.95000000000000284</v>
      </c>
      <c r="K63" s="1590">
        <f t="shared" si="3"/>
        <v>1.9500000000000028</v>
      </c>
      <c r="L63" s="1590">
        <f t="shared" si="5"/>
        <v>2.1200000000000045</v>
      </c>
      <c r="M63" s="1590">
        <v>116.15</v>
      </c>
      <c r="N63" s="1590">
        <f t="shared" si="2"/>
        <v>0.46000000000000796</v>
      </c>
      <c r="O63" s="1590">
        <f t="shared" si="4"/>
        <v>1.5</v>
      </c>
      <c r="P63" s="1590">
        <f t="shared" si="6"/>
        <v>2.3500000000000085</v>
      </c>
      <c r="R63" s="1581" t="s">
        <v>829</v>
      </c>
      <c r="S63" s="1578" t="s">
        <v>822</v>
      </c>
      <c r="T63" s="1571" t="s">
        <v>832</v>
      </c>
    </row>
    <row r="64" spans="1:20" ht="18" customHeight="1">
      <c r="C64" s="1564">
        <v>9</v>
      </c>
      <c r="D64" s="1575">
        <v>118.49</v>
      </c>
      <c r="E64" s="1589">
        <f t="shared" si="0"/>
        <v>0.22999999999998977</v>
      </c>
      <c r="F64" s="1565" t="str">
        <f t="shared" si="7"/>
        <v>＋</v>
      </c>
      <c r="H64" s="1564">
        <v>9</v>
      </c>
      <c r="I64" s="1590">
        <v>117.86</v>
      </c>
      <c r="J64" s="1590">
        <f t="shared" si="1"/>
        <v>0.67999999999999261</v>
      </c>
      <c r="K64" s="1590">
        <f t="shared" si="3"/>
        <v>1.6299999999999955</v>
      </c>
      <c r="L64" s="1590">
        <f t="shared" si="5"/>
        <v>2.6299999999999955</v>
      </c>
      <c r="M64" s="1590">
        <v>117.09</v>
      </c>
      <c r="N64" s="1590">
        <f t="shared" si="2"/>
        <v>0.93999999999999773</v>
      </c>
      <c r="O64" s="1590">
        <f t="shared" si="4"/>
        <v>1.4000000000000057</v>
      </c>
      <c r="P64" s="1590">
        <f t="shared" si="6"/>
        <v>2.4399999999999977</v>
      </c>
      <c r="R64" s="1581" t="s">
        <v>829</v>
      </c>
      <c r="S64" s="1578" t="s">
        <v>822</v>
      </c>
      <c r="T64" s="1583" t="s">
        <v>829</v>
      </c>
    </row>
    <row r="65" spans="1:20" ht="18" customHeight="1">
      <c r="C65" s="1564">
        <v>10</v>
      </c>
      <c r="D65" s="1575">
        <v>120.57</v>
      </c>
      <c r="E65" s="1589">
        <f t="shared" si="0"/>
        <v>2.0799999999999983</v>
      </c>
      <c r="F65" s="1565" t="str">
        <f t="shared" si="7"/>
        <v>＋</v>
      </c>
      <c r="H65" s="1564">
        <v>10</v>
      </c>
      <c r="I65" s="1590">
        <v>119.11</v>
      </c>
      <c r="J65" s="1590">
        <f t="shared" si="1"/>
        <v>1.25</v>
      </c>
      <c r="K65" s="1590">
        <f t="shared" si="3"/>
        <v>1.9299999999999926</v>
      </c>
      <c r="L65" s="1590">
        <f t="shared" si="5"/>
        <v>2.8799999999999955</v>
      </c>
      <c r="M65" s="1590">
        <v>118.12</v>
      </c>
      <c r="N65" s="1590">
        <f t="shared" si="2"/>
        <v>1.0300000000000011</v>
      </c>
      <c r="O65" s="1590">
        <f t="shared" si="4"/>
        <v>1.9699999999999989</v>
      </c>
      <c r="P65" s="1590">
        <f t="shared" si="6"/>
        <v>2.4300000000000068</v>
      </c>
      <c r="R65" s="1581" t="s">
        <v>829</v>
      </c>
      <c r="S65" s="1578" t="s">
        <v>822</v>
      </c>
      <c r="T65" s="1583" t="s">
        <v>829</v>
      </c>
    </row>
    <row r="66" spans="1:20" ht="18" customHeight="1">
      <c r="C66" s="1564">
        <v>11</v>
      </c>
      <c r="D66" s="1575">
        <v>122.44</v>
      </c>
      <c r="E66" s="1589">
        <f t="shared" si="0"/>
        <v>1.8700000000000045</v>
      </c>
      <c r="F66" s="1565" t="str">
        <f t="shared" si="7"/>
        <v>＋</v>
      </c>
      <c r="H66" s="1564">
        <v>11</v>
      </c>
      <c r="I66" s="1590">
        <v>120.5</v>
      </c>
      <c r="J66" s="1590">
        <f t="shared" si="1"/>
        <v>1.3900000000000006</v>
      </c>
      <c r="K66" s="1590">
        <f t="shared" si="3"/>
        <v>2.6400000000000006</v>
      </c>
      <c r="L66" s="1590">
        <f t="shared" si="5"/>
        <v>3.3199999999999932</v>
      </c>
      <c r="M66" s="1590">
        <v>119.32</v>
      </c>
      <c r="N66" s="1590">
        <f t="shared" si="2"/>
        <v>1.1999999999999886</v>
      </c>
      <c r="O66" s="1590">
        <f t="shared" si="4"/>
        <v>2.2299999999999898</v>
      </c>
      <c r="P66" s="1590">
        <f t="shared" si="6"/>
        <v>3.1699999999999875</v>
      </c>
      <c r="R66" s="1581" t="s">
        <v>829</v>
      </c>
      <c r="S66" s="1578" t="s">
        <v>822</v>
      </c>
      <c r="T66" s="1583" t="s">
        <v>829</v>
      </c>
    </row>
    <row r="67" spans="1:20" ht="18" customHeight="1">
      <c r="B67" s="1569"/>
      <c r="C67" s="1569">
        <v>12</v>
      </c>
      <c r="D67" s="1579">
        <v>122.75</v>
      </c>
      <c r="E67" s="1593">
        <f t="shared" si="0"/>
        <v>0.31000000000000227</v>
      </c>
      <c r="F67" s="1573" t="str">
        <f t="shared" si="7"/>
        <v>＋</v>
      </c>
      <c r="G67" s="1569"/>
      <c r="H67" s="1569">
        <v>12</v>
      </c>
      <c r="I67" s="1594">
        <v>121.92</v>
      </c>
      <c r="J67" s="1594">
        <f t="shared" si="1"/>
        <v>1.4200000000000017</v>
      </c>
      <c r="K67" s="1594">
        <f t="shared" si="3"/>
        <v>2.8100000000000023</v>
      </c>
      <c r="L67" s="1594">
        <f t="shared" si="5"/>
        <v>4.0600000000000023</v>
      </c>
      <c r="M67" s="1594">
        <v>120.5</v>
      </c>
      <c r="N67" s="1594">
        <f t="shared" si="2"/>
        <v>1.1800000000000068</v>
      </c>
      <c r="O67" s="1594">
        <f t="shared" si="4"/>
        <v>2.3799999999999955</v>
      </c>
      <c r="P67" s="1594">
        <f t="shared" si="6"/>
        <v>3.4099999999999966</v>
      </c>
      <c r="R67" s="1580" t="s">
        <v>829</v>
      </c>
      <c r="S67" s="1578" t="s">
        <v>822</v>
      </c>
      <c r="T67" s="1583" t="s">
        <v>829</v>
      </c>
    </row>
    <row r="68" spans="1:20" ht="18" customHeight="1">
      <c r="A68" s="1564">
        <v>2014</v>
      </c>
      <c r="B68" s="1564" t="s">
        <v>840</v>
      </c>
      <c r="C68" s="1564">
        <v>1</v>
      </c>
      <c r="D68" s="1575">
        <v>121.69</v>
      </c>
      <c r="E68" s="1589">
        <f t="shared" si="0"/>
        <v>-1.0600000000000023</v>
      </c>
      <c r="F68" s="1565" t="str">
        <f t="shared" si="7"/>
        <v>－</v>
      </c>
      <c r="G68" s="1564" t="s">
        <v>840</v>
      </c>
      <c r="H68" s="1564">
        <v>1</v>
      </c>
      <c r="I68" s="1590">
        <v>122.29</v>
      </c>
      <c r="J68" s="1590">
        <f t="shared" si="1"/>
        <v>0.37000000000000455</v>
      </c>
      <c r="K68" s="1590">
        <f t="shared" ref="K68:K91" si="8">SUM(J67:J68)</f>
        <v>1.7900000000000063</v>
      </c>
      <c r="L68" s="1590">
        <f t="shared" si="5"/>
        <v>3.1800000000000068</v>
      </c>
      <c r="M68" s="1590">
        <v>121.19</v>
      </c>
      <c r="N68" s="1590">
        <f t="shared" si="2"/>
        <v>0.68999999999999773</v>
      </c>
      <c r="O68" s="1590">
        <f t="shared" si="4"/>
        <v>1.8700000000000045</v>
      </c>
      <c r="P68" s="1590">
        <f t="shared" si="6"/>
        <v>3.0699999999999932</v>
      </c>
      <c r="R68" s="1580" t="s">
        <v>829</v>
      </c>
      <c r="S68" s="1578" t="s">
        <v>822</v>
      </c>
      <c r="T68" s="1583" t="s">
        <v>829</v>
      </c>
    </row>
    <row r="69" spans="1:20" ht="18" customHeight="1">
      <c r="C69" s="1564">
        <v>2</v>
      </c>
      <c r="D69" s="1575">
        <v>122.19</v>
      </c>
      <c r="E69" s="1589">
        <f t="shared" si="0"/>
        <v>0.5</v>
      </c>
      <c r="F69" s="1565" t="str">
        <f t="shared" si="7"/>
        <v>＋</v>
      </c>
      <c r="H69" s="1564">
        <v>2</v>
      </c>
      <c r="I69" s="1590">
        <v>122.21</v>
      </c>
      <c r="J69" s="1590">
        <f t="shared" si="1"/>
        <v>-8.0000000000012506E-2</v>
      </c>
      <c r="K69" s="1590">
        <f t="shared" si="8"/>
        <v>0.28999999999999204</v>
      </c>
      <c r="L69" s="1590">
        <f t="shared" si="5"/>
        <v>1.7099999999999937</v>
      </c>
      <c r="M69" s="1590">
        <v>121.93</v>
      </c>
      <c r="N69" s="1590">
        <f t="shared" si="2"/>
        <v>0.74000000000000909</v>
      </c>
      <c r="O69" s="1590">
        <f t="shared" si="4"/>
        <v>1.4300000000000068</v>
      </c>
      <c r="P69" s="1590">
        <f t="shared" si="6"/>
        <v>2.6100000000000136</v>
      </c>
      <c r="R69" s="1580" t="s">
        <v>829</v>
      </c>
      <c r="S69" s="1578" t="s">
        <v>822</v>
      </c>
      <c r="T69" s="1571" t="s">
        <v>832</v>
      </c>
    </row>
    <row r="70" spans="1:20" ht="18" customHeight="1">
      <c r="C70" s="1564">
        <v>3</v>
      </c>
      <c r="D70" s="1575">
        <v>122.08</v>
      </c>
      <c r="E70" s="1589">
        <f t="shared" si="0"/>
        <v>-0.10999999999999943</v>
      </c>
      <c r="F70" s="1565" t="str">
        <f t="shared" si="7"/>
        <v>－</v>
      </c>
      <c r="H70" s="1564">
        <v>3</v>
      </c>
      <c r="I70" s="1590">
        <v>121.99</v>
      </c>
      <c r="J70" s="1590">
        <f t="shared" si="1"/>
        <v>-0.21999999999999886</v>
      </c>
      <c r="K70" s="1590">
        <f t="shared" si="8"/>
        <v>-0.30000000000001137</v>
      </c>
      <c r="L70" s="1590">
        <f t="shared" si="5"/>
        <v>6.9999999999993179E-2</v>
      </c>
      <c r="M70" s="1590">
        <v>122.23</v>
      </c>
      <c r="N70" s="1590">
        <f t="shared" si="2"/>
        <v>0.29999999999999716</v>
      </c>
      <c r="O70" s="1590">
        <f t="shared" si="4"/>
        <v>1.0400000000000063</v>
      </c>
      <c r="P70" s="1590">
        <f t="shared" si="6"/>
        <v>1.730000000000004</v>
      </c>
      <c r="R70" s="1580" t="s">
        <v>829</v>
      </c>
      <c r="S70" s="1578" t="s">
        <v>822</v>
      </c>
      <c r="T70" s="1583" t="s">
        <v>829</v>
      </c>
    </row>
    <row r="71" spans="1:20" ht="18" customHeight="1">
      <c r="C71" s="1564">
        <v>4</v>
      </c>
      <c r="D71" s="1575">
        <v>120.48</v>
      </c>
      <c r="E71" s="1589">
        <f t="shared" si="0"/>
        <v>-1.5999999999999943</v>
      </c>
      <c r="F71" s="1565" t="str">
        <f t="shared" si="7"/>
        <v>－</v>
      </c>
      <c r="H71" s="1564">
        <v>4</v>
      </c>
      <c r="I71" s="1590">
        <v>121.58</v>
      </c>
      <c r="J71" s="1590">
        <f t="shared" si="1"/>
        <v>-0.40999999999999659</v>
      </c>
      <c r="K71" s="1590">
        <f t="shared" si="8"/>
        <v>-0.62999999999999545</v>
      </c>
      <c r="L71" s="1590">
        <f t="shared" si="5"/>
        <v>-0.71000000000000796</v>
      </c>
      <c r="M71" s="1590">
        <v>121.84</v>
      </c>
      <c r="N71" s="1590">
        <f t="shared" si="2"/>
        <v>-0.39000000000000057</v>
      </c>
      <c r="O71" s="1590">
        <f t="shared" si="4"/>
        <v>-9.0000000000003411E-2</v>
      </c>
      <c r="P71" s="1590">
        <f t="shared" si="6"/>
        <v>0.65000000000000568</v>
      </c>
      <c r="R71" s="1574" t="s">
        <v>829</v>
      </c>
      <c r="S71" s="1578" t="s">
        <v>822</v>
      </c>
      <c r="T71" s="1571" t="s">
        <v>832</v>
      </c>
    </row>
    <row r="72" spans="1:20" ht="18" customHeight="1">
      <c r="C72" s="1564">
        <v>5</v>
      </c>
      <c r="D72" s="1575">
        <v>122.35</v>
      </c>
      <c r="E72" s="1589">
        <f t="shared" si="0"/>
        <v>1.8699999999999903</v>
      </c>
      <c r="F72" s="1565" t="str">
        <f t="shared" si="7"/>
        <v>＋</v>
      </c>
      <c r="H72" s="1564">
        <v>5</v>
      </c>
      <c r="I72" s="1590">
        <v>121.64</v>
      </c>
      <c r="J72" s="1590">
        <f t="shared" si="1"/>
        <v>6.0000000000002274E-2</v>
      </c>
      <c r="K72" s="1590">
        <f t="shared" si="8"/>
        <v>-0.34999999999999432</v>
      </c>
      <c r="L72" s="1590">
        <f t="shared" si="5"/>
        <v>-0.56999999999999318</v>
      </c>
      <c r="M72" s="1590">
        <v>121.76</v>
      </c>
      <c r="N72" s="1590">
        <f t="shared" si="2"/>
        <v>-7.9999999999998295E-2</v>
      </c>
      <c r="O72" s="1590">
        <f t="shared" si="4"/>
        <v>-0.46999999999999886</v>
      </c>
      <c r="P72" s="1590">
        <f t="shared" si="6"/>
        <v>-0.17000000000000171</v>
      </c>
      <c r="R72" s="1574" t="s">
        <v>829</v>
      </c>
      <c r="S72" s="1578" t="s">
        <v>822</v>
      </c>
      <c r="T72" s="1571" t="s">
        <v>829</v>
      </c>
    </row>
    <row r="73" spans="1:20" ht="18" customHeight="1">
      <c r="C73" s="1564">
        <v>6</v>
      </c>
      <c r="D73" s="1575">
        <v>120.76</v>
      </c>
      <c r="E73" s="1589">
        <f t="shared" ref="E73:E136" si="9">D73-D72</f>
        <v>-1.5899999999999892</v>
      </c>
      <c r="F73" s="1565" t="str">
        <f t="shared" si="7"/>
        <v>－</v>
      </c>
      <c r="H73" s="1564">
        <v>6</v>
      </c>
      <c r="I73" s="1590">
        <v>121.2</v>
      </c>
      <c r="J73" s="1590">
        <f t="shared" ref="J73:J136" si="10">I73-I72</f>
        <v>-0.43999999999999773</v>
      </c>
      <c r="K73" s="1590">
        <f t="shared" si="8"/>
        <v>-0.37999999999999545</v>
      </c>
      <c r="L73" s="1590">
        <f t="shared" si="5"/>
        <v>-0.78999999999999204</v>
      </c>
      <c r="M73" s="1590">
        <v>121.57</v>
      </c>
      <c r="N73" s="1590">
        <f t="shared" ref="N73:N136" si="11">M73-M72</f>
        <v>-0.19000000000001194</v>
      </c>
      <c r="O73" s="1590">
        <f t="shared" si="4"/>
        <v>-0.27000000000001023</v>
      </c>
      <c r="P73" s="1590">
        <f t="shared" si="6"/>
        <v>-0.6600000000000108</v>
      </c>
      <c r="R73" s="1574" t="s">
        <v>832</v>
      </c>
      <c r="S73" s="1578" t="s">
        <v>824</v>
      </c>
      <c r="T73" s="1571" t="s">
        <v>832</v>
      </c>
    </row>
    <row r="74" spans="1:20" ht="18" customHeight="1">
      <c r="C74" s="1564">
        <v>7</v>
      </c>
      <c r="D74" s="1575">
        <v>120.3</v>
      </c>
      <c r="E74" s="1589">
        <f t="shared" si="9"/>
        <v>-0.46000000000000796</v>
      </c>
      <c r="F74" s="1565" t="str">
        <f t="shared" si="7"/>
        <v>－</v>
      </c>
      <c r="H74" s="1564">
        <v>7</v>
      </c>
      <c r="I74" s="1590">
        <v>121.14</v>
      </c>
      <c r="J74" s="1590">
        <f t="shared" si="10"/>
        <v>-6.0000000000002274E-2</v>
      </c>
      <c r="K74" s="1590">
        <f t="shared" si="8"/>
        <v>-0.5</v>
      </c>
      <c r="L74" s="1590">
        <f t="shared" si="5"/>
        <v>-0.43999999999999773</v>
      </c>
      <c r="M74" s="1590">
        <v>121.19</v>
      </c>
      <c r="N74" s="1590">
        <f t="shared" si="11"/>
        <v>-0.37999999999999545</v>
      </c>
      <c r="O74" s="1590">
        <f t="shared" ref="O74:O137" si="12">SUM(N73:N74)</f>
        <v>-0.57000000000000739</v>
      </c>
      <c r="P74" s="1590">
        <f t="shared" si="6"/>
        <v>-0.65000000000000568</v>
      </c>
      <c r="R74" s="1574" t="s">
        <v>835</v>
      </c>
      <c r="S74" s="1578" t="s">
        <v>826</v>
      </c>
      <c r="T74" s="1571" t="s">
        <v>832</v>
      </c>
    </row>
    <row r="75" spans="1:20" ht="18" customHeight="1">
      <c r="C75" s="1564">
        <v>8</v>
      </c>
      <c r="D75" s="1575">
        <v>120.03</v>
      </c>
      <c r="E75" s="1589">
        <f t="shared" si="9"/>
        <v>-0.26999999999999602</v>
      </c>
      <c r="F75" s="1565" t="str">
        <f t="shared" si="7"/>
        <v>－</v>
      </c>
      <c r="H75" s="1564">
        <v>8</v>
      </c>
      <c r="I75" s="1590">
        <v>120.36</v>
      </c>
      <c r="J75" s="1590">
        <f t="shared" si="10"/>
        <v>-0.78000000000000114</v>
      </c>
      <c r="K75" s="1590">
        <f t="shared" si="8"/>
        <v>-0.84000000000000341</v>
      </c>
      <c r="L75" s="1590">
        <f t="shared" ref="L75:L138" si="13">SUM(J73:J75)</f>
        <v>-1.2800000000000011</v>
      </c>
      <c r="M75" s="1590">
        <v>120.78</v>
      </c>
      <c r="N75" s="1590">
        <f t="shared" si="11"/>
        <v>-0.40999999999999659</v>
      </c>
      <c r="O75" s="1590">
        <f t="shared" si="12"/>
        <v>-0.78999999999999204</v>
      </c>
      <c r="P75" s="1590">
        <f t="shared" ref="P75:P138" si="14">SUM(N73:N75)</f>
        <v>-0.98000000000000398</v>
      </c>
      <c r="R75" s="1574" t="s">
        <v>841</v>
      </c>
      <c r="S75" s="1578" t="s">
        <v>822</v>
      </c>
      <c r="T75" s="1571" t="s">
        <v>832</v>
      </c>
    </row>
    <row r="76" spans="1:20" ht="18" customHeight="1">
      <c r="C76" s="1564">
        <v>9</v>
      </c>
      <c r="D76" s="1575">
        <v>120.44</v>
      </c>
      <c r="E76" s="1589">
        <f t="shared" si="9"/>
        <v>0.40999999999999659</v>
      </c>
      <c r="F76" s="1565" t="str">
        <f t="shared" si="7"/>
        <v>＋</v>
      </c>
      <c r="H76" s="1564">
        <v>9</v>
      </c>
      <c r="I76" s="1590">
        <v>120.26</v>
      </c>
      <c r="J76" s="1590">
        <f t="shared" si="10"/>
        <v>-9.9999999999994316E-2</v>
      </c>
      <c r="K76" s="1590">
        <f t="shared" si="8"/>
        <v>-0.87999999999999545</v>
      </c>
      <c r="L76" s="1590">
        <f t="shared" si="13"/>
        <v>-0.93999999999999773</v>
      </c>
      <c r="M76" s="1590">
        <v>120.78</v>
      </c>
      <c r="N76" s="1590">
        <f t="shared" si="11"/>
        <v>0</v>
      </c>
      <c r="O76" s="1590">
        <f t="shared" si="12"/>
        <v>-0.40999999999999659</v>
      </c>
      <c r="P76" s="1590">
        <f t="shared" si="14"/>
        <v>-0.78999999999999204</v>
      </c>
      <c r="R76" s="1574" t="s">
        <v>835</v>
      </c>
      <c r="S76" s="1578" t="s">
        <v>822</v>
      </c>
      <c r="T76" s="1584" t="s">
        <v>842</v>
      </c>
    </row>
    <row r="77" spans="1:20" ht="18" customHeight="1">
      <c r="C77" s="1564">
        <v>10</v>
      </c>
      <c r="D77" s="1575">
        <v>123.78</v>
      </c>
      <c r="E77" s="1589">
        <f t="shared" si="9"/>
        <v>3.3400000000000034</v>
      </c>
      <c r="F77" s="1565" t="str">
        <f t="shared" si="7"/>
        <v>＋</v>
      </c>
      <c r="H77" s="1564">
        <v>10</v>
      </c>
      <c r="I77" s="1590">
        <v>121.42</v>
      </c>
      <c r="J77" s="1590">
        <f t="shared" si="10"/>
        <v>1.1599999999999966</v>
      </c>
      <c r="K77" s="1590">
        <f t="shared" si="8"/>
        <v>1.0600000000000023</v>
      </c>
      <c r="L77" s="1590">
        <f t="shared" si="13"/>
        <v>0.28000000000000114</v>
      </c>
      <c r="M77" s="1590">
        <v>121.06</v>
      </c>
      <c r="N77" s="1590">
        <f t="shared" si="11"/>
        <v>0.28000000000000114</v>
      </c>
      <c r="O77" s="1590">
        <f t="shared" si="12"/>
        <v>0.28000000000000114</v>
      </c>
      <c r="P77" s="1590">
        <f t="shared" si="14"/>
        <v>-0.12999999999999545</v>
      </c>
      <c r="R77" s="1574" t="s">
        <v>843</v>
      </c>
      <c r="S77" s="1578" t="s">
        <v>824</v>
      </c>
      <c r="T77" s="1584" t="s">
        <v>844</v>
      </c>
    </row>
    <row r="78" spans="1:20" ht="18" customHeight="1">
      <c r="C78" s="1564">
        <v>11</v>
      </c>
      <c r="D78" s="1575">
        <v>120.71</v>
      </c>
      <c r="E78" s="1589">
        <f t="shared" si="9"/>
        <v>-3.0700000000000074</v>
      </c>
      <c r="F78" s="1565" t="str">
        <f t="shared" si="7"/>
        <v>－</v>
      </c>
      <c r="H78" s="1564">
        <v>11</v>
      </c>
      <c r="I78" s="1590">
        <v>121.64</v>
      </c>
      <c r="J78" s="1590">
        <f t="shared" si="10"/>
        <v>0.21999999999999886</v>
      </c>
      <c r="K78" s="1590">
        <f t="shared" si="8"/>
        <v>1.3799999999999955</v>
      </c>
      <c r="L78" s="1590">
        <f t="shared" si="13"/>
        <v>1.2800000000000011</v>
      </c>
      <c r="M78" s="1590">
        <v>121.05</v>
      </c>
      <c r="N78" s="1590">
        <f t="shared" si="11"/>
        <v>-1.0000000000005116E-2</v>
      </c>
      <c r="O78" s="1590">
        <f t="shared" si="12"/>
        <v>0.26999999999999602</v>
      </c>
      <c r="P78" s="1590">
        <f t="shared" si="14"/>
        <v>0.26999999999999602</v>
      </c>
      <c r="R78" s="1574" t="s">
        <v>843</v>
      </c>
      <c r="S78" s="1578" t="s">
        <v>824</v>
      </c>
      <c r="T78" s="1584" t="s">
        <v>844</v>
      </c>
    </row>
    <row r="79" spans="1:20" ht="18" customHeight="1">
      <c r="B79" s="1569"/>
      <c r="C79" s="1569">
        <v>12</v>
      </c>
      <c r="D79" s="1579">
        <v>122.67</v>
      </c>
      <c r="E79" s="1593">
        <f t="shared" si="9"/>
        <v>1.960000000000008</v>
      </c>
      <c r="F79" s="1573" t="str">
        <f t="shared" si="7"/>
        <v>＋</v>
      </c>
      <c r="G79" s="1569"/>
      <c r="H79" s="1569">
        <v>12</v>
      </c>
      <c r="I79" s="1594">
        <v>122.39</v>
      </c>
      <c r="J79" s="1594">
        <f t="shared" si="10"/>
        <v>0.75</v>
      </c>
      <c r="K79" s="1594">
        <f t="shared" si="8"/>
        <v>0.96999999999999886</v>
      </c>
      <c r="L79" s="1594">
        <f t="shared" si="13"/>
        <v>2.1299999999999955</v>
      </c>
      <c r="M79" s="1594">
        <v>121.53</v>
      </c>
      <c r="N79" s="1594">
        <f t="shared" si="11"/>
        <v>0.48000000000000398</v>
      </c>
      <c r="O79" s="1594">
        <f t="shared" si="12"/>
        <v>0.46999999999999886</v>
      </c>
      <c r="P79" s="1594">
        <f t="shared" si="14"/>
        <v>0.75</v>
      </c>
      <c r="R79" s="1574" t="s">
        <v>829</v>
      </c>
      <c r="S79" s="1578" t="s">
        <v>845</v>
      </c>
      <c r="T79" s="1583" t="s">
        <v>829</v>
      </c>
    </row>
    <row r="80" spans="1:20" ht="18" customHeight="1">
      <c r="A80" s="1564">
        <v>2015</v>
      </c>
      <c r="B80" s="1564" t="s">
        <v>846</v>
      </c>
      <c r="C80" s="1564">
        <v>1</v>
      </c>
      <c r="D80" s="1585">
        <v>123.2</v>
      </c>
      <c r="E80" s="1586">
        <f t="shared" si="9"/>
        <v>0.53000000000000114</v>
      </c>
      <c r="F80" s="1567" t="str">
        <f t="shared" si="7"/>
        <v>＋</v>
      </c>
      <c r="G80" s="1566" t="s">
        <v>846</v>
      </c>
      <c r="H80" s="1566">
        <v>1</v>
      </c>
      <c r="I80" s="1587">
        <v>122.19</v>
      </c>
      <c r="J80" s="1587">
        <f t="shared" si="10"/>
        <v>-0.20000000000000284</v>
      </c>
      <c r="K80" s="1587">
        <f t="shared" si="8"/>
        <v>0.54999999999999716</v>
      </c>
      <c r="L80" s="1587">
        <f t="shared" si="13"/>
        <v>0.76999999999999602</v>
      </c>
      <c r="M80" s="1587">
        <v>122.16</v>
      </c>
      <c r="N80" s="1587">
        <f t="shared" si="11"/>
        <v>0.62999999999999545</v>
      </c>
      <c r="O80" s="1587">
        <f t="shared" si="12"/>
        <v>1.1099999999999994</v>
      </c>
      <c r="P80" s="1587">
        <f t="shared" si="14"/>
        <v>1.0999999999999943</v>
      </c>
      <c r="R80" s="1574" t="s">
        <v>829</v>
      </c>
      <c r="S80" s="1588" t="s">
        <v>847</v>
      </c>
      <c r="T80" s="1583" t="s">
        <v>829</v>
      </c>
    </row>
    <row r="81" spans="1:20" ht="18" customHeight="1">
      <c r="C81" s="1564">
        <v>2</v>
      </c>
      <c r="D81" s="1575">
        <v>119.88</v>
      </c>
      <c r="E81" s="1589">
        <f t="shared" si="9"/>
        <v>-3.3200000000000074</v>
      </c>
      <c r="F81" s="1565" t="str">
        <f t="shared" si="7"/>
        <v>－</v>
      </c>
      <c r="H81" s="1564">
        <v>2</v>
      </c>
      <c r="I81" s="1590">
        <v>121.92</v>
      </c>
      <c r="J81" s="1590">
        <f t="shared" si="10"/>
        <v>-0.26999999999999602</v>
      </c>
      <c r="K81" s="1590">
        <f t="shared" si="8"/>
        <v>-0.46999999999999886</v>
      </c>
      <c r="L81" s="1590">
        <f t="shared" si="13"/>
        <v>0.28000000000000114</v>
      </c>
      <c r="M81" s="1590">
        <v>122.05</v>
      </c>
      <c r="N81" s="1590">
        <f t="shared" si="11"/>
        <v>-0.10999999999999943</v>
      </c>
      <c r="O81" s="1590">
        <f t="shared" si="12"/>
        <v>0.51999999999999602</v>
      </c>
      <c r="P81" s="1590">
        <f t="shared" si="14"/>
        <v>1</v>
      </c>
      <c r="R81" s="1574" t="s">
        <v>832</v>
      </c>
      <c r="S81" s="1578" t="s">
        <v>824</v>
      </c>
      <c r="T81" s="1571" t="s">
        <v>832</v>
      </c>
    </row>
    <row r="82" spans="1:20" ht="18" customHeight="1">
      <c r="C82" s="1564">
        <v>3</v>
      </c>
      <c r="D82" s="1575">
        <v>120.47</v>
      </c>
      <c r="E82" s="1589">
        <f t="shared" si="9"/>
        <v>0.59000000000000341</v>
      </c>
      <c r="F82" s="1565" t="str">
        <f t="shared" si="7"/>
        <v>＋</v>
      </c>
      <c r="H82" s="1564">
        <v>3</v>
      </c>
      <c r="I82" s="1590">
        <v>121.18</v>
      </c>
      <c r="J82" s="1590">
        <f t="shared" si="10"/>
        <v>-0.73999999999999488</v>
      </c>
      <c r="K82" s="1590">
        <f t="shared" si="8"/>
        <v>-1.0099999999999909</v>
      </c>
      <c r="L82" s="1590">
        <f t="shared" si="13"/>
        <v>-1.2099999999999937</v>
      </c>
      <c r="M82" s="1590">
        <v>121.39</v>
      </c>
      <c r="N82" s="1590">
        <f t="shared" si="11"/>
        <v>-0.65999999999999659</v>
      </c>
      <c r="O82" s="1590">
        <f t="shared" si="12"/>
        <v>-0.76999999999999602</v>
      </c>
      <c r="P82" s="1590">
        <f t="shared" si="14"/>
        <v>-0.14000000000000057</v>
      </c>
      <c r="R82" s="1574" t="s">
        <v>829</v>
      </c>
      <c r="S82" s="1588" t="s">
        <v>847</v>
      </c>
      <c r="T82" s="1583" t="s">
        <v>829</v>
      </c>
    </row>
    <row r="83" spans="1:20" ht="18" customHeight="1">
      <c r="C83" s="1564">
        <v>4</v>
      </c>
      <c r="D83" s="1575">
        <v>119.89</v>
      </c>
      <c r="E83" s="1589">
        <f t="shared" si="9"/>
        <v>-0.57999999999999829</v>
      </c>
      <c r="F83" s="1565" t="str">
        <f t="shared" si="7"/>
        <v>－</v>
      </c>
      <c r="H83" s="1564">
        <v>4</v>
      </c>
      <c r="I83" s="1590">
        <v>120.08</v>
      </c>
      <c r="J83" s="1590">
        <f t="shared" si="10"/>
        <v>-1.1000000000000085</v>
      </c>
      <c r="K83" s="1590">
        <f t="shared" si="8"/>
        <v>-1.8400000000000034</v>
      </c>
      <c r="L83" s="1590">
        <f t="shared" si="13"/>
        <v>-2.1099999999999994</v>
      </c>
      <c r="M83" s="1590">
        <v>121.22</v>
      </c>
      <c r="N83" s="1590">
        <f t="shared" si="11"/>
        <v>-0.17000000000000171</v>
      </c>
      <c r="O83" s="1590">
        <f t="shared" si="12"/>
        <v>-0.82999999999999829</v>
      </c>
      <c r="P83" s="1590">
        <f t="shared" si="14"/>
        <v>-0.93999999999999773</v>
      </c>
      <c r="R83" s="1574" t="s">
        <v>841</v>
      </c>
      <c r="S83" s="1588" t="s">
        <v>848</v>
      </c>
      <c r="T83" s="1583" t="s">
        <v>835</v>
      </c>
    </row>
    <row r="84" spans="1:20">
      <c r="C84" s="1564">
        <v>5</v>
      </c>
      <c r="D84" s="1575">
        <v>117.65</v>
      </c>
      <c r="E84" s="1589">
        <f t="shared" si="9"/>
        <v>-2.2399999999999949</v>
      </c>
      <c r="F84" s="1565" t="str">
        <f t="shared" si="7"/>
        <v>－</v>
      </c>
      <c r="H84" s="1564">
        <v>5</v>
      </c>
      <c r="I84" s="1590">
        <v>119.34</v>
      </c>
      <c r="J84" s="1590">
        <f t="shared" si="10"/>
        <v>-0.73999999999999488</v>
      </c>
      <c r="K84" s="1590">
        <f t="shared" si="8"/>
        <v>-1.8400000000000034</v>
      </c>
      <c r="L84" s="1590">
        <f t="shared" si="13"/>
        <v>-2.5799999999999983</v>
      </c>
      <c r="M84" s="1590">
        <v>120.22</v>
      </c>
      <c r="N84" s="1590">
        <f t="shared" si="11"/>
        <v>-1</v>
      </c>
      <c r="O84" s="1590">
        <f t="shared" si="12"/>
        <v>-1.1700000000000017</v>
      </c>
      <c r="P84" s="1590">
        <f t="shared" si="14"/>
        <v>-1.8299999999999983</v>
      </c>
      <c r="R84" s="1574" t="s">
        <v>843</v>
      </c>
      <c r="S84" s="1578" t="s">
        <v>824</v>
      </c>
      <c r="T84" s="1571" t="s">
        <v>843</v>
      </c>
    </row>
    <row r="85" spans="1:20" ht="23.25" customHeight="1">
      <c r="C85" s="1564">
        <v>6</v>
      </c>
      <c r="D85" s="1575">
        <v>116.16</v>
      </c>
      <c r="E85" s="1589">
        <f t="shared" si="9"/>
        <v>-1.4900000000000091</v>
      </c>
      <c r="F85" s="1565" t="str">
        <f t="shared" si="7"/>
        <v>－</v>
      </c>
      <c r="H85" s="1564">
        <v>6</v>
      </c>
      <c r="I85" s="1590">
        <v>117.9</v>
      </c>
      <c r="J85" s="1590">
        <f t="shared" si="10"/>
        <v>-1.4399999999999977</v>
      </c>
      <c r="K85" s="1590">
        <f t="shared" si="8"/>
        <v>-2.1799999999999926</v>
      </c>
      <c r="L85" s="1590">
        <f t="shared" si="13"/>
        <v>-3.2800000000000011</v>
      </c>
      <c r="M85" s="1590">
        <v>118.81</v>
      </c>
      <c r="N85" s="1590">
        <f t="shared" si="11"/>
        <v>-1.4099999999999966</v>
      </c>
      <c r="O85" s="1590">
        <f t="shared" si="12"/>
        <v>-2.4099999999999966</v>
      </c>
      <c r="P85" s="1590">
        <f t="shared" si="14"/>
        <v>-2.5799999999999983</v>
      </c>
      <c r="R85" s="1591" t="s">
        <v>849</v>
      </c>
      <c r="S85" s="1563" t="s">
        <v>850</v>
      </c>
      <c r="T85" s="1584" t="s">
        <v>842</v>
      </c>
    </row>
    <row r="86" spans="1:20" ht="23.25" customHeight="1">
      <c r="C86" s="1564">
        <v>7</v>
      </c>
      <c r="D86" s="1575">
        <v>117.89</v>
      </c>
      <c r="E86" s="1589">
        <f t="shared" si="9"/>
        <v>1.730000000000004</v>
      </c>
      <c r="F86" s="1565" t="str">
        <f t="shared" ref="F86:F149" si="15">IF(E86&gt;0,"＋","－")</f>
        <v>＋</v>
      </c>
      <c r="H86" s="1564">
        <v>7</v>
      </c>
      <c r="I86" s="1590">
        <v>117.23</v>
      </c>
      <c r="J86" s="1590">
        <f t="shared" si="10"/>
        <v>-0.67000000000000171</v>
      </c>
      <c r="K86" s="1590">
        <f t="shared" si="8"/>
        <v>-2.1099999999999994</v>
      </c>
      <c r="L86" s="1590">
        <f t="shared" si="13"/>
        <v>-2.8499999999999943</v>
      </c>
      <c r="M86" s="1590">
        <v>118.41</v>
      </c>
      <c r="N86" s="1590">
        <f t="shared" si="11"/>
        <v>-0.40000000000000568</v>
      </c>
      <c r="O86" s="1590">
        <f t="shared" si="12"/>
        <v>-1.8100000000000023</v>
      </c>
      <c r="P86" s="1590">
        <f t="shared" si="14"/>
        <v>-2.8100000000000023</v>
      </c>
      <c r="R86" s="1592" t="s">
        <v>851</v>
      </c>
      <c r="S86" s="1582" t="s">
        <v>824</v>
      </c>
      <c r="T86" s="1584" t="s">
        <v>844</v>
      </c>
    </row>
    <row r="87" spans="1:20" ht="23.25" customHeight="1">
      <c r="C87" s="1564">
        <v>8</v>
      </c>
      <c r="D87" s="1575">
        <v>117.33</v>
      </c>
      <c r="E87" s="1589">
        <f t="shared" si="9"/>
        <v>-0.56000000000000227</v>
      </c>
      <c r="F87" s="1565" t="str">
        <f t="shared" si="15"/>
        <v>－</v>
      </c>
      <c r="H87" s="1564">
        <v>8</v>
      </c>
      <c r="I87" s="1590">
        <v>117.13</v>
      </c>
      <c r="J87" s="1590">
        <f t="shared" si="10"/>
        <v>-0.10000000000000853</v>
      </c>
      <c r="K87" s="1590">
        <f t="shared" si="8"/>
        <v>-0.77000000000001023</v>
      </c>
      <c r="L87" s="1590">
        <f t="shared" si="13"/>
        <v>-2.210000000000008</v>
      </c>
      <c r="M87" s="1590">
        <v>117.78</v>
      </c>
      <c r="N87" s="1590">
        <f t="shared" si="11"/>
        <v>-0.62999999999999545</v>
      </c>
      <c r="O87" s="1590">
        <f t="shared" si="12"/>
        <v>-1.0300000000000011</v>
      </c>
      <c r="P87" s="1590">
        <f t="shared" si="14"/>
        <v>-2.4399999999999977</v>
      </c>
      <c r="R87" s="1592" t="s">
        <v>851</v>
      </c>
      <c r="S87" s="1582" t="s">
        <v>824</v>
      </c>
      <c r="T87" s="1584" t="s">
        <v>844</v>
      </c>
    </row>
    <row r="88" spans="1:20" ht="23.25" customHeight="1">
      <c r="C88" s="1564">
        <v>9</v>
      </c>
      <c r="D88" s="1575">
        <v>117.16</v>
      </c>
      <c r="E88" s="1589">
        <f t="shared" si="9"/>
        <v>-0.17000000000000171</v>
      </c>
      <c r="F88" s="1565" t="str">
        <f t="shared" si="15"/>
        <v>－</v>
      </c>
      <c r="H88" s="1564">
        <v>9</v>
      </c>
      <c r="I88" s="1590">
        <v>117.46</v>
      </c>
      <c r="J88" s="1590">
        <f t="shared" si="10"/>
        <v>0.32999999999999829</v>
      </c>
      <c r="K88" s="1590">
        <f t="shared" si="8"/>
        <v>0.22999999999998977</v>
      </c>
      <c r="L88" s="1590">
        <f t="shared" si="13"/>
        <v>-0.44000000000001194</v>
      </c>
      <c r="M88" s="1590">
        <v>117.24</v>
      </c>
      <c r="N88" s="1590">
        <f t="shared" si="11"/>
        <v>-0.54000000000000625</v>
      </c>
      <c r="O88" s="1590">
        <f t="shared" si="12"/>
        <v>-1.1700000000000017</v>
      </c>
      <c r="P88" s="1590">
        <f t="shared" si="14"/>
        <v>-1.5700000000000074</v>
      </c>
      <c r="R88" s="1592" t="s">
        <v>851</v>
      </c>
      <c r="S88" s="1582" t="s">
        <v>824</v>
      </c>
      <c r="T88" s="1584" t="s">
        <v>844</v>
      </c>
    </row>
    <row r="89" spans="1:20" ht="23.25" customHeight="1">
      <c r="C89" s="1564">
        <v>10</v>
      </c>
      <c r="D89" s="1575">
        <v>116.36</v>
      </c>
      <c r="E89" s="1589">
        <f t="shared" si="9"/>
        <v>-0.79999999999999716</v>
      </c>
      <c r="F89" s="1565" t="str">
        <f t="shared" si="15"/>
        <v>－</v>
      </c>
      <c r="H89" s="1564">
        <v>10</v>
      </c>
      <c r="I89" s="1590">
        <v>116.95</v>
      </c>
      <c r="J89" s="1590">
        <f t="shared" si="10"/>
        <v>-0.50999999999999091</v>
      </c>
      <c r="K89" s="1590">
        <f t="shared" si="8"/>
        <v>-0.17999999999999261</v>
      </c>
      <c r="L89" s="1590">
        <f t="shared" si="13"/>
        <v>-0.28000000000000114</v>
      </c>
      <c r="M89" s="1590">
        <v>116.98</v>
      </c>
      <c r="N89" s="1590">
        <f t="shared" si="11"/>
        <v>-0.25999999999999091</v>
      </c>
      <c r="O89" s="1590">
        <f t="shared" si="12"/>
        <v>-0.79999999999999716</v>
      </c>
      <c r="P89" s="1590">
        <f t="shared" si="14"/>
        <v>-1.4299999999999926</v>
      </c>
      <c r="R89" s="1592" t="s">
        <v>851</v>
      </c>
      <c r="S89" s="1582" t="s">
        <v>824</v>
      </c>
      <c r="T89" s="1584" t="s">
        <v>844</v>
      </c>
    </row>
    <row r="90" spans="1:20" ht="23.25" customHeight="1">
      <c r="C90" s="1564">
        <v>11</v>
      </c>
      <c r="D90" s="1575">
        <v>115.04</v>
      </c>
      <c r="E90" s="1589">
        <f t="shared" si="9"/>
        <v>-1.3199999999999932</v>
      </c>
      <c r="F90" s="1565" t="str">
        <f t="shared" si="15"/>
        <v>－</v>
      </c>
      <c r="H90" s="1564">
        <v>11</v>
      </c>
      <c r="I90" s="1590">
        <v>116.19</v>
      </c>
      <c r="J90" s="1590">
        <f t="shared" si="10"/>
        <v>-0.76000000000000512</v>
      </c>
      <c r="K90" s="1590">
        <f t="shared" si="8"/>
        <v>-1.269999999999996</v>
      </c>
      <c r="L90" s="1590">
        <f t="shared" si="13"/>
        <v>-0.93999999999999773</v>
      </c>
      <c r="M90" s="1590">
        <v>116.76</v>
      </c>
      <c r="N90" s="1590">
        <f t="shared" si="11"/>
        <v>-0.21999999999999886</v>
      </c>
      <c r="O90" s="1590">
        <f t="shared" si="12"/>
        <v>-0.47999999999998977</v>
      </c>
      <c r="P90" s="1590">
        <f t="shared" si="14"/>
        <v>-1.019999999999996</v>
      </c>
      <c r="R90" s="1592" t="s">
        <v>851</v>
      </c>
      <c r="S90" s="1582" t="s">
        <v>824</v>
      </c>
      <c r="T90" s="1584" t="s">
        <v>844</v>
      </c>
    </row>
    <row r="91" spans="1:20" ht="23.25" customHeight="1">
      <c r="B91" s="1569"/>
      <c r="C91" s="1569">
        <v>12</v>
      </c>
      <c r="D91" s="1579">
        <v>114.03</v>
      </c>
      <c r="E91" s="1593">
        <f t="shared" si="9"/>
        <v>-1.0100000000000051</v>
      </c>
      <c r="F91" s="1573" t="str">
        <f t="shared" si="15"/>
        <v>－</v>
      </c>
      <c r="G91" s="1569"/>
      <c r="H91" s="1569">
        <v>12</v>
      </c>
      <c r="I91" s="1594">
        <v>115.14</v>
      </c>
      <c r="J91" s="1594">
        <f t="shared" si="10"/>
        <v>-1.0499999999999972</v>
      </c>
      <c r="K91" s="1594">
        <f t="shared" si="8"/>
        <v>-1.8100000000000023</v>
      </c>
      <c r="L91" s="1594">
        <f t="shared" si="13"/>
        <v>-2.3199999999999932</v>
      </c>
      <c r="M91" s="1594">
        <v>115.98</v>
      </c>
      <c r="N91" s="1594">
        <f t="shared" si="11"/>
        <v>-0.78000000000000114</v>
      </c>
      <c r="O91" s="1594">
        <f t="shared" si="12"/>
        <v>-1</v>
      </c>
      <c r="P91" s="1594">
        <f t="shared" si="14"/>
        <v>-1.2599999999999909</v>
      </c>
      <c r="R91" s="1592" t="s">
        <v>851</v>
      </c>
      <c r="S91" s="1582" t="s">
        <v>824</v>
      </c>
      <c r="T91" s="1584" t="s">
        <v>820</v>
      </c>
    </row>
    <row r="92" spans="1:20" ht="23.25" customHeight="1">
      <c r="A92" s="1564">
        <v>2016</v>
      </c>
      <c r="B92" s="1564" t="s">
        <v>852</v>
      </c>
      <c r="C92" s="1564">
        <v>1</v>
      </c>
      <c r="D92" s="1585">
        <v>116.75</v>
      </c>
      <c r="E92" s="1586">
        <f t="shared" si="9"/>
        <v>2.7199999999999989</v>
      </c>
      <c r="F92" s="1567" t="str">
        <f t="shared" si="15"/>
        <v>＋</v>
      </c>
      <c r="G92" s="1564" t="s">
        <v>852</v>
      </c>
      <c r="H92" s="1564">
        <v>1</v>
      </c>
      <c r="I92" s="1587">
        <v>115.27</v>
      </c>
      <c r="J92" s="1587">
        <f t="shared" si="10"/>
        <v>0.12999999999999545</v>
      </c>
      <c r="K92" s="1587">
        <f t="shared" ref="K92:K115" si="16">SUM(J91:J92)</f>
        <v>-0.92000000000000171</v>
      </c>
      <c r="L92" s="1587">
        <f t="shared" si="13"/>
        <v>-1.6800000000000068</v>
      </c>
      <c r="M92" s="1587">
        <v>115.87</v>
      </c>
      <c r="N92" s="1587">
        <f t="shared" si="11"/>
        <v>-0.10999999999999943</v>
      </c>
      <c r="O92" s="1587">
        <f t="shared" si="12"/>
        <v>-0.89000000000000057</v>
      </c>
      <c r="P92" s="1587">
        <f t="shared" si="14"/>
        <v>-1.1099999999999994</v>
      </c>
      <c r="R92" s="1592" t="s">
        <v>851</v>
      </c>
      <c r="S92" s="1582" t="s">
        <v>824</v>
      </c>
      <c r="T92" s="1584" t="s">
        <v>823</v>
      </c>
    </row>
    <row r="93" spans="1:20" ht="23.25" customHeight="1">
      <c r="C93" s="1564">
        <v>2</v>
      </c>
      <c r="D93" s="1575">
        <v>116.7</v>
      </c>
      <c r="E93" s="1589">
        <f t="shared" si="9"/>
        <v>-4.9999999999997158E-2</v>
      </c>
      <c r="F93" s="1565" t="str">
        <f t="shared" si="15"/>
        <v>－</v>
      </c>
      <c r="H93" s="1564">
        <v>2</v>
      </c>
      <c r="I93" s="1590">
        <v>115.83</v>
      </c>
      <c r="J93" s="1590">
        <f t="shared" si="10"/>
        <v>0.56000000000000227</v>
      </c>
      <c r="K93" s="1590">
        <f t="shared" si="16"/>
        <v>0.68999999999999773</v>
      </c>
      <c r="L93" s="1590">
        <f t="shared" si="13"/>
        <v>-0.35999999999999943</v>
      </c>
      <c r="M93" s="1590">
        <v>115.78</v>
      </c>
      <c r="N93" s="1590">
        <f t="shared" si="11"/>
        <v>-9.0000000000003411E-2</v>
      </c>
      <c r="O93" s="1590">
        <f t="shared" si="12"/>
        <v>-0.20000000000000284</v>
      </c>
      <c r="P93" s="1590">
        <f t="shared" si="14"/>
        <v>-0.98000000000000398</v>
      </c>
      <c r="R93" s="1592" t="s">
        <v>851</v>
      </c>
      <c r="S93" s="1582" t="s">
        <v>824</v>
      </c>
      <c r="T93" s="1584" t="s">
        <v>823</v>
      </c>
    </row>
    <row r="94" spans="1:20" ht="23.25" customHeight="1">
      <c r="C94" s="1564">
        <v>3</v>
      </c>
      <c r="D94" s="1575">
        <v>116.32</v>
      </c>
      <c r="E94" s="1589">
        <f t="shared" si="9"/>
        <v>-0.38000000000000966</v>
      </c>
      <c r="F94" s="1565" t="str">
        <f t="shared" si="15"/>
        <v>－</v>
      </c>
      <c r="H94" s="1564">
        <v>3</v>
      </c>
      <c r="I94" s="1590">
        <v>116.59</v>
      </c>
      <c r="J94" s="1590">
        <f t="shared" si="10"/>
        <v>0.76000000000000512</v>
      </c>
      <c r="K94" s="1590">
        <f t="shared" si="16"/>
        <v>1.3200000000000074</v>
      </c>
      <c r="L94" s="1590">
        <f t="shared" si="13"/>
        <v>1.4500000000000028</v>
      </c>
      <c r="M94" s="1590">
        <v>115.77</v>
      </c>
      <c r="N94" s="1590">
        <f t="shared" si="11"/>
        <v>-1.0000000000005116E-2</v>
      </c>
      <c r="O94" s="1590">
        <f t="shared" si="12"/>
        <v>-0.10000000000000853</v>
      </c>
      <c r="P94" s="1590">
        <f t="shared" si="14"/>
        <v>-0.21000000000000796</v>
      </c>
      <c r="R94" s="1592" t="s">
        <v>851</v>
      </c>
      <c r="S94" s="1582" t="s">
        <v>824</v>
      </c>
      <c r="T94" s="1584" t="s">
        <v>823</v>
      </c>
    </row>
    <row r="95" spans="1:20" ht="23.25" customHeight="1">
      <c r="C95" s="1564">
        <v>4</v>
      </c>
      <c r="D95" s="1575">
        <v>117.96</v>
      </c>
      <c r="E95" s="1589">
        <f t="shared" si="9"/>
        <v>1.6400000000000006</v>
      </c>
      <c r="F95" s="1565" t="str">
        <f t="shared" si="15"/>
        <v>＋</v>
      </c>
      <c r="H95" s="1564">
        <v>4</v>
      </c>
      <c r="I95" s="1590">
        <v>116.99</v>
      </c>
      <c r="J95" s="1590">
        <f t="shared" si="10"/>
        <v>0.39999999999999147</v>
      </c>
      <c r="K95" s="1590">
        <f t="shared" si="16"/>
        <v>1.1599999999999966</v>
      </c>
      <c r="L95" s="1590">
        <f t="shared" si="13"/>
        <v>1.7199999999999989</v>
      </c>
      <c r="M95" s="1590">
        <v>116.35</v>
      </c>
      <c r="N95" s="1590">
        <f t="shared" si="11"/>
        <v>0.57999999999999829</v>
      </c>
      <c r="O95" s="1590">
        <f t="shared" si="12"/>
        <v>0.56999999999999318</v>
      </c>
      <c r="P95" s="1590">
        <f t="shared" si="14"/>
        <v>0.47999999999998977</v>
      </c>
      <c r="R95" s="1592" t="s">
        <v>851</v>
      </c>
      <c r="S95" s="1582" t="s">
        <v>824</v>
      </c>
      <c r="T95" s="1584" t="s">
        <v>823</v>
      </c>
    </row>
    <row r="96" spans="1:20" ht="23.25" customHeight="1">
      <c r="C96" s="1564">
        <v>5</v>
      </c>
      <c r="D96" s="1575">
        <v>117.58</v>
      </c>
      <c r="E96" s="1589">
        <f t="shared" si="9"/>
        <v>-0.37999999999999545</v>
      </c>
      <c r="F96" s="1565" t="str">
        <f t="shared" si="15"/>
        <v>－</v>
      </c>
      <c r="H96" s="1564">
        <v>5</v>
      </c>
      <c r="I96" s="1590">
        <v>117.29</v>
      </c>
      <c r="J96" s="1590">
        <f t="shared" si="10"/>
        <v>0.30000000000001137</v>
      </c>
      <c r="K96" s="1590">
        <f t="shared" si="16"/>
        <v>0.70000000000000284</v>
      </c>
      <c r="L96" s="1590">
        <f t="shared" si="13"/>
        <v>1.460000000000008</v>
      </c>
      <c r="M96" s="1590">
        <v>117.06</v>
      </c>
      <c r="N96" s="1590">
        <f t="shared" si="11"/>
        <v>0.71000000000000796</v>
      </c>
      <c r="O96" s="1590">
        <f t="shared" si="12"/>
        <v>1.2900000000000063</v>
      </c>
      <c r="P96" s="1590">
        <f t="shared" si="14"/>
        <v>1.2800000000000011</v>
      </c>
      <c r="R96" s="1592" t="s">
        <v>851</v>
      </c>
      <c r="S96" s="1582" t="s">
        <v>824</v>
      </c>
      <c r="T96" s="1584" t="s">
        <v>823</v>
      </c>
    </row>
    <row r="97" spans="1:20" ht="18" customHeight="1">
      <c r="C97" s="1564">
        <v>6</v>
      </c>
      <c r="D97" s="1575">
        <v>117.88</v>
      </c>
      <c r="E97" s="1589">
        <f t="shared" si="9"/>
        <v>0.29999999999999716</v>
      </c>
      <c r="F97" s="1565" t="str">
        <f t="shared" si="15"/>
        <v>＋</v>
      </c>
      <c r="H97" s="1564">
        <v>6</v>
      </c>
      <c r="I97" s="1590">
        <v>117.81</v>
      </c>
      <c r="J97" s="1590">
        <f t="shared" si="10"/>
        <v>0.51999999999999602</v>
      </c>
      <c r="K97" s="1590">
        <f t="shared" si="16"/>
        <v>0.82000000000000739</v>
      </c>
      <c r="L97" s="1590">
        <f t="shared" si="13"/>
        <v>1.2199999999999989</v>
      </c>
      <c r="M97" s="1590">
        <v>117.29</v>
      </c>
      <c r="N97" s="1590">
        <f t="shared" si="11"/>
        <v>0.23000000000000398</v>
      </c>
      <c r="O97" s="1590">
        <f t="shared" si="12"/>
        <v>0.94000000000001194</v>
      </c>
      <c r="P97" s="1590">
        <f t="shared" si="14"/>
        <v>1.5200000000000102</v>
      </c>
      <c r="R97" s="1574" t="s">
        <v>193</v>
      </c>
      <c r="S97" s="1588" t="s">
        <v>850</v>
      </c>
      <c r="T97" s="1583" t="s">
        <v>820</v>
      </c>
    </row>
    <row r="98" spans="1:20" ht="18" customHeight="1">
      <c r="C98" s="1564">
        <v>7</v>
      </c>
      <c r="D98" s="1575">
        <v>118.29</v>
      </c>
      <c r="E98" s="1589">
        <f t="shared" si="9"/>
        <v>0.4100000000000108</v>
      </c>
      <c r="F98" s="1565" t="str">
        <f t="shared" si="15"/>
        <v>＋</v>
      </c>
      <c r="H98" s="1564">
        <v>7</v>
      </c>
      <c r="I98" s="1590">
        <v>117.92</v>
      </c>
      <c r="J98" s="1590">
        <f t="shared" si="10"/>
        <v>0.10999999999999943</v>
      </c>
      <c r="K98" s="1590">
        <f t="shared" si="16"/>
        <v>0.62999999999999545</v>
      </c>
      <c r="L98" s="1590">
        <f t="shared" si="13"/>
        <v>0.93000000000000682</v>
      </c>
      <c r="M98" s="1590">
        <v>117.61</v>
      </c>
      <c r="N98" s="1590">
        <f t="shared" si="11"/>
        <v>0.31999999999999318</v>
      </c>
      <c r="O98" s="1590">
        <f t="shared" si="12"/>
        <v>0.54999999999999716</v>
      </c>
      <c r="P98" s="1590">
        <f t="shared" si="14"/>
        <v>1.2600000000000051</v>
      </c>
      <c r="R98" s="1580" t="s">
        <v>853</v>
      </c>
      <c r="S98" s="1578" t="s">
        <v>824</v>
      </c>
      <c r="T98" s="1583" t="s">
        <v>823</v>
      </c>
    </row>
    <row r="99" spans="1:20" ht="18" customHeight="1">
      <c r="C99" s="1564">
        <v>8</v>
      </c>
      <c r="D99" s="1575">
        <v>115.67</v>
      </c>
      <c r="E99" s="1589">
        <f t="shared" si="9"/>
        <v>-2.6200000000000045</v>
      </c>
      <c r="F99" s="1565" t="str">
        <f t="shared" si="15"/>
        <v>－</v>
      </c>
      <c r="H99" s="1564">
        <v>8</v>
      </c>
      <c r="I99" s="1590">
        <v>117.28</v>
      </c>
      <c r="J99" s="1590">
        <f t="shared" si="10"/>
        <v>-0.64000000000000057</v>
      </c>
      <c r="K99" s="1590">
        <f t="shared" si="16"/>
        <v>-0.53000000000000114</v>
      </c>
      <c r="L99" s="1590">
        <f t="shared" si="13"/>
        <v>-1.0000000000005116E-2</v>
      </c>
      <c r="M99" s="1590">
        <v>117.48</v>
      </c>
      <c r="N99" s="1590">
        <f t="shared" si="11"/>
        <v>-0.12999999999999545</v>
      </c>
      <c r="O99" s="1590">
        <f t="shared" si="12"/>
        <v>0.18999999999999773</v>
      </c>
      <c r="P99" s="1590">
        <f t="shared" si="14"/>
        <v>0.42000000000000171</v>
      </c>
      <c r="R99" s="1580" t="s">
        <v>853</v>
      </c>
      <c r="S99" s="1582" t="s">
        <v>824</v>
      </c>
      <c r="T99" s="1571" t="s">
        <v>823</v>
      </c>
    </row>
    <row r="100" spans="1:20" ht="18" customHeight="1">
      <c r="C100" s="1564">
        <v>9</v>
      </c>
      <c r="D100" s="1575">
        <v>119.41</v>
      </c>
      <c r="E100" s="1589">
        <f t="shared" si="9"/>
        <v>3.7399999999999949</v>
      </c>
      <c r="F100" s="1565" t="str">
        <f t="shared" si="15"/>
        <v>＋</v>
      </c>
      <c r="H100" s="1564">
        <v>9</v>
      </c>
      <c r="I100" s="1590">
        <v>117.79</v>
      </c>
      <c r="J100" s="1590">
        <f t="shared" si="10"/>
        <v>0.51000000000000512</v>
      </c>
      <c r="K100" s="1590">
        <f t="shared" si="16"/>
        <v>-0.12999999999999545</v>
      </c>
      <c r="L100" s="1590">
        <f t="shared" si="13"/>
        <v>-1.9999999999996021E-2</v>
      </c>
      <c r="M100" s="1590">
        <v>117.77</v>
      </c>
      <c r="N100" s="1590">
        <f t="shared" si="11"/>
        <v>0.28999999999999204</v>
      </c>
      <c r="O100" s="1590">
        <f t="shared" si="12"/>
        <v>0.15999999999999659</v>
      </c>
      <c r="P100" s="1590">
        <f t="shared" si="14"/>
        <v>0.47999999999998977</v>
      </c>
      <c r="R100" s="1580" t="s">
        <v>853</v>
      </c>
      <c r="S100" s="1582" t="s">
        <v>824</v>
      </c>
      <c r="T100" s="1571" t="s">
        <v>823</v>
      </c>
    </row>
    <row r="101" spans="1:20" ht="18" customHeight="1">
      <c r="C101" s="1564">
        <v>10</v>
      </c>
      <c r="D101" s="1575">
        <v>116.84</v>
      </c>
      <c r="E101" s="1589">
        <f t="shared" si="9"/>
        <v>-2.5699999999999932</v>
      </c>
      <c r="F101" s="1565" t="str">
        <f t="shared" si="15"/>
        <v>－</v>
      </c>
      <c r="H101" s="1564">
        <v>10</v>
      </c>
      <c r="I101" s="1590">
        <v>117.31</v>
      </c>
      <c r="J101" s="1590">
        <f t="shared" si="10"/>
        <v>-0.48000000000000398</v>
      </c>
      <c r="K101" s="1590">
        <f t="shared" si="16"/>
        <v>3.0000000000001137E-2</v>
      </c>
      <c r="L101" s="1590">
        <f t="shared" si="13"/>
        <v>-0.60999999999999943</v>
      </c>
      <c r="M101" s="1590">
        <v>117.62</v>
      </c>
      <c r="N101" s="1590">
        <f t="shared" si="11"/>
        <v>-0.14999999999999147</v>
      </c>
      <c r="O101" s="1590">
        <f t="shared" si="12"/>
        <v>0.14000000000000057</v>
      </c>
      <c r="P101" s="1590">
        <f t="shared" si="14"/>
        <v>1.0000000000005116E-2</v>
      </c>
      <c r="R101" s="1580" t="s">
        <v>853</v>
      </c>
      <c r="S101" s="1582" t="s">
        <v>824</v>
      </c>
      <c r="T101" s="1571" t="s">
        <v>823</v>
      </c>
    </row>
    <row r="102" spans="1:20" ht="18" customHeight="1">
      <c r="C102" s="1564">
        <v>11</v>
      </c>
      <c r="D102" s="1575">
        <v>118.04</v>
      </c>
      <c r="E102" s="1589">
        <f t="shared" si="9"/>
        <v>1.2000000000000028</v>
      </c>
      <c r="F102" s="1565" t="str">
        <f t="shared" si="15"/>
        <v>＋</v>
      </c>
      <c r="H102" s="1564">
        <v>11</v>
      </c>
      <c r="I102" s="1590">
        <v>118.1</v>
      </c>
      <c r="J102" s="1590">
        <f t="shared" si="10"/>
        <v>0.78999999999999204</v>
      </c>
      <c r="K102" s="1590">
        <f t="shared" si="16"/>
        <v>0.30999999999998806</v>
      </c>
      <c r="L102" s="1590">
        <f t="shared" si="13"/>
        <v>0.81999999999999318</v>
      </c>
      <c r="M102" s="1590">
        <v>117.65</v>
      </c>
      <c r="N102" s="1590">
        <f t="shared" si="11"/>
        <v>3.0000000000001137E-2</v>
      </c>
      <c r="O102" s="1590">
        <f t="shared" si="12"/>
        <v>-0.11999999999999034</v>
      </c>
      <c r="P102" s="1590">
        <f t="shared" si="14"/>
        <v>0.17000000000000171</v>
      </c>
      <c r="R102" s="1580" t="s">
        <v>853</v>
      </c>
      <c r="S102" s="1582" t="s">
        <v>824</v>
      </c>
      <c r="T102" s="1571" t="s">
        <v>823</v>
      </c>
    </row>
    <row r="103" spans="1:20" ht="18" customHeight="1">
      <c r="B103" s="1569"/>
      <c r="C103" s="1569">
        <v>12</v>
      </c>
      <c r="D103" s="1579">
        <v>119.77</v>
      </c>
      <c r="E103" s="1593">
        <f t="shared" si="9"/>
        <v>1.7299999999999898</v>
      </c>
      <c r="F103" s="1573" t="str">
        <f t="shared" si="15"/>
        <v>＋</v>
      </c>
      <c r="G103" s="1569"/>
      <c r="H103" s="1569">
        <v>12</v>
      </c>
      <c r="I103" s="1594">
        <v>118.22</v>
      </c>
      <c r="J103" s="1594">
        <f t="shared" si="10"/>
        <v>0.12000000000000455</v>
      </c>
      <c r="K103" s="1594">
        <f t="shared" si="16"/>
        <v>0.90999999999999659</v>
      </c>
      <c r="L103" s="1594">
        <f t="shared" si="13"/>
        <v>0.42999999999999261</v>
      </c>
      <c r="M103" s="1594">
        <v>117.95</v>
      </c>
      <c r="N103" s="1594">
        <f t="shared" si="11"/>
        <v>0.29999999999999716</v>
      </c>
      <c r="O103" s="1594">
        <f t="shared" si="12"/>
        <v>0.32999999999999829</v>
      </c>
      <c r="P103" s="1594">
        <f t="shared" si="14"/>
        <v>0.18000000000000682</v>
      </c>
      <c r="R103" s="1580" t="s">
        <v>193</v>
      </c>
      <c r="S103" s="1588" t="s">
        <v>850</v>
      </c>
      <c r="T103" s="1571" t="s">
        <v>823</v>
      </c>
    </row>
    <row r="104" spans="1:20" ht="18" customHeight="1">
      <c r="A104" s="1564">
        <v>2017</v>
      </c>
      <c r="B104" s="1564" t="s">
        <v>854</v>
      </c>
      <c r="C104" s="1564">
        <v>1</v>
      </c>
      <c r="D104" s="1585">
        <v>118.8</v>
      </c>
      <c r="E104" s="1586">
        <f t="shared" si="9"/>
        <v>-0.96999999999999886</v>
      </c>
      <c r="F104" s="1567" t="str">
        <f t="shared" si="15"/>
        <v>－</v>
      </c>
      <c r="G104" s="1564" t="s">
        <v>854</v>
      </c>
      <c r="H104" s="1564">
        <v>1</v>
      </c>
      <c r="I104" s="1587">
        <v>118.87</v>
      </c>
      <c r="J104" s="1587">
        <f t="shared" si="10"/>
        <v>0.65000000000000568</v>
      </c>
      <c r="K104" s="1587">
        <f t="shared" si="16"/>
        <v>0.77000000000001023</v>
      </c>
      <c r="L104" s="1587">
        <f t="shared" si="13"/>
        <v>1.5600000000000023</v>
      </c>
      <c r="M104" s="1587">
        <v>118.57</v>
      </c>
      <c r="N104" s="1587">
        <f t="shared" si="11"/>
        <v>0.61999999999999034</v>
      </c>
      <c r="O104" s="1587">
        <f t="shared" si="12"/>
        <v>0.91999999999998749</v>
      </c>
      <c r="P104" s="1587">
        <f t="shared" si="14"/>
        <v>0.94999999999998863</v>
      </c>
      <c r="R104" s="1580" t="s">
        <v>193</v>
      </c>
      <c r="S104" s="1588" t="s">
        <v>850</v>
      </c>
      <c r="T104" s="1571" t="s">
        <v>823</v>
      </c>
    </row>
    <row r="105" spans="1:20" ht="18" customHeight="1">
      <c r="C105" s="1564">
        <v>2</v>
      </c>
      <c r="D105" s="1575">
        <v>122.28</v>
      </c>
      <c r="E105" s="1589">
        <f t="shared" si="9"/>
        <v>3.480000000000004</v>
      </c>
      <c r="F105" s="1565" t="str">
        <f t="shared" si="15"/>
        <v>＋</v>
      </c>
      <c r="H105" s="1564">
        <v>2</v>
      </c>
      <c r="I105" s="1590">
        <v>120.28</v>
      </c>
      <c r="J105" s="1590">
        <f t="shared" si="10"/>
        <v>1.4099999999999966</v>
      </c>
      <c r="K105" s="1590">
        <f t="shared" si="16"/>
        <v>2.0600000000000023</v>
      </c>
      <c r="L105" s="1590">
        <f t="shared" si="13"/>
        <v>2.1800000000000068</v>
      </c>
      <c r="M105" s="1590">
        <v>119.15</v>
      </c>
      <c r="N105" s="1590">
        <f t="shared" si="11"/>
        <v>0.58000000000001251</v>
      </c>
      <c r="O105" s="1590">
        <f t="shared" si="12"/>
        <v>1.2000000000000028</v>
      </c>
      <c r="P105" s="1590">
        <f t="shared" si="14"/>
        <v>1.5</v>
      </c>
      <c r="R105" s="1580" t="s">
        <v>853</v>
      </c>
      <c r="S105" s="1578" t="s">
        <v>824</v>
      </c>
      <c r="T105" s="1571" t="s">
        <v>823</v>
      </c>
    </row>
    <row r="106" spans="1:20" ht="18" customHeight="1">
      <c r="C106" s="1564">
        <v>3</v>
      </c>
      <c r="D106" s="1575">
        <v>121.36</v>
      </c>
      <c r="E106" s="1589">
        <f t="shared" si="9"/>
        <v>-0.92000000000000171</v>
      </c>
      <c r="F106" s="1565" t="str">
        <f t="shared" si="15"/>
        <v>－</v>
      </c>
      <c r="H106" s="1564">
        <v>3</v>
      </c>
      <c r="I106" s="1590">
        <v>120.81</v>
      </c>
      <c r="J106" s="1590">
        <f t="shared" si="10"/>
        <v>0.53000000000000114</v>
      </c>
      <c r="K106" s="1590">
        <f t="shared" si="16"/>
        <v>1.9399999999999977</v>
      </c>
      <c r="L106" s="1590">
        <f t="shared" si="13"/>
        <v>2.5900000000000034</v>
      </c>
      <c r="M106" s="1590">
        <v>120.05</v>
      </c>
      <c r="N106" s="1590">
        <f t="shared" si="11"/>
        <v>0.89999999999999147</v>
      </c>
      <c r="O106" s="1590">
        <f t="shared" si="12"/>
        <v>1.480000000000004</v>
      </c>
      <c r="P106" s="1590">
        <f t="shared" si="14"/>
        <v>2.0999999999999943</v>
      </c>
      <c r="R106" s="1580" t="s">
        <v>853</v>
      </c>
      <c r="S106" s="1578" t="s">
        <v>824</v>
      </c>
      <c r="T106" s="1571" t="s">
        <v>823</v>
      </c>
    </row>
    <row r="107" spans="1:20" ht="18" customHeight="1">
      <c r="C107" s="1564">
        <v>4</v>
      </c>
      <c r="D107" s="1575">
        <v>123.51</v>
      </c>
      <c r="E107" s="1589">
        <f t="shared" si="9"/>
        <v>2.1500000000000057</v>
      </c>
      <c r="F107" s="1565" t="str">
        <f t="shared" si="15"/>
        <v>＋</v>
      </c>
      <c r="H107" s="1564">
        <v>4</v>
      </c>
      <c r="I107" s="1590">
        <v>122.38</v>
      </c>
      <c r="J107" s="1590">
        <f t="shared" si="10"/>
        <v>1.5699999999999932</v>
      </c>
      <c r="K107" s="1590">
        <f t="shared" si="16"/>
        <v>2.0999999999999943</v>
      </c>
      <c r="L107" s="1590">
        <f t="shared" si="13"/>
        <v>3.5099999999999909</v>
      </c>
      <c r="M107" s="1590">
        <v>121.14</v>
      </c>
      <c r="N107" s="1590">
        <f t="shared" si="11"/>
        <v>1.0900000000000034</v>
      </c>
      <c r="O107" s="1590">
        <f t="shared" si="12"/>
        <v>1.9899999999999949</v>
      </c>
      <c r="P107" s="1590">
        <f t="shared" si="14"/>
        <v>2.5700000000000074</v>
      </c>
      <c r="R107" s="1580" t="s">
        <v>853</v>
      </c>
      <c r="S107" s="1578" t="s">
        <v>824</v>
      </c>
      <c r="T107" s="1570" t="s">
        <v>855</v>
      </c>
    </row>
    <row r="108" spans="1:20" ht="23.25" customHeight="1">
      <c r="C108" s="1564">
        <v>5</v>
      </c>
      <c r="D108" s="1575">
        <v>121.95</v>
      </c>
      <c r="E108" s="1589">
        <f t="shared" si="9"/>
        <v>-1.5600000000000023</v>
      </c>
      <c r="F108" s="1565" t="str">
        <f t="shared" si="15"/>
        <v>－</v>
      </c>
      <c r="H108" s="1564">
        <v>5</v>
      </c>
      <c r="I108" s="1590">
        <v>122.27</v>
      </c>
      <c r="J108" s="1590">
        <f t="shared" si="10"/>
        <v>-0.10999999999999943</v>
      </c>
      <c r="K108" s="1590">
        <f t="shared" si="16"/>
        <v>1.4599999999999937</v>
      </c>
      <c r="L108" s="1590">
        <f t="shared" si="13"/>
        <v>1.9899999999999949</v>
      </c>
      <c r="M108" s="1590">
        <v>121.58</v>
      </c>
      <c r="N108" s="1590">
        <f t="shared" si="11"/>
        <v>0.43999999999999773</v>
      </c>
      <c r="O108" s="1590">
        <f t="shared" si="12"/>
        <v>1.5300000000000011</v>
      </c>
      <c r="P108" s="1590">
        <f t="shared" si="14"/>
        <v>2.4299999999999926</v>
      </c>
      <c r="R108" s="1595" t="s">
        <v>856</v>
      </c>
      <c r="S108" s="1563" t="s">
        <v>847</v>
      </c>
      <c r="T108" s="1570" t="s">
        <v>855</v>
      </c>
    </row>
    <row r="109" spans="1:20" ht="23.25" customHeight="1">
      <c r="C109" s="1564">
        <v>6</v>
      </c>
      <c r="D109" s="1575">
        <v>121.45</v>
      </c>
      <c r="E109" s="1589">
        <f t="shared" si="9"/>
        <v>-0.5</v>
      </c>
      <c r="F109" s="1565" t="str">
        <f t="shared" si="15"/>
        <v>－</v>
      </c>
      <c r="H109" s="1564">
        <v>6</v>
      </c>
      <c r="I109" s="1590">
        <v>122.3</v>
      </c>
      <c r="J109" s="1590">
        <f t="shared" si="10"/>
        <v>3.0000000000001137E-2</v>
      </c>
      <c r="K109" s="1590">
        <f t="shared" si="16"/>
        <v>-7.9999999999998295E-2</v>
      </c>
      <c r="L109" s="1590">
        <f t="shared" si="13"/>
        <v>1.4899999999999949</v>
      </c>
      <c r="M109" s="1590">
        <v>122.11</v>
      </c>
      <c r="N109" s="1590">
        <f t="shared" si="11"/>
        <v>0.53000000000000114</v>
      </c>
      <c r="O109" s="1590">
        <f t="shared" si="12"/>
        <v>0.96999999999999886</v>
      </c>
      <c r="P109" s="1590">
        <f t="shared" si="14"/>
        <v>2.0600000000000023</v>
      </c>
      <c r="R109" s="1592" t="s">
        <v>857</v>
      </c>
      <c r="S109" s="1588" t="s">
        <v>824</v>
      </c>
      <c r="T109" s="1570" t="s">
        <v>858</v>
      </c>
    </row>
    <row r="110" spans="1:20" ht="23.25" customHeight="1">
      <c r="C110" s="1564">
        <v>7</v>
      </c>
      <c r="D110" s="1575">
        <v>121.32</v>
      </c>
      <c r="E110" s="1589">
        <f t="shared" si="9"/>
        <v>-0.13000000000000966</v>
      </c>
      <c r="F110" s="1565" t="str">
        <f t="shared" si="15"/>
        <v>－</v>
      </c>
      <c r="H110" s="1564">
        <v>7</v>
      </c>
      <c r="I110" s="1590">
        <v>121.57</v>
      </c>
      <c r="J110" s="1590">
        <f t="shared" si="10"/>
        <v>-0.73000000000000398</v>
      </c>
      <c r="K110" s="1590">
        <f t="shared" si="16"/>
        <v>-0.70000000000000284</v>
      </c>
      <c r="L110" s="1590">
        <f t="shared" si="13"/>
        <v>-0.81000000000000227</v>
      </c>
      <c r="M110" s="1590">
        <v>121.92</v>
      </c>
      <c r="N110" s="1590">
        <f t="shared" si="11"/>
        <v>-0.18999999999999773</v>
      </c>
      <c r="O110" s="1590">
        <f t="shared" si="12"/>
        <v>0.34000000000000341</v>
      </c>
      <c r="P110" s="1590">
        <f t="shared" si="14"/>
        <v>0.78000000000000114</v>
      </c>
      <c r="R110" s="1592" t="s">
        <v>857</v>
      </c>
      <c r="S110" s="1588" t="s">
        <v>824</v>
      </c>
      <c r="T110" s="1570" t="s">
        <v>858</v>
      </c>
    </row>
    <row r="111" spans="1:20" ht="23.25" customHeight="1">
      <c r="C111" s="1564">
        <v>8</v>
      </c>
      <c r="D111" s="1575">
        <v>123.2</v>
      </c>
      <c r="E111" s="1589">
        <f t="shared" si="9"/>
        <v>1.8800000000000097</v>
      </c>
      <c r="F111" s="1565" t="str">
        <f t="shared" si="15"/>
        <v>＋</v>
      </c>
      <c r="H111" s="1564">
        <v>8</v>
      </c>
      <c r="I111" s="1590">
        <v>121.99</v>
      </c>
      <c r="J111" s="1590">
        <f t="shared" si="10"/>
        <v>0.42000000000000171</v>
      </c>
      <c r="K111" s="1590">
        <f t="shared" si="16"/>
        <v>-0.31000000000000227</v>
      </c>
      <c r="L111" s="1590">
        <f t="shared" si="13"/>
        <v>-0.28000000000000114</v>
      </c>
      <c r="M111" s="1590">
        <v>122.29</v>
      </c>
      <c r="N111" s="1590">
        <f t="shared" si="11"/>
        <v>0.37000000000000455</v>
      </c>
      <c r="O111" s="1590">
        <f t="shared" si="12"/>
        <v>0.18000000000000682</v>
      </c>
      <c r="P111" s="1590">
        <f t="shared" si="14"/>
        <v>0.71000000000000796</v>
      </c>
      <c r="R111" s="1592" t="s">
        <v>857</v>
      </c>
      <c r="S111" s="1588" t="s">
        <v>824</v>
      </c>
      <c r="T111" s="1570" t="s">
        <v>858</v>
      </c>
    </row>
    <row r="112" spans="1:20" ht="43.5" customHeight="1">
      <c r="C112" s="1564">
        <v>9</v>
      </c>
      <c r="D112" s="1575">
        <v>122.34</v>
      </c>
      <c r="E112" s="1589">
        <f t="shared" si="9"/>
        <v>-0.85999999999999943</v>
      </c>
      <c r="F112" s="1565" t="str">
        <f t="shared" si="15"/>
        <v>－</v>
      </c>
      <c r="H112" s="1564">
        <v>9</v>
      </c>
      <c r="I112" s="1590">
        <v>122.29</v>
      </c>
      <c r="J112" s="1590">
        <f t="shared" si="10"/>
        <v>0.30000000000001137</v>
      </c>
      <c r="K112" s="1590">
        <f t="shared" si="16"/>
        <v>0.72000000000001307</v>
      </c>
      <c r="L112" s="1590">
        <f t="shared" si="13"/>
        <v>-9.9999999999909051E-3</v>
      </c>
      <c r="M112" s="1590">
        <v>122.05</v>
      </c>
      <c r="N112" s="1590">
        <f t="shared" si="11"/>
        <v>-0.24000000000000909</v>
      </c>
      <c r="O112" s="1590">
        <f t="shared" si="12"/>
        <v>0.12999999999999545</v>
      </c>
      <c r="P112" s="1590">
        <f t="shared" si="14"/>
        <v>-6.0000000000002274E-2</v>
      </c>
      <c r="R112" s="1592" t="s">
        <v>842</v>
      </c>
      <c r="S112" s="1588" t="s">
        <v>899</v>
      </c>
      <c r="T112" s="1564" t="s">
        <v>820</v>
      </c>
    </row>
    <row r="113" spans="1:20" ht="23.25" customHeight="1">
      <c r="C113" s="1564">
        <v>10</v>
      </c>
      <c r="D113" s="1575">
        <v>122.68</v>
      </c>
      <c r="E113" s="1589">
        <f t="shared" si="9"/>
        <v>0.34000000000000341</v>
      </c>
      <c r="F113" s="1565" t="str">
        <f t="shared" si="15"/>
        <v>＋</v>
      </c>
      <c r="H113" s="1564">
        <v>10</v>
      </c>
      <c r="I113" s="1590">
        <v>122.74</v>
      </c>
      <c r="J113" s="1590">
        <f t="shared" si="10"/>
        <v>0.44999999999998863</v>
      </c>
      <c r="K113" s="1590">
        <f t="shared" si="16"/>
        <v>0.75</v>
      </c>
      <c r="L113" s="1590">
        <f t="shared" si="13"/>
        <v>1.1700000000000017</v>
      </c>
      <c r="M113" s="1590">
        <v>122.2</v>
      </c>
      <c r="N113" s="1590">
        <f t="shared" si="11"/>
        <v>0.15000000000000568</v>
      </c>
      <c r="O113" s="1590">
        <f t="shared" si="12"/>
        <v>-9.0000000000003411E-2</v>
      </c>
      <c r="P113" s="1590">
        <f t="shared" si="14"/>
        <v>0.28000000000000114</v>
      </c>
      <c r="R113" s="1592" t="s">
        <v>859</v>
      </c>
      <c r="S113" s="1588" t="s">
        <v>824</v>
      </c>
      <c r="T113" s="1564" t="s">
        <v>823</v>
      </c>
    </row>
    <row r="114" spans="1:20" ht="23.25" customHeight="1" thickBot="1">
      <c r="C114" s="1564">
        <v>11</v>
      </c>
      <c r="D114" s="1575">
        <v>124.87</v>
      </c>
      <c r="E114" s="1589">
        <f t="shared" si="9"/>
        <v>2.1899999999999977</v>
      </c>
      <c r="F114" s="1565" t="str">
        <f t="shared" si="15"/>
        <v>＋</v>
      </c>
      <c r="H114" s="1564">
        <v>11</v>
      </c>
      <c r="I114" s="1590">
        <v>123.3</v>
      </c>
      <c r="J114" s="1590">
        <f t="shared" si="10"/>
        <v>0.56000000000000227</v>
      </c>
      <c r="K114" s="1590">
        <f t="shared" si="16"/>
        <v>1.0099999999999909</v>
      </c>
      <c r="L114" s="1590">
        <f t="shared" si="13"/>
        <v>1.3100000000000023</v>
      </c>
      <c r="M114" s="1590">
        <v>122.88</v>
      </c>
      <c r="N114" s="1590">
        <f t="shared" si="11"/>
        <v>0.67999999999999261</v>
      </c>
      <c r="O114" s="1590">
        <f t="shared" si="12"/>
        <v>0.82999999999999829</v>
      </c>
      <c r="P114" s="1590">
        <f t="shared" si="14"/>
        <v>0.5899999999999892</v>
      </c>
      <c r="R114" s="1592" t="s">
        <v>860</v>
      </c>
      <c r="S114" s="1588" t="s">
        <v>824</v>
      </c>
      <c r="T114" s="1564" t="s">
        <v>823</v>
      </c>
    </row>
    <row r="115" spans="1:20" ht="23.25" customHeight="1" thickBot="1">
      <c r="B115" s="1569"/>
      <c r="C115" s="1569">
        <v>12</v>
      </c>
      <c r="D115" s="1579">
        <v>124.57</v>
      </c>
      <c r="E115" s="1593">
        <f t="shared" si="9"/>
        <v>-0.30000000000001137</v>
      </c>
      <c r="F115" s="1573" t="str">
        <f t="shared" si="15"/>
        <v>－</v>
      </c>
      <c r="G115" s="1569"/>
      <c r="H115" s="1569">
        <v>12</v>
      </c>
      <c r="I115" s="1594">
        <v>124.04</v>
      </c>
      <c r="J115" s="1594">
        <f t="shared" si="10"/>
        <v>0.74000000000000909</v>
      </c>
      <c r="K115" s="1594">
        <f t="shared" si="16"/>
        <v>1.3000000000000114</v>
      </c>
      <c r="L115" s="1594">
        <f t="shared" si="13"/>
        <v>1.75</v>
      </c>
      <c r="M115" s="1594">
        <v>123.53</v>
      </c>
      <c r="N115" s="1594">
        <f t="shared" si="11"/>
        <v>0.65000000000000568</v>
      </c>
      <c r="O115" s="1594">
        <f t="shared" si="12"/>
        <v>1.3299999999999983</v>
      </c>
      <c r="P115" s="1594">
        <f t="shared" si="14"/>
        <v>1.480000000000004</v>
      </c>
      <c r="R115" s="1592" t="s">
        <v>861</v>
      </c>
      <c r="S115" s="1596" t="s">
        <v>824</v>
      </c>
      <c r="T115" s="1597" t="s">
        <v>862</v>
      </c>
    </row>
    <row r="116" spans="1:20" ht="23.25" customHeight="1">
      <c r="A116" s="1564">
        <v>2018</v>
      </c>
      <c r="B116" s="1564" t="s">
        <v>863</v>
      </c>
      <c r="C116" s="1564">
        <v>1</v>
      </c>
      <c r="D116" s="1585">
        <v>124.85</v>
      </c>
      <c r="E116" s="1586">
        <f t="shared" si="9"/>
        <v>0.28000000000000114</v>
      </c>
      <c r="F116" s="1567" t="str">
        <f t="shared" si="15"/>
        <v>＋</v>
      </c>
      <c r="G116" s="1564" t="s">
        <v>864</v>
      </c>
      <c r="H116" s="1564">
        <v>1</v>
      </c>
      <c r="I116" s="1587">
        <v>124.76</v>
      </c>
      <c r="J116" s="1587">
        <f t="shared" si="10"/>
        <v>0.71999999999999886</v>
      </c>
      <c r="K116" s="1587">
        <f t="shared" ref="K116:K127" si="17">SUM(J115:J116)</f>
        <v>1.460000000000008</v>
      </c>
      <c r="L116" s="1587">
        <f t="shared" si="13"/>
        <v>2.0200000000000102</v>
      </c>
      <c r="M116" s="1587">
        <v>123.86</v>
      </c>
      <c r="N116" s="1587">
        <f t="shared" si="11"/>
        <v>0.32999999999999829</v>
      </c>
      <c r="O116" s="1587">
        <f t="shared" si="12"/>
        <v>0.98000000000000398</v>
      </c>
      <c r="P116" s="1587">
        <f t="shared" si="14"/>
        <v>1.6599999999999966</v>
      </c>
      <c r="R116" s="1598" t="s">
        <v>861</v>
      </c>
      <c r="S116" s="1588" t="s">
        <v>824</v>
      </c>
      <c r="T116" s="1571"/>
    </row>
    <row r="117" spans="1:20" ht="23.25" customHeight="1">
      <c r="C117" s="1564">
        <v>2</v>
      </c>
      <c r="D117" s="1575">
        <v>123.47</v>
      </c>
      <c r="E117" s="1589">
        <f t="shared" si="9"/>
        <v>-1.3799999999999955</v>
      </c>
      <c r="F117" s="1565" t="str">
        <f t="shared" si="15"/>
        <v>－</v>
      </c>
      <c r="H117" s="1564">
        <v>2</v>
      </c>
      <c r="I117" s="1590">
        <v>124.3</v>
      </c>
      <c r="J117" s="1590">
        <f t="shared" si="10"/>
        <v>-0.46000000000000796</v>
      </c>
      <c r="K117" s="1590">
        <f t="shared" si="17"/>
        <v>0.25999999999999091</v>
      </c>
      <c r="L117" s="1590">
        <f t="shared" si="13"/>
        <v>1</v>
      </c>
      <c r="M117" s="1590">
        <v>124.09</v>
      </c>
      <c r="N117" s="1590">
        <f t="shared" si="11"/>
        <v>0.23000000000000398</v>
      </c>
      <c r="O117" s="1590">
        <f t="shared" si="12"/>
        <v>0.56000000000000227</v>
      </c>
      <c r="P117" s="1590">
        <f t="shared" si="14"/>
        <v>1.210000000000008</v>
      </c>
      <c r="R117" s="1598" t="s">
        <v>861</v>
      </c>
      <c r="S117" s="1588" t="s">
        <v>824</v>
      </c>
      <c r="T117" s="1571"/>
    </row>
    <row r="118" spans="1:20" ht="23.25" customHeight="1">
      <c r="C118" s="1564">
        <v>3</v>
      </c>
      <c r="D118" s="1575">
        <v>127.24</v>
      </c>
      <c r="E118" s="1589">
        <f t="shared" si="9"/>
        <v>3.769999999999996</v>
      </c>
      <c r="F118" s="1565" t="str">
        <f t="shared" si="15"/>
        <v>＋</v>
      </c>
      <c r="H118" s="1564">
        <v>3</v>
      </c>
      <c r="I118" s="1590">
        <v>125.19</v>
      </c>
      <c r="J118" s="1590">
        <f t="shared" si="10"/>
        <v>0.89000000000000057</v>
      </c>
      <c r="K118" s="1590">
        <f t="shared" si="17"/>
        <v>0.42999999999999261</v>
      </c>
      <c r="L118" s="1590">
        <f t="shared" si="13"/>
        <v>1.1499999999999915</v>
      </c>
      <c r="M118" s="1590">
        <v>125</v>
      </c>
      <c r="N118" s="1590">
        <f t="shared" si="11"/>
        <v>0.90999999999999659</v>
      </c>
      <c r="O118" s="1590">
        <f t="shared" si="12"/>
        <v>1.1400000000000006</v>
      </c>
      <c r="P118" s="1590">
        <f t="shared" si="14"/>
        <v>1.4699999999999989</v>
      </c>
      <c r="R118" s="1598" t="s">
        <v>861</v>
      </c>
      <c r="S118" s="1588" t="s">
        <v>824</v>
      </c>
      <c r="T118" s="1571"/>
    </row>
    <row r="119" spans="1:20" ht="23.25" customHeight="1">
      <c r="B119" s="1564" t="s">
        <v>804</v>
      </c>
      <c r="C119" s="1564">
        <v>4</v>
      </c>
      <c r="D119" s="1575">
        <v>127.28</v>
      </c>
      <c r="E119" s="1589">
        <f t="shared" si="9"/>
        <v>4.0000000000006253E-2</v>
      </c>
      <c r="F119" s="1565" t="str">
        <f t="shared" si="15"/>
        <v>＋</v>
      </c>
      <c r="H119" s="1564">
        <v>4</v>
      </c>
      <c r="I119" s="1590">
        <v>126</v>
      </c>
      <c r="J119" s="1590">
        <f t="shared" si="10"/>
        <v>0.81000000000000227</v>
      </c>
      <c r="K119" s="1590">
        <f t="shared" si="17"/>
        <v>1.7000000000000028</v>
      </c>
      <c r="L119" s="1590">
        <f t="shared" si="13"/>
        <v>1.2399999999999949</v>
      </c>
      <c r="M119" s="1590">
        <v>125.48</v>
      </c>
      <c r="N119" s="1590">
        <f t="shared" si="11"/>
        <v>0.48000000000000398</v>
      </c>
      <c r="O119" s="1590">
        <f t="shared" si="12"/>
        <v>1.3900000000000006</v>
      </c>
      <c r="P119" s="1590">
        <f t="shared" si="14"/>
        <v>1.6200000000000045</v>
      </c>
      <c r="R119" s="1598" t="s">
        <v>861</v>
      </c>
      <c r="S119" s="1588" t="s">
        <v>824</v>
      </c>
      <c r="T119" s="1570"/>
    </row>
    <row r="120" spans="1:20" ht="23.25" customHeight="1">
      <c r="C120" s="1564">
        <v>5</v>
      </c>
      <c r="D120" s="1575">
        <v>125.03</v>
      </c>
      <c r="E120" s="1589">
        <f t="shared" si="9"/>
        <v>-2.25</v>
      </c>
      <c r="F120" s="1565" t="str">
        <f t="shared" si="15"/>
        <v>－</v>
      </c>
      <c r="H120" s="1564">
        <v>5</v>
      </c>
      <c r="I120" s="1590">
        <v>126.52</v>
      </c>
      <c r="J120" s="1590">
        <f t="shared" si="10"/>
        <v>0.51999999999999602</v>
      </c>
      <c r="K120" s="1590">
        <f t="shared" si="17"/>
        <v>1.3299999999999983</v>
      </c>
      <c r="L120" s="1590">
        <f t="shared" si="13"/>
        <v>2.2199999999999989</v>
      </c>
      <c r="M120" s="1590">
        <v>125.57</v>
      </c>
      <c r="N120" s="1590">
        <f t="shared" si="11"/>
        <v>8.99999999999892E-2</v>
      </c>
      <c r="O120" s="1590">
        <f t="shared" si="12"/>
        <v>0.56999999999999318</v>
      </c>
      <c r="P120" s="1590">
        <f t="shared" si="14"/>
        <v>1.4799999999999898</v>
      </c>
      <c r="R120" s="1574" t="s">
        <v>841</v>
      </c>
      <c r="S120" s="1588" t="s">
        <v>848</v>
      </c>
      <c r="T120" s="1570"/>
    </row>
    <row r="121" spans="1:20" ht="23.25" customHeight="1">
      <c r="C121" s="1564">
        <v>6</v>
      </c>
      <c r="D121" s="1575">
        <v>125.69</v>
      </c>
      <c r="E121" s="1589">
        <f t="shared" si="9"/>
        <v>0.65999999999999659</v>
      </c>
      <c r="F121" s="1565" t="str">
        <f t="shared" si="15"/>
        <v>＋</v>
      </c>
      <c r="H121" s="1564">
        <v>6</v>
      </c>
      <c r="I121" s="1590">
        <v>126</v>
      </c>
      <c r="J121" s="1590">
        <f t="shared" si="10"/>
        <v>-0.51999999999999602</v>
      </c>
      <c r="K121" s="1590">
        <f t="shared" si="17"/>
        <v>0</v>
      </c>
      <c r="L121" s="1590">
        <f t="shared" si="13"/>
        <v>0.81000000000000227</v>
      </c>
      <c r="M121" s="1590">
        <v>125.74</v>
      </c>
      <c r="N121" s="1590">
        <f t="shared" si="11"/>
        <v>0.17000000000000171</v>
      </c>
      <c r="O121" s="1590">
        <f t="shared" si="12"/>
        <v>0.25999999999999091</v>
      </c>
      <c r="P121" s="1590">
        <f t="shared" si="14"/>
        <v>0.73999999999999488</v>
      </c>
      <c r="R121" s="1574" t="s">
        <v>843</v>
      </c>
      <c r="S121" s="1588" t="s">
        <v>824</v>
      </c>
      <c r="T121" s="1570"/>
    </row>
    <row r="122" spans="1:20" ht="48" customHeight="1">
      <c r="C122" s="1564">
        <v>7</v>
      </c>
      <c r="D122" s="1575">
        <v>126.18</v>
      </c>
      <c r="E122" s="1589">
        <f t="shared" si="9"/>
        <v>0.49000000000000909</v>
      </c>
      <c r="F122" s="1565" t="str">
        <f t="shared" si="15"/>
        <v>＋</v>
      </c>
      <c r="H122" s="1564">
        <v>7</v>
      </c>
      <c r="I122" s="1590">
        <v>125.63</v>
      </c>
      <c r="J122" s="1590">
        <f t="shared" si="10"/>
        <v>-0.37000000000000455</v>
      </c>
      <c r="K122" s="1590">
        <f t="shared" si="17"/>
        <v>-0.89000000000000057</v>
      </c>
      <c r="L122" s="1590">
        <f t="shared" si="13"/>
        <v>-0.37000000000000455</v>
      </c>
      <c r="M122" s="1590">
        <v>126.28</v>
      </c>
      <c r="N122" s="1590">
        <f t="shared" si="11"/>
        <v>0.54000000000000625</v>
      </c>
      <c r="O122" s="1590">
        <f t="shared" si="12"/>
        <v>0.71000000000000796</v>
      </c>
      <c r="P122" s="1590">
        <f t="shared" si="14"/>
        <v>0.79999999999999716</v>
      </c>
      <c r="R122" s="1592" t="s">
        <v>842</v>
      </c>
      <c r="S122" s="1588" t="s">
        <v>865</v>
      </c>
      <c r="T122" s="1570"/>
    </row>
    <row r="123" spans="1:20" ht="23.25" customHeight="1">
      <c r="C123" s="1564">
        <v>8</v>
      </c>
      <c r="D123" s="1575">
        <v>127.07</v>
      </c>
      <c r="E123" s="1589">
        <f t="shared" si="9"/>
        <v>0.88999999999998636</v>
      </c>
      <c r="F123" s="1565" t="str">
        <f t="shared" si="15"/>
        <v>＋</v>
      </c>
      <c r="H123" s="1564">
        <v>8</v>
      </c>
      <c r="I123" s="1590">
        <v>126.31</v>
      </c>
      <c r="J123" s="1590">
        <f t="shared" si="10"/>
        <v>0.68000000000000682</v>
      </c>
      <c r="K123" s="1590">
        <f t="shared" si="17"/>
        <v>0.31000000000000227</v>
      </c>
      <c r="L123" s="1590">
        <f t="shared" si="13"/>
        <v>-0.20999999999999375</v>
      </c>
      <c r="M123" s="1590">
        <v>126.25</v>
      </c>
      <c r="N123" s="1590">
        <f t="shared" si="11"/>
        <v>-3.0000000000001137E-2</v>
      </c>
      <c r="O123" s="1590">
        <f t="shared" si="12"/>
        <v>0.51000000000000512</v>
      </c>
      <c r="P123" s="1590">
        <f t="shared" si="14"/>
        <v>0.68000000000000682</v>
      </c>
      <c r="R123" s="1598" t="s">
        <v>861</v>
      </c>
      <c r="S123" s="1588" t="s">
        <v>824</v>
      </c>
      <c r="T123" s="1570"/>
    </row>
    <row r="124" spans="1:20" ht="23.25" customHeight="1">
      <c r="C124" s="1564">
        <v>9</v>
      </c>
      <c r="D124" s="1575">
        <v>122.75</v>
      </c>
      <c r="E124" s="1589">
        <f t="shared" si="9"/>
        <v>-4.3199999999999932</v>
      </c>
      <c r="F124" s="1565" t="str">
        <f t="shared" si="15"/>
        <v>－</v>
      </c>
      <c r="H124" s="1564">
        <v>9</v>
      </c>
      <c r="I124" s="1590">
        <v>125.33</v>
      </c>
      <c r="J124" s="1590">
        <f t="shared" si="10"/>
        <v>-0.98000000000000398</v>
      </c>
      <c r="K124" s="1590">
        <f t="shared" si="17"/>
        <v>-0.29999999999999716</v>
      </c>
      <c r="L124" s="1590">
        <f t="shared" si="13"/>
        <v>-0.67000000000000171</v>
      </c>
      <c r="M124" s="1590">
        <v>125.34</v>
      </c>
      <c r="N124" s="1590">
        <f t="shared" si="11"/>
        <v>-0.90999999999999659</v>
      </c>
      <c r="O124" s="1590">
        <f t="shared" si="12"/>
        <v>-0.93999999999999773</v>
      </c>
      <c r="P124" s="1590">
        <f t="shared" si="14"/>
        <v>-0.39999999999999147</v>
      </c>
      <c r="R124" s="1574" t="s">
        <v>841</v>
      </c>
      <c r="S124" s="1588" t="s">
        <v>848</v>
      </c>
    </row>
    <row r="125" spans="1:20" ht="54.75" customHeight="1">
      <c r="C125" s="1564">
        <v>10</v>
      </c>
      <c r="D125" s="1575">
        <v>127.55</v>
      </c>
      <c r="E125" s="1589">
        <f t="shared" si="9"/>
        <v>4.7999999999999972</v>
      </c>
      <c r="F125" s="1565" t="str">
        <f t="shared" si="15"/>
        <v>＋</v>
      </c>
      <c r="H125" s="1564">
        <v>10</v>
      </c>
      <c r="I125" s="1590">
        <v>125.79</v>
      </c>
      <c r="J125" s="1590">
        <f t="shared" si="10"/>
        <v>0.46000000000000796</v>
      </c>
      <c r="K125" s="1590">
        <f t="shared" si="17"/>
        <v>-0.51999999999999602</v>
      </c>
      <c r="L125" s="1590">
        <f t="shared" si="13"/>
        <v>0.1600000000000108</v>
      </c>
      <c r="M125" s="1590">
        <v>125.85</v>
      </c>
      <c r="N125" s="1590">
        <f t="shared" si="11"/>
        <v>0.50999999999999091</v>
      </c>
      <c r="O125" s="1590">
        <f t="shared" si="12"/>
        <v>-0.40000000000000568</v>
      </c>
      <c r="P125" s="1590">
        <f t="shared" si="14"/>
        <v>-0.43000000000000682</v>
      </c>
      <c r="R125" s="1574" t="s">
        <v>843</v>
      </c>
      <c r="S125" s="1588" t="s">
        <v>866</v>
      </c>
    </row>
    <row r="126" spans="1:20" ht="23.25" customHeight="1">
      <c r="C126" s="1564">
        <v>11</v>
      </c>
      <c r="D126" s="1575">
        <v>124.49</v>
      </c>
      <c r="E126" s="1589">
        <f t="shared" si="9"/>
        <v>-3.0600000000000023</v>
      </c>
      <c r="F126" s="1565" t="str">
        <f t="shared" si="15"/>
        <v>－</v>
      </c>
      <c r="H126" s="1564">
        <v>11</v>
      </c>
      <c r="I126" s="1590">
        <v>124.93</v>
      </c>
      <c r="J126" s="1590">
        <f t="shared" si="10"/>
        <v>-0.85999999999999943</v>
      </c>
      <c r="K126" s="1590">
        <f t="shared" si="17"/>
        <v>-0.39999999999999147</v>
      </c>
      <c r="L126" s="1590">
        <f t="shared" si="13"/>
        <v>-1.3799999999999955</v>
      </c>
      <c r="M126" s="1590">
        <v>125.61</v>
      </c>
      <c r="N126" s="1590">
        <f t="shared" si="11"/>
        <v>-0.23999999999999488</v>
      </c>
      <c r="O126" s="1590">
        <f t="shared" si="12"/>
        <v>0.26999999999999602</v>
      </c>
      <c r="P126" s="1590">
        <f t="shared" si="14"/>
        <v>-0.64000000000000057</v>
      </c>
      <c r="R126" s="1574" t="s">
        <v>843</v>
      </c>
      <c r="S126" s="1588" t="s">
        <v>824</v>
      </c>
    </row>
    <row r="127" spans="1:20" ht="23.25" customHeight="1">
      <c r="B127" s="1569"/>
      <c r="C127" s="1569">
        <v>12</v>
      </c>
      <c r="D127" s="1579">
        <v>122.74</v>
      </c>
      <c r="E127" s="1593">
        <f t="shared" si="9"/>
        <v>-1.75</v>
      </c>
      <c r="F127" s="1573" t="str">
        <f t="shared" si="15"/>
        <v>－</v>
      </c>
      <c r="G127" s="1569"/>
      <c r="H127" s="1569">
        <v>12</v>
      </c>
      <c r="I127" s="1594">
        <v>124.93</v>
      </c>
      <c r="J127" s="1594">
        <f t="shared" si="10"/>
        <v>0</v>
      </c>
      <c r="K127" s="1594">
        <f t="shared" si="17"/>
        <v>-0.85999999999999943</v>
      </c>
      <c r="L127" s="1594">
        <f t="shared" si="13"/>
        <v>-0.39999999999999147</v>
      </c>
      <c r="M127" s="1594">
        <v>124.92</v>
      </c>
      <c r="N127" s="1594">
        <f t="shared" si="11"/>
        <v>-0.68999999999999773</v>
      </c>
      <c r="O127" s="1594">
        <f t="shared" si="12"/>
        <v>-0.92999999999999261</v>
      </c>
      <c r="P127" s="1594">
        <f t="shared" si="14"/>
        <v>-0.42000000000000171</v>
      </c>
      <c r="R127" s="1574" t="s">
        <v>843</v>
      </c>
      <c r="S127" s="1588" t="s">
        <v>824</v>
      </c>
      <c r="T127" s="1597"/>
    </row>
    <row r="128" spans="1:20" ht="69" customHeight="1">
      <c r="A128" s="1564">
        <v>2019</v>
      </c>
      <c r="B128" s="1564" t="s">
        <v>867</v>
      </c>
      <c r="C128" s="1564">
        <v>1</v>
      </c>
      <c r="D128" s="1585">
        <v>119.88</v>
      </c>
      <c r="E128" s="1586">
        <f t="shared" si="9"/>
        <v>-2.8599999999999994</v>
      </c>
      <c r="F128" s="1567" t="str">
        <f t="shared" si="15"/>
        <v>－</v>
      </c>
      <c r="G128" s="1564" t="s">
        <v>867</v>
      </c>
      <c r="H128" s="1564">
        <v>1</v>
      </c>
      <c r="I128" s="1587">
        <v>122.37</v>
      </c>
      <c r="J128" s="1587">
        <f t="shared" si="10"/>
        <v>-2.5600000000000023</v>
      </c>
      <c r="K128" s="1587">
        <f t="shared" ref="K128:K173" si="18">SUM(J127:J128)</f>
        <v>-2.5600000000000023</v>
      </c>
      <c r="L128" s="1587">
        <f t="shared" si="13"/>
        <v>-3.4200000000000017</v>
      </c>
      <c r="M128" s="1587">
        <v>123.48</v>
      </c>
      <c r="N128" s="1587">
        <f t="shared" si="11"/>
        <v>-1.4399999999999977</v>
      </c>
      <c r="O128" s="1587">
        <f t="shared" si="12"/>
        <v>-2.1299999999999955</v>
      </c>
      <c r="P128" s="1587">
        <f t="shared" si="14"/>
        <v>-2.3699999999999903</v>
      </c>
      <c r="R128" s="1592" t="s">
        <v>842</v>
      </c>
      <c r="S128" s="1588" t="s">
        <v>868</v>
      </c>
      <c r="T128" s="1571"/>
    </row>
    <row r="129" spans="1:20" ht="23.25" customHeight="1">
      <c r="C129" s="1564">
        <v>2</v>
      </c>
      <c r="D129" s="1575">
        <v>122.85</v>
      </c>
      <c r="E129" s="1589">
        <f t="shared" si="9"/>
        <v>2.9699999999999989</v>
      </c>
      <c r="F129" s="1565" t="str">
        <f t="shared" si="15"/>
        <v>＋</v>
      </c>
      <c r="H129" s="1564">
        <v>2</v>
      </c>
      <c r="I129" s="1590">
        <v>121.82</v>
      </c>
      <c r="J129" s="1590">
        <f t="shared" si="10"/>
        <v>-0.55000000000001137</v>
      </c>
      <c r="K129" s="1590">
        <f t="shared" si="18"/>
        <v>-3.1100000000000136</v>
      </c>
      <c r="L129" s="1590">
        <f t="shared" si="13"/>
        <v>-3.1100000000000136</v>
      </c>
      <c r="M129" s="1590">
        <v>123.5</v>
      </c>
      <c r="N129" s="1590">
        <f t="shared" si="11"/>
        <v>1.9999999999996021E-2</v>
      </c>
      <c r="O129" s="1590">
        <f t="shared" si="12"/>
        <v>-1.4200000000000017</v>
      </c>
      <c r="P129" s="1590">
        <f t="shared" si="14"/>
        <v>-2.1099999999999994</v>
      </c>
      <c r="R129" s="1598" t="s">
        <v>869</v>
      </c>
      <c r="S129" s="1588" t="s">
        <v>824</v>
      </c>
      <c r="T129" s="1571"/>
    </row>
    <row r="130" spans="1:20" ht="23.25" customHeight="1">
      <c r="C130" s="1564">
        <v>3</v>
      </c>
      <c r="D130" s="1575">
        <v>119.93</v>
      </c>
      <c r="E130" s="1589">
        <f t="shared" si="9"/>
        <v>-2.9199999999999875</v>
      </c>
      <c r="F130" s="1565" t="str">
        <f t="shared" si="15"/>
        <v>－</v>
      </c>
      <c r="H130" s="1564">
        <v>3</v>
      </c>
      <c r="I130" s="1590">
        <v>120.89</v>
      </c>
      <c r="J130" s="1590">
        <f t="shared" si="10"/>
        <v>-0.92999999999999261</v>
      </c>
      <c r="K130" s="1590">
        <f t="shared" si="18"/>
        <v>-1.480000000000004</v>
      </c>
      <c r="L130" s="1590">
        <f t="shared" si="13"/>
        <v>-4.0400000000000063</v>
      </c>
      <c r="M130" s="1590">
        <v>121.98</v>
      </c>
      <c r="N130" s="1590">
        <f t="shared" si="11"/>
        <v>-1.519999999999996</v>
      </c>
      <c r="O130" s="1590">
        <f t="shared" si="12"/>
        <v>-1.5</v>
      </c>
      <c r="P130" s="1590">
        <f t="shared" si="14"/>
        <v>-2.9399999999999977</v>
      </c>
      <c r="R130" s="1598" t="s">
        <v>870</v>
      </c>
      <c r="S130" s="1588" t="s">
        <v>871</v>
      </c>
      <c r="T130" s="1571"/>
    </row>
    <row r="131" spans="1:20" ht="23.25" customHeight="1">
      <c r="C131" s="1564">
        <v>4</v>
      </c>
      <c r="D131" s="1575">
        <v>120.11</v>
      </c>
      <c r="E131" s="1589">
        <f t="shared" si="9"/>
        <v>0.17999999999999261</v>
      </c>
      <c r="F131" s="1565" t="str">
        <f t="shared" si="15"/>
        <v>＋</v>
      </c>
      <c r="H131" s="1564">
        <v>4</v>
      </c>
      <c r="I131" s="1590">
        <v>120.96</v>
      </c>
      <c r="J131" s="1590">
        <f t="shared" si="10"/>
        <v>6.9999999999993179E-2</v>
      </c>
      <c r="K131" s="1590">
        <f t="shared" si="18"/>
        <v>-0.85999999999999943</v>
      </c>
      <c r="L131" s="1590">
        <f t="shared" si="13"/>
        <v>-1.4100000000000108</v>
      </c>
      <c r="M131" s="1590">
        <v>121.1</v>
      </c>
      <c r="N131" s="1590">
        <f t="shared" si="11"/>
        <v>-0.88000000000000966</v>
      </c>
      <c r="O131" s="1590">
        <f t="shared" si="12"/>
        <v>-2.4000000000000057</v>
      </c>
      <c r="P131" s="1590">
        <f t="shared" si="14"/>
        <v>-2.3800000000000097</v>
      </c>
      <c r="R131" s="1598" t="s">
        <v>823</v>
      </c>
      <c r="S131" s="1588" t="s">
        <v>824</v>
      </c>
      <c r="T131" s="1570"/>
    </row>
    <row r="132" spans="1:20" ht="23.25" customHeight="1">
      <c r="C132" s="1564">
        <v>5</v>
      </c>
      <c r="D132" s="1575">
        <v>123.15</v>
      </c>
      <c r="E132" s="1589">
        <f t="shared" si="9"/>
        <v>3.0400000000000063</v>
      </c>
      <c r="F132" s="1565" t="str">
        <f t="shared" si="15"/>
        <v>＋</v>
      </c>
      <c r="H132" s="1564">
        <v>5</v>
      </c>
      <c r="I132" s="1590">
        <v>121.06</v>
      </c>
      <c r="J132" s="1590">
        <f t="shared" si="10"/>
        <v>0.10000000000000853</v>
      </c>
      <c r="K132" s="1590">
        <f t="shared" si="18"/>
        <v>0.17000000000000171</v>
      </c>
      <c r="L132" s="1590">
        <f t="shared" si="13"/>
        <v>-0.75999999999999091</v>
      </c>
      <c r="M132" s="1590">
        <v>121.18</v>
      </c>
      <c r="N132" s="1590">
        <f t="shared" si="11"/>
        <v>8.0000000000012506E-2</v>
      </c>
      <c r="O132" s="1590">
        <f t="shared" si="12"/>
        <v>-0.79999999999999716</v>
      </c>
      <c r="P132" s="1590">
        <f t="shared" si="14"/>
        <v>-2.3199999999999932</v>
      </c>
      <c r="R132" s="1574" t="s">
        <v>825</v>
      </c>
      <c r="S132" s="1588" t="s">
        <v>872</v>
      </c>
      <c r="T132" s="1570"/>
    </row>
    <row r="133" spans="1:20" ht="23.25" customHeight="1">
      <c r="C133" s="1564">
        <v>6</v>
      </c>
      <c r="D133" s="1575">
        <v>119.92</v>
      </c>
      <c r="E133" s="1589">
        <f t="shared" si="9"/>
        <v>-3.230000000000004</v>
      </c>
      <c r="F133" s="1565" t="str">
        <f t="shared" si="15"/>
        <v>－</v>
      </c>
      <c r="H133" s="1564">
        <v>6</v>
      </c>
      <c r="I133" s="1590">
        <v>121.06</v>
      </c>
      <c r="J133" s="1590">
        <f t="shared" si="10"/>
        <v>0</v>
      </c>
      <c r="K133" s="1590">
        <f t="shared" si="18"/>
        <v>0.10000000000000853</v>
      </c>
      <c r="L133" s="1590">
        <f t="shared" si="13"/>
        <v>0.17000000000000171</v>
      </c>
      <c r="M133" s="1590">
        <v>121.19</v>
      </c>
      <c r="N133" s="1590">
        <f t="shared" si="11"/>
        <v>9.9999999999909051E-3</v>
      </c>
      <c r="O133" s="1590">
        <f t="shared" si="12"/>
        <v>9.0000000000003411E-2</v>
      </c>
      <c r="P133" s="1590">
        <f t="shared" si="14"/>
        <v>-0.79000000000000625</v>
      </c>
      <c r="R133" s="1574" t="s">
        <v>825</v>
      </c>
      <c r="S133" s="1588" t="s">
        <v>824</v>
      </c>
      <c r="T133" s="1570"/>
    </row>
    <row r="134" spans="1:20" ht="23.25" customHeight="1">
      <c r="C134" s="1564">
        <v>7</v>
      </c>
      <c r="D134" s="1575">
        <v>122.5</v>
      </c>
      <c r="E134" s="1589">
        <f t="shared" si="9"/>
        <v>2.5799999999999983</v>
      </c>
      <c r="F134" s="1565" t="str">
        <f t="shared" si="15"/>
        <v>＋</v>
      </c>
      <c r="H134" s="1564">
        <v>7</v>
      </c>
      <c r="I134" s="1590">
        <v>121.86</v>
      </c>
      <c r="J134" s="1590">
        <f t="shared" si="10"/>
        <v>0.79999999999999716</v>
      </c>
      <c r="K134" s="1590">
        <f t="shared" si="18"/>
        <v>0.79999999999999716</v>
      </c>
      <c r="L134" s="1590">
        <f t="shared" si="13"/>
        <v>0.90000000000000568</v>
      </c>
      <c r="M134" s="1590">
        <v>121.12</v>
      </c>
      <c r="N134" s="1590">
        <f t="shared" si="11"/>
        <v>-6.9999999999993179E-2</v>
      </c>
      <c r="O134" s="1590">
        <f t="shared" si="12"/>
        <v>-6.0000000000002274E-2</v>
      </c>
      <c r="P134" s="1590">
        <f t="shared" si="14"/>
        <v>2.0000000000010232E-2</v>
      </c>
      <c r="R134" s="1574" t="s">
        <v>825</v>
      </c>
      <c r="S134" s="1588" t="s">
        <v>824</v>
      </c>
      <c r="T134" s="1570"/>
    </row>
    <row r="135" spans="1:20" ht="34.5" customHeight="1">
      <c r="C135" s="1564">
        <v>8</v>
      </c>
      <c r="D135" s="1575">
        <v>114.62</v>
      </c>
      <c r="E135" s="1589">
        <f t="shared" si="9"/>
        <v>-7.8799999999999955</v>
      </c>
      <c r="F135" s="1565" t="str">
        <f t="shared" si="15"/>
        <v>－</v>
      </c>
      <c r="H135" s="1564">
        <v>8</v>
      </c>
      <c r="I135" s="1590">
        <v>119.01</v>
      </c>
      <c r="J135" s="1590">
        <f t="shared" si="10"/>
        <v>-2.8499999999999943</v>
      </c>
      <c r="K135" s="1590">
        <f t="shared" si="18"/>
        <v>-2.0499999999999972</v>
      </c>
      <c r="L135" s="1590">
        <f t="shared" si="13"/>
        <v>-2.0499999999999972</v>
      </c>
      <c r="M135" s="1590">
        <v>120.06</v>
      </c>
      <c r="N135" s="1590">
        <f t="shared" si="11"/>
        <v>-1.0600000000000023</v>
      </c>
      <c r="O135" s="1590">
        <f t="shared" si="12"/>
        <v>-1.1299999999999955</v>
      </c>
      <c r="P135" s="1590">
        <f t="shared" si="14"/>
        <v>-1.1200000000000045</v>
      </c>
      <c r="R135" s="1592" t="s">
        <v>855</v>
      </c>
      <c r="S135" s="1588" t="s">
        <v>873</v>
      </c>
      <c r="T135" s="1570"/>
    </row>
    <row r="136" spans="1:20" ht="28.5" customHeight="1">
      <c r="C136" s="1564">
        <v>9</v>
      </c>
      <c r="D136" s="1575">
        <v>118.92</v>
      </c>
      <c r="E136" s="1589">
        <f t="shared" si="9"/>
        <v>4.2999999999999972</v>
      </c>
      <c r="F136" s="1565" t="str">
        <f t="shared" si="15"/>
        <v>＋</v>
      </c>
      <c r="H136" s="1564">
        <v>9</v>
      </c>
      <c r="I136" s="1590">
        <v>118.68</v>
      </c>
      <c r="J136" s="1590">
        <f t="shared" si="10"/>
        <v>-0.32999999999999829</v>
      </c>
      <c r="K136" s="1590">
        <f t="shared" si="18"/>
        <v>-3.1799999999999926</v>
      </c>
      <c r="L136" s="1590">
        <f t="shared" si="13"/>
        <v>-2.3799999999999955</v>
      </c>
      <c r="M136" s="1590">
        <v>119.82</v>
      </c>
      <c r="N136" s="1590">
        <f t="shared" si="11"/>
        <v>-0.24000000000000909</v>
      </c>
      <c r="O136" s="1590">
        <f t="shared" si="12"/>
        <v>-1.3000000000000114</v>
      </c>
      <c r="P136" s="1590">
        <f t="shared" si="14"/>
        <v>-1.3700000000000045</v>
      </c>
      <c r="R136" s="1592" t="s">
        <v>855</v>
      </c>
      <c r="S136" s="1588" t="s">
        <v>824</v>
      </c>
    </row>
    <row r="137" spans="1:20" ht="29.25" customHeight="1">
      <c r="C137" s="1564">
        <v>10</v>
      </c>
      <c r="D137" s="1575">
        <v>114.46</v>
      </c>
      <c r="E137" s="1589">
        <f t="shared" ref="E137:E173" si="19">D137-D136</f>
        <v>-4.460000000000008</v>
      </c>
      <c r="F137" s="1565" t="str">
        <f t="shared" si="15"/>
        <v>－</v>
      </c>
      <c r="H137" s="1564">
        <v>10</v>
      </c>
      <c r="I137" s="1590">
        <v>116</v>
      </c>
      <c r="J137" s="1590">
        <f t="shared" ref="J137:J173" si="20">I137-I136</f>
        <v>-2.6800000000000068</v>
      </c>
      <c r="K137" s="1590">
        <f t="shared" si="18"/>
        <v>-3.0100000000000051</v>
      </c>
      <c r="L137" s="1590">
        <f t="shared" si="13"/>
        <v>-5.8599999999999994</v>
      </c>
      <c r="M137" s="1590">
        <v>118.08</v>
      </c>
      <c r="N137" s="1590">
        <f t="shared" ref="N137:N173" si="21">M137-M136</f>
        <v>-1.7399999999999949</v>
      </c>
      <c r="O137" s="1590">
        <f t="shared" si="12"/>
        <v>-1.980000000000004</v>
      </c>
      <c r="P137" s="1590">
        <f t="shared" si="14"/>
        <v>-3.0400000000000063</v>
      </c>
      <c r="R137" s="1592" t="s">
        <v>855</v>
      </c>
      <c r="S137" s="1588" t="s">
        <v>824</v>
      </c>
    </row>
    <row r="138" spans="1:20" ht="24.75" customHeight="1">
      <c r="B138" s="1564" t="s">
        <v>804</v>
      </c>
      <c r="C138" s="1564">
        <v>11</v>
      </c>
      <c r="D138" s="1575">
        <v>111.99</v>
      </c>
      <c r="E138" s="1589">
        <f t="shared" si="19"/>
        <v>-2.4699999999999989</v>
      </c>
      <c r="F138" s="1565" t="str">
        <f t="shared" si="15"/>
        <v>－</v>
      </c>
      <c r="H138" s="1564">
        <v>11</v>
      </c>
      <c r="I138" s="1590">
        <v>115.12</v>
      </c>
      <c r="J138" s="1590">
        <f t="shared" si="20"/>
        <v>-0.87999999999999545</v>
      </c>
      <c r="K138" s="1590">
        <f t="shared" si="18"/>
        <v>-3.5600000000000023</v>
      </c>
      <c r="L138" s="1590">
        <f t="shared" si="13"/>
        <v>-3.8900000000000006</v>
      </c>
      <c r="M138" s="1590">
        <v>116.5</v>
      </c>
      <c r="N138" s="1590">
        <f t="shared" si="21"/>
        <v>-1.5799999999999983</v>
      </c>
      <c r="O138" s="1590">
        <f t="shared" ref="O138:O173" si="22">SUM(N137:N138)</f>
        <v>-3.3199999999999932</v>
      </c>
      <c r="P138" s="1590">
        <f t="shared" si="14"/>
        <v>-3.5600000000000023</v>
      </c>
      <c r="R138" s="1574" t="s">
        <v>820</v>
      </c>
      <c r="S138" s="1588" t="s">
        <v>850</v>
      </c>
    </row>
    <row r="139" spans="1:20" ht="23.25" customHeight="1">
      <c r="C139" s="1569">
        <v>12</v>
      </c>
      <c r="D139" s="1579">
        <v>116.56</v>
      </c>
      <c r="E139" s="1593">
        <f t="shared" si="19"/>
        <v>4.5700000000000074</v>
      </c>
      <c r="F139" s="1573" t="str">
        <f t="shared" si="15"/>
        <v>＋</v>
      </c>
      <c r="G139" s="1569"/>
      <c r="H139" s="1569">
        <v>12</v>
      </c>
      <c r="I139" s="1594">
        <v>114.34</v>
      </c>
      <c r="J139" s="1594">
        <f t="shared" si="20"/>
        <v>-0.78000000000000114</v>
      </c>
      <c r="K139" s="1594">
        <f t="shared" si="18"/>
        <v>-1.6599999999999966</v>
      </c>
      <c r="L139" s="1594">
        <f t="shared" ref="L139:L152" si="23">SUM(J137:J139)</f>
        <v>-4.3400000000000034</v>
      </c>
      <c r="M139" s="1594">
        <v>115.31</v>
      </c>
      <c r="N139" s="1594">
        <f t="shared" si="21"/>
        <v>-1.1899999999999977</v>
      </c>
      <c r="O139" s="1594">
        <f t="shared" si="22"/>
        <v>-2.769999999999996</v>
      </c>
      <c r="P139" s="1594">
        <f t="shared" ref="P139:P152" si="24">SUM(N137:N139)</f>
        <v>-4.5099999999999909</v>
      </c>
      <c r="R139" s="1574" t="s">
        <v>820</v>
      </c>
      <c r="S139" s="1588" t="s">
        <v>824</v>
      </c>
      <c r="T139" s="1597"/>
    </row>
    <row r="140" spans="1:20" ht="24.75" customHeight="1">
      <c r="A140" s="1564">
        <v>2020</v>
      </c>
      <c r="B140" s="1564" t="s">
        <v>874</v>
      </c>
      <c r="C140" s="1566">
        <v>1</v>
      </c>
      <c r="D140" s="1585">
        <v>113.98</v>
      </c>
      <c r="E140" s="1586">
        <f t="shared" si="19"/>
        <v>-2.5799999999999983</v>
      </c>
      <c r="F140" s="1567" t="str">
        <f t="shared" si="15"/>
        <v>－</v>
      </c>
      <c r="G140" s="1566"/>
      <c r="H140" s="1566">
        <v>1</v>
      </c>
      <c r="I140" s="1587">
        <v>114.18</v>
      </c>
      <c r="J140" s="1587">
        <f t="shared" si="20"/>
        <v>-0.15999999999999659</v>
      </c>
      <c r="K140" s="1587">
        <f t="shared" si="18"/>
        <v>-0.93999999999999773</v>
      </c>
      <c r="L140" s="1587">
        <f t="shared" si="23"/>
        <v>-1.8199999999999932</v>
      </c>
      <c r="M140" s="1587">
        <v>115.18</v>
      </c>
      <c r="N140" s="1587">
        <f t="shared" si="21"/>
        <v>-0.12999999999999545</v>
      </c>
      <c r="O140" s="1587">
        <f t="shared" si="22"/>
        <v>-1.3199999999999932</v>
      </c>
      <c r="P140" s="1587">
        <f t="shared" si="24"/>
        <v>-2.8999999999999915</v>
      </c>
      <c r="R140" s="1574" t="s">
        <v>820</v>
      </c>
      <c r="S140" s="1588" t="s">
        <v>824</v>
      </c>
    </row>
    <row r="141" spans="1:20" ht="33" customHeight="1">
      <c r="C141" s="1564">
        <v>2</v>
      </c>
      <c r="D141" s="1575">
        <v>110</v>
      </c>
      <c r="E141" s="1589">
        <f t="shared" si="19"/>
        <v>-3.980000000000004</v>
      </c>
      <c r="F141" s="1565" t="str">
        <f t="shared" si="15"/>
        <v>－</v>
      </c>
      <c r="H141" s="1564">
        <v>2</v>
      </c>
      <c r="I141" s="1590">
        <v>113.51</v>
      </c>
      <c r="J141" s="1590">
        <f t="shared" si="20"/>
        <v>-0.67000000000000171</v>
      </c>
      <c r="K141" s="1590">
        <f t="shared" si="18"/>
        <v>-0.82999999999999829</v>
      </c>
      <c r="L141" s="1590">
        <f t="shared" si="23"/>
        <v>-1.6099999999999994</v>
      </c>
      <c r="M141" s="1590">
        <v>113.4</v>
      </c>
      <c r="N141" s="1590">
        <f t="shared" si="21"/>
        <v>-1.7800000000000011</v>
      </c>
      <c r="O141" s="1590">
        <f t="shared" si="22"/>
        <v>-1.9099999999999966</v>
      </c>
      <c r="P141" s="1590">
        <f t="shared" si="24"/>
        <v>-3.0999999999999943</v>
      </c>
      <c r="R141" s="1574" t="s">
        <v>820</v>
      </c>
      <c r="S141" s="1588" t="s">
        <v>850</v>
      </c>
    </row>
    <row r="142" spans="1:20" ht="25.5" customHeight="1">
      <c r="C142" s="1564">
        <v>3</v>
      </c>
      <c r="D142" s="1575">
        <v>108.65</v>
      </c>
      <c r="E142" s="1589">
        <f t="shared" si="19"/>
        <v>-1.3499999999999943</v>
      </c>
      <c r="F142" s="1565" t="str">
        <f t="shared" si="15"/>
        <v>－</v>
      </c>
      <c r="H142" s="1564">
        <v>3</v>
      </c>
      <c r="I142" s="1590">
        <v>110.88</v>
      </c>
      <c r="J142" s="1590">
        <f t="shared" si="20"/>
        <v>-2.6300000000000097</v>
      </c>
      <c r="K142" s="1590">
        <f t="shared" si="18"/>
        <v>-3.3000000000000114</v>
      </c>
      <c r="L142" s="1590">
        <f t="shared" si="23"/>
        <v>-3.460000000000008</v>
      </c>
      <c r="M142" s="1590">
        <v>112.24</v>
      </c>
      <c r="N142" s="1590">
        <f t="shared" si="21"/>
        <v>-1.1600000000000108</v>
      </c>
      <c r="O142" s="1590">
        <f t="shared" si="22"/>
        <v>-2.9400000000000119</v>
      </c>
      <c r="P142" s="1590">
        <f t="shared" si="24"/>
        <v>-3.0700000000000074</v>
      </c>
      <c r="Q142" s="1599"/>
      <c r="R142" s="1574" t="s">
        <v>820</v>
      </c>
      <c r="S142" s="1600" t="s">
        <v>875</v>
      </c>
    </row>
    <row r="143" spans="1:20" ht="24.75" customHeight="1">
      <c r="C143" s="1564">
        <v>4</v>
      </c>
      <c r="D143" s="1575">
        <v>94.49</v>
      </c>
      <c r="E143" s="1589">
        <f t="shared" si="19"/>
        <v>-14.160000000000011</v>
      </c>
      <c r="F143" s="1565" t="str">
        <f t="shared" si="15"/>
        <v>－</v>
      </c>
      <c r="H143" s="1564">
        <v>4</v>
      </c>
      <c r="I143" s="1590">
        <v>104.38</v>
      </c>
      <c r="J143" s="1590">
        <f t="shared" si="20"/>
        <v>-6.5</v>
      </c>
      <c r="K143" s="1590">
        <f t="shared" si="18"/>
        <v>-9.1300000000000097</v>
      </c>
      <c r="L143" s="1590">
        <f t="shared" si="23"/>
        <v>-9.8000000000000114</v>
      </c>
      <c r="M143" s="1590">
        <v>108.74</v>
      </c>
      <c r="N143" s="1590">
        <f t="shared" si="21"/>
        <v>-3.5</v>
      </c>
      <c r="O143" s="1590">
        <f t="shared" si="22"/>
        <v>-4.6600000000000108</v>
      </c>
      <c r="P143" s="1590">
        <f t="shared" si="24"/>
        <v>-6.4400000000000119</v>
      </c>
      <c r="R143" s="1574" t="s">
        <v>820</v>
      </c>
      <c r="S143" s="1574" t="s">
        <v>875</v>
      </c>
    </row>
    <row r="144" spans="1:20" ht="24" customHeight="1">
      <c r="C144" s="1564">
        <v>5</v>
      </c>
      <c r="D144" s="1575">
        <v>92.37</v>
      </c>
      <c r="E144" s="1589">
        <f t="shared" si="19"/>
        <v>-2.1199999999999903</v>
      </c>
      <c r="F144" s="1565" t="str">
        <f t="shared" si="15"/>
        <v>－</v>
      </c>
      <c r="H144" s="1564">
        <v>5</v>
      </c>
      <c r="I144" s="1590">
        <v>98.5</v>
      </c>
      <c r="J144" s="1590">
        <f t="shared" si="20"/>
        <v>-5.8799999999999955</v>
      </c>
      <c r="K144" s="1590">
        <f t="shared" si="18"/>
        <v>-12.379999999999995</v>
      </c>
      <c r="L144" s="1590">
        <f t="shared" si="23"/>
        <v>-15.010000000000005</v>
      </c>
      <c r="M144" s="1590">
        <v>103.9</v>
      </c>
      <c r="N144" s="1590">
        <f t="shared" si="21"/>
        <v>-4.8399999999999892</v>
      </c>
      <c r="O144" s="1590">
        <f t="shared" si="22"/>
        <v>-8.3399999999999892</v>
      </c>
      <c r="P144" s="1590">
        <f t="shared" si="24"/>
        <v>-9.5</v>
      </c>
      <c r="Q144" s="1599"/>
      <c r="R144" s="1574" t="s">
        <v>820</v>
      </c>
      <c r="S144" s="1574" t="s">
        <v>875</v>
      </c>
    </row>
    <row r="145" spans="1:19" ht="24.75" customHeight="1">
      <c r="C145" s="1564">
        <v>6</v>
      </c>
      <c r="D145" s="1575">
        <v>94.17</v>
      </c>
      <c r="E145" s="1589">
        <f t="shared" si="19"/>
        <v>1.7999999999999972</v>
      </c>
      <c r="F145" s="1565" t="str">
        <f t="shared" si="15"/>
        <v>＋</v>
      </c>
      <c r="H145" s="1564">
        <v>6</v>
      </c>
      <c r="I145" s="1590">
        <v>93.68</v>
      </c>
      <c r="J145" s="1590">
        <f>I145-I144</f>
        <v>-4.8199999999999932</v>
      </c>
      <c r="K145" s="1590">
        <f t="shared" si="18"/>
        <v>-10.699999999999989</v>
      </c>
      <c r="L145" s="1590">
        <f t="shared" si="23"/>
        <v>-17.199999999999989</v>
      </c>
      <c r="M145" s="1590">
        <v>99.94</v>
      </c>
      <c r="N145" s="1590">
        <f t="shared" si="21"/>
        <v>-3.960000000000008</v>
      </c>
      <c r="O145" s="1590">
        <f t="shared" si="22"/>
        <v>-8.7999999999999972</v>
      </c>
      <c r="P145" s="1590">
        <f t="shared" si="24"/>
        <v>-12.299999999999997</v>
      </c>
      <c r="R145" s="1574" t="s">
        <v>820</v>
      </c>
      <c r="S145" s="1588" t="s">
        <v>824</v>
      </c>
    </row>
    <row r="146" spans="1:19" ht="29.25" customHeight="1">
      <c r="C146" s="1564">
        <v>7</v>
      </c>
      <c r="D146" s="1575">
        <v>94.69</v>
      </c>
      <c r="E146" s="1589">
        <f t="shared" si="19"/>
        <v>0.51999999999999602</v>
      </c>
      <c r="F146" s="1565" t="str">
        <f t="shared" si="15"/>
        <v>＋</v>
      </c>
      <c r="H146" s="1564">
        <v>7</v>
      </c>
      <c r="I146" s="1590">
        <v>93.74</v>
      </c>
      <c r="J146" s="1590">
        <f t="shared" si="20"/>
        <v>5.9999999999988063E-2</v>
      </c>
      <c r="K146" s="1590">
        <f t="shared" si="18"/>
        <v>-4.7600000000000051</v>
      </c>
      <c r="L146" s="1590">
        <f t="shared" si="23"/>
        <v>-10.64</v>
      </c>
      <c r="M146" s="1590">
        <v>96.87</v>
      </c>
      <c r="N146" s="1590">
        <f t="shared" si="21"/>
        <v>-3.0699999999999932</v>
      </c>
      <c r="O146" s="1590">
        <f t="shared" si="22"/>
        <v>-7.0300000000000011</v>
      </c>
      <c r="P146" s="1590">
        <f t="shared" si="24"/>
        <v>-11.86999999999999</v>
      </c>
      <c r="R146" s="1574" t="s">
        <v>820</v>
      </c>
      <c r="S146" s="1588" t="s">
        <v>850</v>
      </c>
    </row>
    <row r="147" spans="1:19" ht="30.75" customHeight="1">
      <c r="C147" s="1564">
        <v>8</v>
      </c>
      <c r="D147" s="1575">
        <v>97.76</v>
      </c>
      <c r="E147" s="1589">
        <f t="shared" si="19"/>
        <v>3.0700000000000074</v>
      </c>
      <c r="F147" s="1565" t="str">
        <f t="shared" si="15"/>
        <v>＋</v>
      </c>
      <c r="H147" s="1564">
        <v>8</v>
      </c>
      <c r="I147" s="1590">
        <v>95.54</v>
      </c>
      <c r="J147" s="1590">
        <f t="shared" si="20"/>
        <v>1.8000000000000114</v>
      </c>
      <c r="K147" s="1590">
        <f t="shared" si="18"/>
        <v>1.8599999999999994</v>
      </c>
      <c r="L147" s="1590">
        <f t="shared" si="23"/>
        <v>-2.9599999999999937</v>
      </c>
      <c r="M147" s="1590">
        <v>94.7</v>
      </c>
      <c r="N147" s="1590">
        <f t="shared" si="21"/>
        <v>-2.1700000000000017</v>
      </c>
      <c r="O147" s="1590">
        <f t="shared" si="22"/>
        <v>-5.2399999999999949</v>
      </c>
      <c r="P147" s="1590">
        <f t="shared" si="24"/>
        <v>-9.2000000000000028</v>
      </c>
      <c r="R147" s="1574" t="s">
        <v>825</v>
      </c>
      <c r="S147" s="1588" t="s">
        <v>872</v>
      </c>
    </row>
    <row r="148" spans="1:19" ht="30.75" customHeight="1">
      <c r="C148" s="1564">
        <v>9</v>
      </c>
      <c r="D148" s="1575">
        <v>95.84</v>
      </c>
      <c r="E148" s="1589">
        <f t="shared" si="19"/>
        <v>-1.9200000000000017</v>
      </c>
      <c r="F148" s="1565" t="str">
        <f t="shared" si="15"/>
        <v>－</v>
      </c>
      <c r="H148" s="1564">
        <v>9</v>
      </c>
      <c r="I148" s="1590">
        <v>96.1</v>
      </c>
      <c r="J148" s="1590">
        <f t="shared" si="20"/>
        <v>0.55999999999998806</v>
      </c>
      <c r="K148" s="1590">
        <f t="shared" si="18"/>
        <v>2.3599999999999994</v>
      </c>
      <c r="L148" s="1590">
        <f t="shared" si="23"/>
        <v>2.4199999999999875</v>
      </c>
      <c r="M148" s="1590">
        <v>94.97</v>
      </c>
      <c r="N148" s="1590">
        <f t="shared" si="21"/>
        <v>0.26999999999999602</v>
      </c>
      <c r="O148" s="1590">
        <f t="shared" si="22"/>
        <v>-1.9000000000000057</v>
      </c>
      <c r="P148" s="1590">
        <f t="shared" si="24"/>
        <v>-4.9699999999999989</v>
      </c>
      <c r="R148" s="1574" t="s">
        <v>825</v>
      </c>
      <c r="S148" s="1588" t="s">
        <v>824</v>
      </c>
    </row>
    <row r="149" spans="1:19" ht="30.75" customHeight="1">
      <c r="C149" s="1564">
        <v>10</v>
      </c>
      <c r="D149" s="1575">
        <v>99.68</v>
      </c>
      <c r="E149" s="1589">
        <f t="shared" si="19"/>
        <v>3.8400000000000034</v>
      </c>
      <c r="F149" s="1565" t="str">
        <f t="shared" si="15"/>
        <v>＋</v>
      </c>
      <c r="H149" s="1564">
        <v>10</v>
      </c>
      <c r="I149" s="1590">
        <v>97.76</v>
      </c>
      <c r="J149" s="1590">
        <f t="shared" si="20"/>
        <v>1.6600000000000108</v>
      </c>
      <c r="K149" s="1590">
        <f t="shared" si="18"/>
        <v>2.2199999999999989</v>
      </c>
      <c r="L149" s="1590">
        <f t="shared" si="23"/>
        <v>4.0200000000000102</v>
      </c>
      <c r="M149" s="1590">
        <v>96.43</v>
      </c>
      <c r="N149" s="1590">
        <f t="shared" si="21"/>
        <v>1.460000000000008</v>
      </c>
      <c r="O149" s="1590">
        <f t="shared" si="22"/>
        <v>1.730000000000004</v>
      </c>
      <c r="P149" s="1590">
        <f t="shared" si="24"/>
        <v>-0.43999999999999773</v>
      </c>
      <c r="R149" s="1592" t="s">
        <v>855</v>
      </c>
      <c r="S149" s="1588" t="s">
        <v>876</v>
      </c>
    </row>
    <row r="150" spans="1:19" ht="30.75" customHeight="1">
      <c r="C150" s="1564">
        <v>11</v>
      </c>
      <c r="D150" s="1575">
        <v>98.63</v>
      </c>
      <c r="E150" s="1589">
        <f t="shared" si="19"/>
        <v>-1.0500000000000114</v>
      </c>
      <c r="F150" s="1565" t="str">
        <f t="shared" ref="F150:F173" si="25">IF(E150&gt;0,"＋","－")</f>
        <v>－</v>
      </c>
      <c r="H150" s="1564">
        <v>11</v>
      </c>
      <c r="I150" s="1590">
        <v>98.05</v>
      </c>
      <c r="J150" s="1590">
        <f t="shared" si="20"/>
        <v>0.28999999999999204</v>
      </c>
      <c r="K150" s="1590">
        <f t="shared" si="18"/>
        <v>1.9500000000000028</v>
      </c>
      <c r="L150" s="1590">
        <f t="shared" si="23"/>
        <v>2.5099999999999909</v>
      </c>
      <c r="M150" s="1590">
        <v>97.32</v>
      </c>
      <c r="N150" s="1590">
        <f t="shared" si="21"/>
        <v>0.88999999999998636</v>
      </c>
      <c r="O150" s="1590">
        <f t="shared" si="22"/>
        <v>2.3499999999999943</v>
      </c>
      <c r="P150" s="1590">
        <f t="shared" si="24"/>
        <v>2.6199999999999903</v>
      </c>
      <c r="R150" s="1574" t="s">
        <v>829</v>
      </c>
      <c r="S150" s="1588" t="s">
        <v>877</v>
      </c>
    </row>
    <row r="151" spans="1:19" ht="27" customHeight="1">
      <c r="B151" s="1569"/>
      <c r="C151" s="1569">
        <v>12</v>
      </c>
      <c r="D151" s="1579">
        <v>99.74</v>
      </c>
      <c r="E151" s="1593">
        <f t="shared" si="19"/>
        <v>1.1099999999999994</v>
      </c>
      <c r="F151" s="1573" t="str">
        <f t="shared" si="25"/>
        <v>＋</v>
      </c>
      <c r="G151" s="1569"/>
      <c r="H151" s="1569">
        <v>12</v>
      </c>
      <c r="I151" s="1594">
        <v>99.35</v>
      </c>
      <c r="J151" s="1594">
        <f t="shared" si="20"/>
        <v>1.2999999999999972</v>
      </c>
      <c r="K151" s="1594">
        <f t="shared" si="18"/>
        <v>1.5899999999999892</v>
      </c>
      <c r="L151" s="1594">
        <f t="shared" si="23"/>
        <v>3.25</v>
      </c>
      <c r="M151" s="1594">
        <v>98.33</v>
      </c>
      <c r="N151" s="1594">
        <f t="shared" si="21"/>
        <v>1.0100000000000051</v>
      </c>
      <c r="O151" s="1594">
        <f t="shared" si="22"/>
        <v>1.8999999999999915</v>
      </c>
      <c r="P151" s="1594">
        <f t="shared" si="24"/>
        <v>3.3599999999999994</v>
      </c>
      <c r="R151" s="1574" t="s">
        <v>829</v>
      </c>
      <c r="S151" s="1588" t="s">
        <v>877</v>
      </c>
    </row>
    <row r="152" spans="1:19" ht="21.75" customHeight="1">
      <c r="A152" s="1564">
        <v>2021</v>
      </c>
      <c r="B152" s="1564" t="s">
        <v>878</v>
      </c>
      <c r="C152" s="1564">
        <v>1</v>
      </c>
      <c r="D152" s="1575">
        <v>100.5</v>
      </c>
      <c r="E152" s="1589">
        <f t="shared" si="19"/>
        <v>0.76000000000000512</v>
      </c>
      <c r="F152" s="1565" t="str">
        <f t="shared" si="25"/>
        <v>＋</v>
      </c>
      <c r="H152" s="1564">
        <v>1</v>
      </c>
      <c r="I152" s="1590">
        <v>99.62</v>
      </c>
      <c r="J152" s="1590">
        <f t="shared" si="20"/>
        <v>0.27000000000001023</v>
      </c>
      <c r="K152" s="1590">
        <f t="shared" si="18"/>
        <v>1.5700000000000074</v>
      </c>
      <c r="L152" s="1590">
        <f t="shared" si="23"/>
        <v>1.8599999999999994</v>
      </c>
      <c r="M152" s="1590">
        <v>98.88</v>
      </c>
      <c r="N152" s="1590">
        <f t="shared" si="21"/>
        <v>0.54999999999999716</v>
      </c>
      <c r="O152" s="1590">
        <f t="shared" si="22"/>
        <v>1.5600000000000023</v>
      </c>
      <c r="P152" s="1590">
        <f t="shared" si="24"/>
        <v>2.4499999999999886</v>
      </c>
      <c r="R152" s="1574" t="s">
        <v>832</v>
      </c>
      <c r="S152" s="1588" t="s">
        <v>824</v>
      </c>
    </row>
    <row r="153" spans="1:19" ht="26">
      <c r="C153" s="1564">
        <v>2</v>
      </c>
      <c r="D153" s="1575">
        <v>99.42</v>
      </c>
      <c r="E153" s="1589">
        <f>D153-D152</f>
        <v>-1.0799999999999983</v>
      </c>
      <c r="F153" s="1565" t="str">
        <f t="shared" si="25"/>
        <v>－</v>
      </c>
      <c r="H153" s="1564">
        <v>2</v>
      </c>
      <c r="I153" s="1590">
        <v>99.89</v>
      </c>
      <c r="J153" s="1590">
        <f>I153-I152</f>
        <v>0.26999999999999602</v>
      </c>
      <c r="K153" s="1590">
        <f>SUM(J152:J153)</f>
        <v>0.54000000000000625</v>
      </c>
      <c r="L153" s="1590">
        <f>SUM(J151:J153)</f>
        <v>1.8400000000000034</v>
      </c>
      <c r="M153" s="1590">
        <v>99.59</v>
      </c>
      <c r="N153" s="1590">
        <f>M153-M152</f>
        <v>0.71000000000000796</v>
      </c>
      <c r="O153" s="1590">
        <f>SUM(N152:N153)</f>
        <v>1.2600000000000051</v>
      </c>
      <c r="P153" s="1590">
        <f>SUM(N151:N153)</f>
        <v>2.2700000000000102</v>
      </c>
      <c r="R153" s="1574" t="s">
        <v>829</v>
      </c>
      <c r="S153" s="1588" t="s">
        <v>877</v>
      </c>
    </row>
    <row r="154" spans="1:19" ht="18.75" customHeight="1">
      <c r="C154" s="1564">
        <v>3</v>
      </c>
      <c r="D154" s="1575">
        <v>102.71</v>
      </c>
      <c r="E154" s="1589">
        <f t="shared" si="19"/>
        <v>3.289999999999992</v>
      </c>
      <c r="F154" s="1565" t="str">
        <f t="shared" si="25"/>
        <v>＋</v>
      </c>
      <c r="H154" s="1564">
        <v>3</v>
      </c>
      <c r="I154" s="1590">
        <v>100.88</v>
      </c>
      <c r="J154" s="1590">
        <f t="shared" si="20"/>
        <v>0.98999999999999488</v>
      </c>
      <c r="K154" s="1590">
        <f t="shared" si="18"/>
        <v>1.2599999999999909</v>
      </c>
      <c r="L154" s="1590">
        <f>SUM(J152:J154)</f>
        <v>1.5300000000000011</v>
      </c>
      <c r="M154" s="1590">
        <v>100.2</v>
      </c>
      <c r="N154" s="1590">
        <f t="shared" si="21"/>
        <v>0.60999999999999943</v>
      </c>
      <c r="O154" s="1590">
        <f t="shared" si="22"/>
        <v>1.3200000000000074</v>
      </c>
      <c r="P154" s="1590">
        <f>SUM(N152:N154)</f>
        <v>1.8700000000000045</v>
      </c>
      <c r="R154" s="1574" t="s">
        <v>832</v>
      </c>
      <c r="S154" s="1588" t="s">
        <v>824</v>
      </c>
    </row>
    <row r="155" spans="1:19" ht="18" customHeight="1">
      <c r="C155" s="1564">
        <v>4</v>
      </c>
      <c r="D155" s="1575">
        <v>105.96</v>
      </c>
      <c r="E155" s="1589">
        <f t="shared" si="19"/>
        <v>3.25</v>
      </c>
      <c r="F155" s="1565" t="str">
        <f t="shared" si="25"/>
        <v>＋</v>
      </c>
      <c r="H155" s="1564">
        <v>4</v>
      </c>
      <c r="I155" s="1590">
        <v>102.7</v>
      </c>
      <c r="J155" s="1590">
        <f t="shared" si="20"/>
        <v>1.8200000000000074</v>
      </c>
      <c r="K155" s="1590">
        <f t="shared" si="18"/>
        <v>2.8100000000000023</v>
      </c>
      <c r="L155" s="1590">
        <f t="shared" ref="L155:L173" si="26">SUM(J153:J155)</f>
        <v>3.0799999999999983</v>
      </c>
      <c r="M155" s="1590">
        <v>101.67</v>
      </c>
      <c r="N155" s="1590">
        <f t="shared" si="21"/>
        <v>1.4699999999999989</v>
      </c>
      <c r="O155" s="1590">
        <f t="shared" si="22"/>
        <v>2.0799999999999983</v>
      </c>
      <c r="P155" s="1590">
        <f t="shared" ref="P155:P173" si="27">SUM(N153:N155)</f>
        <v>2.7900000000000063</v>
      </c>
      <c r="R155" s="1574" t="s">
        <v>832</v>
      </c>
      <c r="S155" s="1588" t="s">
        <v>824</v>
      </c>
    </row>
    <row r="156" spans="1:19" ht="18" customHeight="1">
      <c r="C156" s="1564">
        <v>5</v>
      </c>
      <c r="D156" s="1575">
        <v>102.37</v>
      </c>
      <c r="E156" s="1589">
        <f t="shared" si="19"/>
        <v>-3.5899999999999892</v>
      </c>
      <c r="F156" s="1565" t="str">
        <f t="shared" si="25"/>
        <v>－</v>
      </c>
      <c r="H156" s="1564">
        <v>5</v>
      </c>
      <c r="I156" s="1590">
        <v>103.68</v>
      </c>
      <c r="J156" s="1590">
        <f t="shared" si="20"/>
        <v>0.98000000000000398</v>
      </c>
      <c r="K156" s="1590">
        <f t="shared" si="18"/>
        <v>2.8000000000000114</v>
      </c>
      <c r="L156" s="1590">
        <f t="shared" si="26"/>
        <v>3.7900000000000063</v>
      </c>
      <c r="M156" s="1590">
        <v>102.19</v>
      </c>
      <c r="N156" s="1590">
        <f t="shared" si="21"/>
        <v>0.51999999999999602</v>
      </c>
      <c r="O156" s="1590">
        <f t="shared" si="22"/>
        <v>1.9899999999999949</v>
      </c>
      <c r="P156" s="1590">
        <f t="shared" si="27"/>
        <v>2.5999999999999943</v>
      </c>
      <c r="R156" s="1574" t="s">
        <v>832</v>
      </c>
      <c r="S156" s="1588" t="s">
        <v>824</v>
      </c>
    </row>
    <row r="157" spans="1:19" ht="25.5" customHeight="1">
      <c r="C157" s="1564">
        <v>6</v>
      </c>
      <c r="D157" s="1575">
        <v>103.08</v>
      </c>
      <c r="E157" s="1589">
        <f t="shared" si="19"/>
        <v>0.70999999999999375</v>
      </c>
      <c r="F157" s="1565" t="str">
        <f t="shared" si="25"/>
        <v>＋</v>
      </c>
      <c r="H157" s="1564">
        <v>6</v>
      </c>
      <c r="I157" s="1590">
        <v>103.8</v>
      </c>
      <c r="J157" s="1590">
        <f t="shared" si="20"/>
        <v>0.11999999999999034</v>
      </c>
      <c r="K157" s="1590">
        <f t="shared" si="18"/>
        <v>1.0999999999999943</v>
      </c>
      <c r="L157" s="1590">
        <f t="shared" si="26"/>
        <v>2.9200000000000017</v>
      </c>
      <c r="M157" s="1590">
        <v>102.71</v>
      </c>
      <c r="N157" s="1590">
        <f t="shared" si="21"/>
        <v>0.51999999999999602</v>
      </c>
      <c r="O157" s="1590">
        <f t="shared" si="22"/>
        <v>1.039999999999992</v>
      </c>
      <c r="P157" s="1590">
        <f t="shared" si="27"/>
        <v>2.5099999999999909</v>
      </c>
      <c r="R157" s="1574" t="s">
        <v>829</v>
      </c>
      <c r="S157" s="1588" t="s">
        <v>877</v>
      </c>
    </row>
    <row r="158" spans="1:19">
      <c r="C158" s="1564">
        <v>7</v>
      </c>
      <c r="D158" s="1575">
        <v>103.35</v>
      </c>
      <c r="E158" s="1589">
        <f t="shared" si="19"/>
        <v>0.26999999999999602</v>
      </c>
      <c r="F158" s="1565" t="str">
        <f t="shared" si="25"/>
        <v>＋</v>
      </c>
      <c r="H158" s="1564">
        <v>7</v>
      </c>
      <c r="I158" s="1590">
        <v>102.93</v>
      </c>
      <c r="J158" s="1590">
        <f t="shared" si="20"/>
        <v>-0.86999999999999034</v>
      </c>
      <c r="K158" s="1590">
        <f t="shared" si="18"/>
        <v>-0.75</v>
      </c>
      <c r="L158" s="1590">
        <f t="shared" si="26"/>
        <v>0.23000000000000398</v>
      </c>
      <c r="M158" s="1590">
        <v>103.49</v>
      </c>
      <c r="N158" s="1590">
        <f t="shared" si="21"/>
        <v>0.78000000000000114</v>
      </c>
      <c r="O158" s="1590">
        <f t="shared" si="22"/>
        <v>1.2999999999999972</v>
      </c>
      <c r="P158" s="1590">
        <f t="shared" si="27"/>
        <v>1.8199999999999932</v>
      </c>
      <c r="R158" s="1574" t="s">
        <v>832</v>
      </c>
      <c r="S158" s="1578" t="s">
        <v>824</v>
      </c>
    </row>
    <row r="159" spans="1:19" ht="27" customHeight="1">
      <c r="C159" s="1564">
        <v>8</v>
      </c>
      <c r="D159" s="1575">
        <v>99.11</v>
      </c>
      <c r="E159" s="1589">
        <f t="shared" si="19"/>
        <v>-4.2399999999999949</v>
      </c>
      <c r="F159" s="1565" t="str">
        <f t="shared" si="25"/>
        <v>－</v>
      </c>
      <c r="H159" s="1564">
        <v>8</v>
      </c>
      <c r="I159" s="1590">
        <v>101.85</v>
      </c>
      <c r="J159" s="1590">
        <f t="shared" si="20"/>
        <v>-1.0800000000000125</v>
      </c>
      <c r="K159" s="1590">
        <f t="shared" si="18"/>
        <v>-1.9500000000000028</v>
      </c>
      <c r="L159" s="1590">
        <f t="shared" si="26"/>
        <v>-1.8300000000000125</v>
      </c>
      <c r="M159" s="1590">
        <v>102.77</v>
      </c>
      <c r="N159" s="1590">
        <f t="shared" si="21"/>
        <v>-0.71999999999999886</v>
      </c>
      <c r="O159" s="1590">
        <f t="shared" si="22"/>
        <v>6.0000000000002274E-2</v>
      </c>
      <c r="P159" s="1590">
        <f t="shared" si="27"/>
        <v>0.57999999999999829</v>
      </c>
      <c r="R159" s="1574" t="s">
        <v>829</v>
      </c>
      <c r="S159" s="1588" t="s">
        <v>877</v>
      </c>
    </row>
    <row r="160" spans="1:19" ht="28.5" customHeight="1">
      <c r="C160" s="1564">
        <v>9</v>
      </c>
      <c r="D160" s="1575">
        <v>101.39</v>
      </c>
      <c r="E160" s="1589">
        <f t="shared" si="19"/>
        <v>2.2800000000000011</v>
      </c>
      <c r="F160" s="1565" t="str">
        <f t="shared" si="25"/>
        <v>＋</v>
      </c>
      <c r="H160" s="1564">
        <v>9</v>
      </c>
      <c r="I160" s="1590">
        <v>101.28</v>
      </c>
      <c r="J160" s="1590">
        <f t="shared" si="20"/>
        <v>-0.56999999999999318</v>
      </c>
      <c r="K160" s="1590">
        <f t="shared" si="18"/>
        <v>-1.6500000000000057</v>
      </c>
      <c r="L160" s="1590">
        <f t="shared" si="26"/>
        <v>-2.519999999999996</v>
      </c>
      <c r="M160" s="1590">
        <v>101.86</v>
      </c>
      <c r="N160" s="1590">
        <f t="shared" si="21"/>
        <v>-0.90999999999999659</v>
      </c>
      <c r="O160" s="1590">
        <f t="shared" si="22"/>
        <v>-1.6299999999999955</v>
      </c>
      <c r="P160" s="1590">
        <f t="shared" si="27"/>
        <v>-0.84999999999999432</v>
      </c>
      <c r="R160" s="1574" t="s">
        <v>829</v>
      </c>
      <c r="S160" s="1588" t="s">
        <v>877</v>
      </c>
    </row>
    <row r="161" spans="1:20" ht="30.75" customHeight="1">
      <c r="C161" s="1564">
        <v>10</v>
      </c>
      <c r="D161" s="1575">
        <v>102.41</v>
      </c>
      <c r="E161" s="1589">
        <f t="shared" si="19"/>
        <v>1.019999999999996</v>
      </c>
      <c r="F161" s="1565" t="str">
        <f t="shared" si="25"/>
        <v>＋</v>
      </c>
      <c r="H161" s="1564">
        <v>10</v>
      </c>
      <c r="I161" s="1590">
        <v>100.97</v>
      </c>
      <c r="J161" s="1590">
        <f t="shared" si="20"/>
        <v>-0.31000000000000227</v>
      </c>
      <c r="K161" s="1590">
        <f t="shared" si="18"/>
        <v>-0.87999999999999545</v>
      </c>
      <c r="L161" s="1590">
        <f t="shared" si="26"/>
        <v>-1.960000000000008</v>
      </c>
      <c r="M161" s="1590">
        <v>101.87</v>
      </c>
      <c r="N161" s="1590">
        <f t="shared" si="21"/>
        <v>1.0000000000005116E-2</v>
      </c>
      <c r="O161" s="1590">
        <f t="shared" si="22"/>
        <v>-0.89999999999999147</v>
      </c>
      <c r="P161" s="1590">
        <f t="shared" si="27"/>
        <v>-1.6199999999999903</v>
      </c>
      <c r="R161" s="1592" t="s">
        <v>842</v>
      </c>
      <c r="S161" s="1588" t="s">
        <v>879</v>
      </c>
    </row>
    <row r="162" spans="1:20" ht="26">
      <c r="C162" s="1564">
        <v>11</v>
      </c>
      <c r="D162" s="1575">
        <v>101.38</v>
      </c>
      <c r="E162" s="1589">
        <f t="shared" si="19"/>
        <v>-1.0300000000000011</v>
      </c>
      <c r="F162" s="1565" t="str">
        <f t="shared" si="25"/>
        <v>－</v>
      </c>
      <c r="H162" s="1564">
        <v>11</v>
      </c>
      <c r="I162" s="1590">
        <v>101.73</v>
      </c>
      <c r="J162" s="1590">
        <f t="shared" si="20"/>
        <v>0.76000000000000512</v>
      </c>
      <c r="K162" s="1590">
        <f t="shared" si="18"/>
        <v>0.45000000000000284</v>
      </c>
      <c r="L162" s="1590">
        <f t="shared" si="26"/>
        <v>-0.11999999999999034</v>
      </c>
      <c r="M162" s="1590">
        <v>101.53</v>
      </c>
      <c r="N162" s="1590">
        <f t="shared" si="21"/>
        <v>-0.34000000000000341</v>
      </c>
      <c r="O162" s="1590">
        <f t="shared" si="22"/>
        <v>-0.32999999999999829</v>
      </c>
      <c r="P162" s="1590">
        <f t="shared" si="27"/>
        <v>-1.2399999999999949</v>
      </c>
      <c r="R162" s="1592" t="s">
        <v>842</v>
      </c>
      <c r="S162" s="1588" t="s">
        <v>824</v>
      </c>
    </row>
    <row r="163" spans="1:20" ht="26">
      <c r="B163" s="1569"/>
      <c r="C163" s="1569">
        <v>12</v>
      </c>
      <c r="D163" s="1579">
        <v>99.63</v>
      </c>
      <c r="E163" s="1593">
        <f t="shared" si="19"/>
        <v>-1.75</v>
      </c>
      <c r="F163" s="1573" t="str">
        <f t="shared" si="25"/>
        <v>－</v>
      </c>
      <c r="G163" s="1569"/>
      <c r="H163" s="1569">
        <v>12</v>
      </c>
      <c r="I163" s="1594">
        <v>101.14</v>
      </c>
      <c r="J163" s="1594">
        <f t="shared" si="20"/>
        <v>-0.59000000000000341</v>
      </c>
      <c r="K163" s="1594">
        <f t="shared" si="18"/>
        <v>0.17000000000000171</v>
      </c>
      <c r="L163" s="1594">
        <f t="shared" si="26"/>
        <v>-0.14000000000000057</v>
      </c>
      <c r="M163" s="1594">
        <v>100.78</v>
      </c>
      <c r="N163" s="1594">
        <f t="shared" si="21"/>
        <v>-0.75</v>
      </c>
      <c r="O163" s="1594">
        <f t="shared" si="22"/>
        <v>-1.0900000000000034</v>
      </c>
      <c r="P163" s="1594">
        <f t="shared" si="27"/>
        <v>-1.0799999999999983</v>
      </c>
      <c r="R163" s="1592" t="s">
        <v>842</v>
      </c>
      <c r="S163" s="1588" t="s">
        <v>824</v>
      </c>
    </row>
    <row r="164" spans="1:20" ht="26">
      <c r="A164" s="1564">
        <v>2022</v>
      </c>
      <c r="B164" s="1564" t="s">
        <v>880</v>
      </c>
      <c r="C164" s="1564">
        <v>1</v>
      </c>
      <c r="D164" s="1575">
        <v>102.56</v>
      </c>
      <c r="E164" s="1589">
        <f t="shared" si="19"/>
        <v>2.9300000000000068</v>
      </c>
      <c r="F164" s="1565" t="str">
        <f t="shared" si="25"/>
        <v>＋</v>
      </c>
      <c r="H164" s="1564">
        <v>1</v>
      </c>
      <c r="I164" s="1590">
        <v>101.19</v>
      </c>
      <c r="J164" s="1590">
        <f t="shared" si="20"/>
        <v>4.9999999999997158E-2</v>
      </c>
      <c r="K164" s="1590">
        <f t="shared" si="18"/>
        <v>-0.54000000000000625</v>
      </c>
      <c r="L164" s="1590">
        <f t="shared" si="26"/>
        <v>0.21999999999999886</v>
      </c>
      <c r="M164" s="1590">
        <v>101.47</v>
      </c>
      <c r="N164" s="1590">
        <f t="shared" si="21"/>
        <v>0.68999999999999773</v>
      </c>
      <c r="O164" s="1590">
        <f t="shared" si="22"/>
        <v>-6.0000000000002274E-2</v>
      </c>
      <c r="P164" s="1590">
        <f t="shared" si="27"/>
        <v>-0.40000000000000568</v>
      </c>
      <c r="R164" s="1592" t="s">
        <v>842</v>
      </c>
      <c r="S164" s="1588" t="s">
        <v>824</v>
      </c>
    </row>
    <row r="165" spans="1:20" ht="21" customHeight="1">
      <c r="B165" s="1564" t="s">
        <v>804</v>
      </c>
      <c r="C165" s="1564">
        <v>2</v>
      </c>
      <c r="D165" s="1575">
        <v>103.23</v>
      </c>
      <c r="E165" s="1589">
        <f t="shared" si="19"/>
        <v>0.67000000000000171</v>
      </c>
      <c r="F165" s="1565" t="str">
        <f t="shared" si="25"/>
        <v>＋</v>
      </c>
      <c r="H165" s="1564">
        <v>2</v>
      </c>
      <c r="I165" s="1590">
        <v>101.81</v>
      </c>
      <c r="J165" s="1590">
        <f t="shared" si="20"/>
        <v>0.62000000000000455</v>
      </c>
      <c r="K165" s="1590">
        <f t="shared" si="18"/>
        <v>0.67000000000000171</v>
      </c>
      <c r="L165" s="1590">
        <f t="shared" si="26"/>
        <v>7.9999999999998295E-2</v>
      </c>
      <c r="M165" s="1590">
        <v>101.84</v>
      </c>
      <c r="N165" s="1590">
        <f t="shared" si="21"/>
        <v>0.37000000000000455</v>
      </c>
      <c r="O165" s="1590">
        <f t="shared" si="22"/>
        <v>1.0600000000000023</v>
      </c>
      <c r="P165" s="1590">
        <f t="shared" si="27"/>
        <v>0.31000000000000227</v>
      </c>
      <c r="R165" s="1592" t="s">
        <v>842</v>
      </c>
      <c r="S165" s="1588" t="s">
        <v>824</v>
      </c>
    </row>
    <row r="166" spans="1:20" ht="21" customHeight="1">
      <c r="B166" s="1564" t="s">
        <v>804</v>
      </c>
      <c r="C166" s="1564">
        <v>3</v>
      </c>
      <c r="D166" s="1575">
        <v>104.01</v>
      </c>
      <c r="E166" s="1589">
        <f t="shared" si="19"/>
        <v>0.78000000000000114</v>
      </c>
      <c r="F166" s="1565" t="str">
        <f t="shared" si="25"/>
        <v>＋</v>
      </c>
      <c r="H166" s="1564">
        <v>3</v>
      </c>
      <c r="I166" s="1590">
        <v>103.27</v>
      </c>
      <c r="J166" s="1590">
        <f t="shared" si="20"/>
        <v>1.4599999999999937</v>
      </c>
      <c r="K166" s="1590">
        <f t="shared" si="18"/>
        <v>2.0799999999999983</v>
      </c>
      <c r="L166" s="1590">
        <f t="shared" si="26"/>
        <v>2.1299999999999955</v>
      </c>
      <c r="M166" s="1590">
        <v>102.16</v>
      </c>
      <c r="N166" s="1590">
        <f t="shared" si="21"/>
        <v>0.31999999999999318</v>
      </c>
      <c r="O166" s="1590">
        <f t="shared" si="22"/>
        <v>0.68999999999999773</v>
      </c>
      <c r="P166" s="1590">
        <f t="shared" si="27"/>
        <v>1.3799999999999955</v>
      </c>
      <c r="R166" s="1592" t="s">
        <v>842</v>
      </c>
      <c r="S166" s="1588" t="s">
        <v>824</v>
      </c>
    </row>
    <row r="167" spans="1:20" ht="21" customHeight="1">
      <c r="B167" s="1564" t="s">
        <v>905</v>
      </c>
      <c r="C167" s="1564">
        <v>4</v>
      </c>
      <c r="D167" s="1575">
        <v>103.4</v>
      </c>
      <c r="E167" s="1589">
        <f t="shared" si="19"/>
        <v>-0.60999999999999943</v>
      </c>
      <c r="F167" s="1565" t="str">
        <f t="shared" si="25"/>
        <v>－</v>
      </c>
      <c r="H167" s="1564">
        <v>4</v>
      </c>
      <c r="I167" s="1590">
        <v>103.55</v>
      </c>
      <c r="J167" s="1590">
        <f t="shared" si="20"/>
        <v>0.28000000000000114</v>
      </c>
      <c r="K167" s="1590">
        <f t="shared" si="18"/>
        <v>1.7399999999999949</v>
      </c>
      <c r="L167" s="1590">
        <f t="shared" si="26"/>
        <v>2.3599999999999994</v>
      </c>
      <c r="M167" s="1590">
        <v>102.57</v>
      </c>
      <c r="N167" s="1590">
        <f t="shared" si="21"/>
        <v>0.40999999999999659</v>
      </c>
      <c r="O167" s="1590">
        <f t="shared" si="22"/>
        <v>0.72999999999998977</v>
      </c>
      <c r="P167" s="1590">
        <f t="shared" si="27"/>
        <v>1.0999999999999943</v>
      </c>
      <c r="R167" s="1592" t="s">
        <v>842</v>
      </c>
      <c r="S167" s="1588" t="s">
        <v>824</v>
      </c>
    </row>
    <row r="168" spans="1:20" ht="21" customHeight="1">
      <c r="B168" s="1564" t="s">
        <v>804</v>
      </c>
      <c r="C168" s="1564">
        <v>5</v>
      </c>
      <c r="D168" s="1575">
        <v>105.75</v>
      </c>
      <c r="E168" s="1589">
        <f t="shared" si="19"/>
        <v>2.3499999999999943</v>
      </c>
      <c r="F168" s="1565" t="str">
        <f t="shared" si="25"/>
        <v>＋</v>
      </c>
      <c r="H168" s="1564">
        <v>5</v>
      </c>
      <c r="I168" s="1590">
        <v>104.39</v>
      </c>
      <c r="J168" s="1590">
        <f t="shared" si="20"/>
        <v>0.84000000000000341</v>
      </c>
      <c r="K168" s="1590">
        <f t="shared" si="18"/>
        <v>1.1200000000000045</v>
      </c>
      <c r="L168" s="1590">
        <f t="shared" si="26"/>
        <v>2.5799999999999983</v>
      </c>
      <c r="M168" s="1590">
        <v>103.79</v>
      </c>
      <c r="N168" s="1590">
        <f t="shared" si="21"/>
        <v>1.2200000000000131</v>
      </c>
      <c r="O168" s="1590">
        <f t="shared" si="22"/>
        <v>1.6300000000000097</v>
      </c>
      <c r="P168" s="1590">
        <f t="shared" si="27"/>
        <v>1.9500000000000028</v>
      </c>
      <c r="R168" s="1592" t="s">
        <v>842</v>
      </c>
      <c r="S168" s="1588" t="s">
        <v>824</v>
      </c>
      <c r="T168" s="1564" t="s">
        <v>804</v>
      </c>
    </row>
    <row r="169" spans="1:20" ht="24" customHeight="1">
      <c r="B169" s="1564" t="s">
        <v>804</v>
      </c>
      <c r="C169" s="1564">
        <v>6</v>
      </c>
      <c r="D169" s="1575">
        <v>106.39</v>
      </c>
      <c r="E169" s="1589">
        <f t="shared" si="19"/>
        <v>0.64000000000000057</v>
      </c>
      <c r="F169" s="1565" t="str">
        <f t="shared" si="25"/>
        <v>＋</v>
      </c>
      <c r="H169" s="1564">
        <v>6</v>
      </c>
      <c r="I169" s="1590">
        <v>105.18</v>
      </c>
      <c r="J169" s="1590">
        <f t="shared" si="20"/>
        <v>0.79000000000000625</v>
      </c>
      <c r="K169" s="1590">
        <f t="shared" si="18"/>
        <v>1.6300000000000097</v>
      </c>
      <c r="L169" s="1590">
        <f t="shared" si="26"/>
        <v>1.9100000000000108</v>
      </c>
      <c r="M169" s="1590">
        <v>104.56</v>
      </c>
      <c r="N169" s="1590">
        <f t="shared" si="21"/>
        <v>0.76999999999999602</v>
      </c>
      <c r="O169" s="1590">
        <f t="shared" si="22"/>
        <v>1.9900000000000091</v>
      </c>
      <c r="P169" s="1590">
        <f t="shared" si="27"/>
        <v>2.4000000000000057</v>
      </c>
      <c r="R169" s="1574" t="s">
        <v>829</v>
      </c>
      <c r="S169" s="1588" t="s">
        <v>877</v>
      </c>
    </row>
    <row r="170" spans="1:20" ht="24" customHeight="1">
      <c r="B170" s="1564" t="s">
        <v>804</v>
      </c>
      <c r="C170" s="1564">
        <v>7</v>
      </c>
      <c r="D170" s="1575">
        <v>107.31</v>
      </c>
      <c r="E170" s="1589">
        <f t="shared" si="19"/>
        <v>0.92000000000000171</v>
      </c>
      <c r="F170" s="1565" t="str">
        <f t="shared" si="25"/>
        <v>＋</v>
      </c>
      <c r="H170" s="1564">
        <v>7</v>
      </c>
      <c r="I170" s="1590">
        <v>106.48</v>
      </c>
      <c r="J170" s="1590">
        <f t="shared" si="20"/>
        <v>1.2999999999999972</v>
      </c>
      <c r="K170" s="1590">
        <f t="shared" si="18"/>
        <v>2.0900000000000034</v>
      </c>
      <c r="L170" s="1590">
        <f t="shared" si="26"/>
        <v>2.9300000000000068</v>
      </c>
      <c r="M170" s="1590">
        <v>105.37</v>
      </c>
      <c r="N170" s="1590">
        <f t="shared" si="21"/>
        <v>0.81000000000000227</v>
      </c>
      <c r="O170" s="1590">
        <f t="shared" si="22"/>
        <v>1.5799999999999983</v>
      </c>
      <c r="P170" s="1590">
        <f t="shared" si="27"/>
        <v>2.8000000000000114</v>
      </c>
      <c r="R170" s="1574" t="s">
        <v>832</v>
      </c>
      <c r="S170" s="1588" t="s">
        <v>824</v>
      </c>
    </row>
    <row r="171" spans="1:20" ht="24" customHeight="1">
      <c r="B171" s="1564" t="s">
        <v>804</v>
      </c>
      <c r="C171" s="1564">
        <v>8</v>
      </c>
      <c r="D171" s="1575">
        <v>108.8</v>
      </c>
      <c r="E171" s="1589">
        <f t="shared" si="19"/>
        <v>1.4899999999999949</v>
      </c>
      <c r="F171" s="1565" t="str">
        <f t="shared" si="25"/>
        <v>＋</v>
      </c>
      <c r="H171" s="1564">
        <v>8</v>
      </c>
      <c r="I171" s="1590">
        <v>107.5</v>
      </c>
      <c r="J171" s="1590">
        <f t="shared" si="20"/>
        <v>1.019999999999996</v>
      </c>
      <c r="K171" s="1590">
        <f t="shared" si="18"/>
        <v>2.3199999999999932</v>
      </c>
      <c r="L171" s="1590">
        <f t="shared" si="26"/>
        <v>3.1099999999999994</v>
      </c>
      <c r="M171" s="1590">
        <v>106.33</v>
      </c>
      <c r="N171" s="1590">
        <f t="shared" si="21"/>
        <v>0.95999999999999375</v>
      </c>
      <c r="O171" s="1590">
        <f t="shared" si="22"/>
        <v>1.769999999999996</v>
      </c>
      <c r="P171" s="1590">
        <f t="shared" si="27"/>
        <v>2.539999999999992</v>
      </c>
      <c r="R171" s="1574" t="s">
        <v>829</v>
      </c>
      <c r="S171" s="1588" t="s">
        <v>877</v>
      </c>
    </row>
    <row r="172" spans="1:20" ht="24" customHeight="1">
      <c r="C172" s="1564">
        <v>9</v>
      </c>
      <c r="D172" s="1575">
        <v>108.64</v>
      </c>
      <c r="E172" s="1589">
        <f t="shared" si="19"/>
        <v>-0.15999999999999659</v>
      </c>
      <c r="F172" s="1565" t="str">
        <f t="shared" si="25"/>
        <v>－</v>
      </c>
      <c r="H172" s="1564">
        <v>9</v>
      </c>
      <c r="I172" s="1590">
        <v>108.25</v>
      </c>
      <c r="J172" s="1590">
        <f t="shared" si="20"/>
        <v>0.75</v>
      </c>
      <c r="K172" s="1590">
        <f t="shared" si="18"/>
        <v>1.769999999999996</v>
      </c>
      <c r="L172" s="1590">
        <f t="shared" si="26"/>
        <v>3.0699999999999932</v>
      </c>
      <c r="M172" s="1590">
        <v>107.38</v>
      </c>
      <c r="N172" s="1590">
        <f t="shared" si="21"/>
        <v>1.0499999999999972</v>
      </c>
      <c r="O172" s="1590">
        <f t="shared" si="22"/>
        <v>2.0099999999999909</v>
      </c>
      <c r="P172" s="1590">
        <f t="shared" si="27"/>
        <v>2.8199999999999932</v>
      </c>
      <c r="R172" s="1574" t="s">
        <v>832</v>
      </c>
      <c r="S172" s="1588" t="s">
        <v>824</v>
      </c>
      <c r="T172" s="1564" t="s">
        <v>804</v>
      </c>
    </row>
    <row r="173" spans="1:20" ht="24" customHeight="1">
      <c r="C173" s="1564">
        <v>10</v>
      </c>
      <c r="D173" s="1575">
        <v>108.37</v>
      </c>
      <c r="E173" s="1589">
        <f t="shared" si="19"/>
        <v>-0.26999999999999602</v>
      </c>
      <c r="F173" s="1565" t="str">
        <f t="shared" si="25"/>
        <v>－</v>
      </c>
      <c r="H173" s="1564">
        <v>10</v>
      </c>
      <c r="I173" s="1590">
        <v>108.6</v>
      </c>
      <c r="J173" s="1590">
        <f t="shared" si="20"/>
        <v>0.34999999999999432</v>
      </c>
      <c r="K173" s="1590">
        <f t="shared" si="18"/>
        <v>1.0999999999999943</v>
      </c>
      <c r="L173" s="1590">
        <f t="shared" si="26"/>
        <v>2.1199999999999903</v>
      </c>
      <c r="M173" s="1590">
        <v>107.9</v>
      </c>
      <c r="N173" s="1590">
        <f t="shared" si="21"/>
        <v>0.52000000000001023</v>
      </c>
      <c r="O173" s="1590">
        <f t="shared" si="22"/>
        <v>1.5700000000000074</v>
      </c>
      <c r="P173" s="1590">
        <f t="shared" si="27"/>
        <v>2.5300000000000011</v>
      </c>
      <c r="R173" s="1574" t="s">
        <v>829</v>
      </c>
      <c r="S173" s="1588" t="s">
        <v>877</v>
      </c>
      <c r="T173" s="1564" t="s">
        <v>804</v>
      </c>
    </row>
    <row r="174" spans="1:20" ht="24" customHeight="1">
      <c r="C174" s="1564">
        <v>11</v>
      </c>
      <c r="D174" s="1575">
        <v>109.61</v>
      </c>
      <c r="E174" s="1589">
        <f>D174-D173</f>
        <v>1.2399999999999949</v>
      </c>
      <c r="F174" s="1565" t="str">
        <f>IF(E174&gt;0,"＋","－")</f>
        <v>＋</v>
      </c>
      <c r="H174" s="1564">
        <v>11</v>
      </c>
      <c r="I174" s="1590">
        <v>108.87</v>
      </c>
      <c r="J174" s="1590">
        <f>I174-I173</f>
        <v>0.27000000000001023</v>
      </c>
      <c r="K174" s="1590">
        <f>SUM(J173:J174)</f>
        <v>0.62000000000000455</v>
      </c>
      <c r="L174" s="1590">
        <f>SUM(J172:J174)</f>
        <v>1.3700000000000045</v>
      </c>
      <c r="M174" s="1590">
        <v>108.55</v>
      </c>
      <c r="N174" s="1590">
        <f>M174-M173</f>
        <v>0.64999999999999147</v>
      </c>
      <c r="O174" s="1590">
        <f>SUM(N173:N174)</f>
        <v>1.1700000000000017</v>
      </c>
      <c r="P174" s="1590">
        <f>SUM(N172:N174)</f>
        <v>2.2199999999999989</v>
      </c>
      <c r="R174" s="1574" t="s">
        <v>829</v>
      </c>
      <c r="S174" s="1588" t="s">
        <v>881</v>
      </c>
      <c r="T174" s="1564" t="s">
        <v>804</v>
      </c>
    </row>
    <row r="175" spans="1:20" ht="24" customHeight="1">
      <c r="B175" s="1569"/>
      <c r="C175" s="1569">
        <v>12</v>
      </c>
      <c r="D175" s="1579">
        <v>109.29</v>
      </c>
      <c r="E175" s="1593">
        <f>D175-D174</f>
        <v>-0.31999999999999318</v>
      </c>
      <c r="F175" s="1573" t="str">
        <f>IF(E175&gt;0,"＋","－")</f>
        <v>－</v>
      </c>
      <c r="G175" s="1569"/>
      <c r="H175" s="1569">
        <v>12</v>
      </c>
      <c r="I175" s="1594">
        <v>109.09</v>
      </c>
      <c r="J175" s="1594">
        <f>I175-I174</f>
        <v>0.21999999999999886</v>
      </c>
      <c r="K175" s="1594">
        <f>SUM(J174:J175)</f>
        <v>0.49000000000000909</v>
      </c>
      <c r="L175" s="1594">
        <f>SUM(J173:J175)</f>
        <v>0.84000000000000341</v>
      </c>
      <c r="M175" s="1594">
        <v>108.94</v>
      </c>
      <c r="N175" s="1594">
        <f>M175-M174</f>
        <v>0.39000000000000057</v>
      </c>
      <c r="O175" s="1594">
        <f>SUM(N174:N175)</f>
        <v>1.039999999999992</v>
      </c>
      <c r="P175" s="1594">
        <f>SUM(N173:N175)</f>
        <v>1.5600000000000023</v>
      </c>
      <c r="R175" s="1574" t="s">
        <v>832</v>
      </c>
      <c r="S175" s="1588" t="s">
        <v>824</v>
      </c>
    </row>
    <row r="176" spans="1:20" ht="24" customHeight="1">
      <c r="A176" s="1564">
        <v>2023</v>
      </c>
      <c r="B176" s="1564" t="s">
        <v>882</v>
      </c>
      <c r="C176" s="1564">
        <v>1</v>
      </c>
      <c r="D176" s="1575">
        <v>105.73</v>
      </c>
      <c r="E176" s="1589">
        <f>D176-D175</f>
        <v>-3.5600000000000023</v>
      </c>
      <c r="F176" s="1565" t="str">
        <f>IF(E176&gt;0,"＋","－")</f>
        <v>－</v>
      </c>
      <c r="H176" s="1564">
        <v>1</v>
      </c>
      <c r="I176" s="1590">
        <v>108.21</v>
      </c>
      <c r="J176" s="1590">
        <f>I176-I175</f>
        <v>-0.88000000000000966</v>
      </c>
      <c r="K176" s="1590">
        <f>SUM(J175:J176)</f>
        <v>-0.6600000000000108</v>
      </c>
      <c r="L176" s="1590">
        <f>SUM(J174:J176)</f>
        <v>-0.39000000000000057</v>
      </c>
      <c r="M176" s="1590">
        <v>108.33</v>
      </c>
      <c r="N176" s="1590">
        <f>M176-M175</f>
        <v>-0.60999999999999943</v>
      </c>
      <c r="O176" s="1590">
        <f>SUM(N175:N176)</f>
        <v>-0.21999999999999886</v>
      </c>
      <c r="P176" s="1590">
        <f>SUM(N174:N176)</f>
        <v>0.42999999999999261</v>
      </c>
      <c r="R176" s="1574" t="s">
        <v>883</v>
      </c>
      <c r="S176" s="1588" t="s">
        <v>824</v>
      </c>
    </row>
    <row r="177" spans="1:19" ht="24" customHeight="1">
      <c r="C177" s="1564">
        <v>2</v>
      </c>
      <c r="D177" s="1575">
        <v>106.73</v>
      </c>
      <c r="E177" s="1589">
        <f t="shared" ref="E177:E195" si="28">D177-D176</f>
        <v>1</v>
      </c>
      <c r="F177" s="1565" t="str">
        <f t="shared" ref="F177:F195" si="29">IF(E177&gt;0,"＋","－")</f>
        <v>＋</v>
      </c>
      <c r="H177" s="1564">
        <v>2</v>
      </c>
      <c r="I177" s="1590">
        <v>107.25</v>
      </c>
      <c r="J177" s="1590">
        <f t="shared" ref="J177:J195" si="30">I177-I176</f>
        <v>-0.95999999999999375</v>
      </c>
      <c r="K177" s="1590">
        <f t="shared" ref="K177:K188" si="31">SUM(J176:J177)</f>
        <v>-1.8400000000000034</v>
      </c>
      <c r="L177" s="1590">
        <f t="shared" ref="L177:L195" si="32">SUM(J175:J177)</f>
        <v>-1.6200000000000045</v>
      </c>
      <c r="M177" s="1590">
        <v>107.95</v>
      </c>
      <c r="N177" s="1590">
        <f t="shared" ref="N177:N195" si="33">M177-M176</f>
        <v>-0.37999999999999545</v>
      </c>
      <c r="O177" s="1590">
        <f t="shared" ref="O177:O195" si="34">SUM(N176:N177)</f>
        <v>-0.98999999999999488</v>
      </c>
      <c r="P177" s="1590">
        <f t="shared" ref="P177:P195" si="35">SUM(N175:N177)</f>
        <v>-0.59999999999999432</v>
      </c>
      <c r="R177" s="1574" t="s">
        <v>883</v>
      </c>
      <c r="S177" s="1588" t="s">
        <v>824</v>
      </c>
    </row>
    <row r="178" spans="1:19" ht="24" customHeight="1">
      <c r="C178" s="1564">
        <v>3</v>
      </c>
      <c r="D178" s="1575">
        <v>105.24</v>
      </c>
      <c r="E178" s="1589">
        <f t="shared" si="28"/>
        <v>-1.4900000000000091</v>
      </c>
      <c r="F178" s="1565" t="str">
        <f t="shared" si="29"/>
        <v>－</v>
      </c>
      <c r="H178" s="1564">
        <v>3</v>
      </c>
      <c r="I178" s="1590">
        <v>105.9</v>
      </c>
      <c r="J178" s="1590">
        <f t="shared" si="30"/>
        <v>-1.3499999999999943</v>
      </c>
      <c r="K178" s="1590">
        <f t="shared" si="31"/>
        <v>-2.3099999999999881</v>
      </c>
      <c r="L178" s="1590">
        <f t="shared" si="32"/>
        <v>-3.1899999999999977</v>
      </c>
      <c r="M178" s="1590">
        <v>107.32</v>
      </c>
      <c r="N178" s="1590">
        <f t="shared" si="33"/>
        <v>-0.63000000000000966</v>
      </c>
      <c r="O178" s="1590">
        <f t="shared" si="34"/>
        <v>-1.0100000000000051</v>
      </c>
      <c r="P178" s="1590">
        <f t="shared" si="35"/>
        <v>-1.6200000000000045</v>
      </c>
      <c r="R178" s="1592" t="s">
        <v>842</v>
      </c>
      <c r="S178" s="1601" t="s">
        <v>884</v>
      </c>
    </row>
    <row r="179" spans="1:19" ht="24" customHeight="1">
      <c r="C179" s="1564">
        <v>4</v>
      </c>
      <c r="D179" s="1575">
        <v>104.15</v>
      </c>
      <c r="E179" s="1589">
        <f t="shared" si="28"/>
        <v>-1.0899999999999892</v>
      </c>
      <c r="F179" s="1565" t="str">
        <f t="shared" si="29"/>
        <v>－</v>
      </c>
      <c r="H179" s="1564">
        <v>4</v>
      </c>
      <c r="I179" s="1590">
        <v>105.37</v>
      </c>
      <c r="J179" s="1590">
        <f t="shared" si="30"/>
        <v>-0.53000000000000114</v>
      </c>
      <c r="K179" s="1590">
        <f t="shared" si="31"/>
        <v>-1.8799999999999955</v>
      </c>
      <c r="L179" s="1590">
        <f t="shared" si="32"/>
        <v>-2.8399999999999892</v>
      </c>
      <c r="M179" s="1590">
        <v>106.23</v>
      </c>
      <c r="N179" s="1590">
        <f t="shared" si="33"/>
        <v>-1.0899999999999892</v>
      </c>
      <c r="O179" s="1590">
        <f t="shared" si="34"/>
        <v>-1.7199999999999989</v>
      </c>
      <c r="P179" s="1590">
        <f t="shared" si="35"/>
        <v>-2.0999999999999943</v>
      </c>
      <c r="R179" s="1592" t="s">
        <v>842</v>
      </c>
      <c r="S179" s="1588" t="s">
        <v>824</v>
      </c>
    </row>
    <row r="180" spans="1:19" ht="33" customHeight="1">
      <c r="C180" s="1564">
        <v>5</v>
      </c>
      <c r="D180" s="1575">
        <v>105.13</v>
      </c>
      <c r="E180" s="1589">
        <f t="shared" si="28"/>
        <v>0.97999999999998977</v>
      </c>
      <c r="F180" s="1565" t="str">
        <f t="shared" si="29"/>
        <v>＋</v>
      </c>
      <c r="H180" s="1564">
        <v>5</v>
      </c>
      <c r="I180" s="1590">
        <v>104.84</v>
      </c>
      <c r="J180" s="1590">
        <f t="shared" si="30"/>
        <v>-0.53000000000000114</v>
      </c>
      <c r="K180" s="1590">
        <f t="shared" si="31"/>
        <v>-1.0600000000000023</v>
      </c>
      <c r="L180" s="1590">
        <f t="shared" si="32"/>
        <v>-2.4099999999999966</v>
      </c>
      <c r="M180" s="1590">
        <v>105.4</v>
      </c>
      <c r="N180" s="1590">
        <f t="shared" si="33"/>
        <v>-0.82999999999999829</v>
      </c>
      <c r="O180" s="1590">
        <f t="shared" si="34"/>
        <v>-1.9199999999999875</v>
      </c>
      <c r="P180" s="1590">
        <f t="shared" si="35"/>
        <v>-2.5499999999999972</v>
      </c>
      <c r="R180" s="1574" t="s">
        <v>885</v>
      </c>
      <c r="S180" s="1601" t="s">
        <v>886</v>
      </c>
    </row>
    <row r="181" spans="1:19" ht="24" customHeight="1">
      <c r="C181" s="1564">
        <v>6</v>
      </c>
      <c r="D181" s="1575">
        <v>107.15</v>
      </c>
      <c r="E181" s="1589">
        <f t="shared" si="28"/>
        <v>2.0200000000000102</v>
      </c>
      <c r="F181" s="1565" t="str">
        <f t="shared" si="29"/>
        <v>＋</v>
      </c>
      <c r="H181" s="1564">
        <v>6</v>
      </c>
      <c r="I181" s="1590">
        <v>105.48</v>
      </c>
      <c r="J181" s="1590">
        <f t="shared" si="30"/>
        <v>0.64000000000000057</v>
      </c>
      <c r="K181" s="1590">
        <f t="shared" si="31"/>
        <v>0.10999999999999943</v>
      </c>
      <c r="L181" s="1590">
        <f t="shared" si="32"/>
        <v>-0.42000000000000171</v>
      </c>
      <c r="M181" s="1590">
        <v>105.68</v>
      </c>
      <c r="N181" s="1590">
        <f t="shared" si="33"/>
        <v>0.28000000000000114</v>
      </c>
      <c r="O181" s="1590">
        <f t="shared" si="34"/>
        <v>-0.54999999999999716</v>
      </c>
      <c r="P181" s="1590">
        <f t="shared" si="35"/>
        <v>-1.6399999999999864</v>
      </c>
      <c r="R181" s="1592" t="s">
        <v>842</v>
      </c>
      <c r="S181" s="1601" t="s">
        <v>887</v>
      </c>
    </row>
    <row r="182" spans="1:19" ht="24" customHeight="1">
      <c r="C182" s="1564">
        <v>7</v>
      </c>
      <c r="D182" s="1575">
        <v>104.88</v>
      </c>
      <c r="E182" s="1589">
        <f t="shared" si="28"/>
        <v>-2.2700000000000102</v>
      </c>
      <c r="F182" s="1565" t="str">
        <f t="shared" si="29"/>
        <v>－</v>
      </c>
      <c r="H182" s="1564">
        <v>7</v>
      </c>
      <c r="I182" s="1590">
        <v>105.72</v>
      </c>
      <c r="J182" s="1590">
        <f t="shared" si="30"/>
        <v>0.23999999999999488</v>
      </c>
      <c r="K182" s="1590">
        <f t="shared" si="31"/>
        <v>0.87999999999999545</v>
      </c>
      <c r="L182" s="1590">
        <f t="shared" si="32"/>
        <v>0.34999999999999432</v>
      </c>
      <c r="M182" s="1590">
        <v>105.31</v>
      </c>
      <c r="N182" s="1590">
        <f t="shared" si="33"/>
        <v>-0.37000000000000455</v>
      </c>
      <c r="O182" s="1590">
        <f t="shared" si="34"/>
        <v>-9.0000000000003411E-2</v>
      </c>
      <c r="P182" s="1590">
        <f t="shared" si="35"/>
        <v>-0.92000000000000171</v>
      </c>
      <c r="R182" s="1592" t="s">
        <v>842</v>
      </c>
      <c r="S182" s="1601" t="s">
        <v>888</v>
      </c>
    </row>
    <row r="183" spans="1:19" ht="24" customHeight="1">
      <c r="C183" s="1564">
        <v>8</v>
      </c>
      <c r="D183" s="1575">
        <v>103.07</v>
      </c>
      <c r="E183" s="1589">
        <f t="shared" si="28"/>
        <v>-1.8100000000000023</v>
      </c>
      <c r="F183" s="1565" t="str">
        <f t="shared" si="29"/>
        <v>－</v>
      </c>
      <c r="H183" s="1564">
        <v>8</v>
      </c>
      <c r="I183" s="1590">
        <v>105.03</v>
      </c>
      <c r="J183" s="1590">
        <f t="shared" si="30"/>
        <v>-0.68999999999999773</v>
      </c>
      <c r="K183" s="1590">
        <f t="shared" si="31"/>
        <v>-0.45000000000000284</v>
      </c>
      <c r="L183" s="1590">
        <f t="shared" si="32"/>
        <v>0.18999999999999773</v>
      </c>
      <c r="M183" s="1590">
        <v>104.88</v>
      </c>
      <c r="N183" s="1590">
        <f t="shared" si="33"/>
        <v>-0.43000000000000682</v>
      </c>
      <c r="O183" s="1590">
        <f t="shared" si="34"/>
        <v>-0.80000000000001137</v>
      </c>
      <c r="P183" s="1590">
        <f t="shared" si="35"/>
        <v>-0.52000000000001023</v>
      </c>
      <c r="R183" s="1574" t="s">
        <v>889</v>
      </c>
      <c r="S183" s="1601" t="s">
        <v>890</v>
      </c>
    </row>
    <row r="184" spans="1:19" ht="24" customHeight="1">
      <c r="C184" s="1564">
        <v>9</v>
      </c>
      <c r="D184" s="1575">
        <v>104.38</v>
      </c>
      <c r="E184" s="1589">
        <f t="shared" si="28"/>
        <v>1.3100000000000023</v>
      </c>
      <c r="F184" s="1565" t="str">
        <f t="shared" si="29"/>
        <v>＋</v>
      </c>
      <c r="H184" s="1564">
        <v>9</v>
      </c>
      <c r="I184" s="1590">
        <v>104.11</v>
      </c>
      <c r="J184" s="1590">
        <f t="shared" si="30"/>
        <v>-0.92000000000000171</v>
      </c>
      <c r="K184" s="1590">
        <f t="shared" si="31"/>
        <v>-1.6099999999999994</v>
      </c>
      <c r="L184" s="1590">
        <f t="shared" si="32"/>
        <v>-1.3700000000000045</v>
      </c>
      <c r="M184" s="1590">
        <v>104.92</v>
      </c>
      <c r="N184" s="1590">
        <f t="shared" si="33"/>
        <v>4.0000000000006253E-2</v>
      </c>
      <c r="O184" s="1590">
        <f t="shared" si="34"/>
        <v>-0.39000000000000057</v>
      </c>
      <c r="P184" s="1590">
        <f t="shared" si="35"/>
        <v>-0.76000000000000512</v>
      </c>
      <c r="R184" s="1574" t="s">
        <v>891</v>
      </c>
      <c r="S184" s="1588" t="s">
        <v>824</v>
      </c>
    </row>
    <row r="185" spans="1:19" ht="24" customHeight="1">
      <c r="C185" s="1564">
        <v>10</v>
      </c>
      <c r="D185" s="1575">
        <v>102.99</v>
      </c>
      <c r="E185" s="1589">
        <f t="shared" si="28"/>
        <v>-1.3900000000000006</v>
      </c>
      <c r="F185" s="1565" t="str">
        <f t="shared" si="29"/>
        <v>－</v>
      </c>
      <c r="H185" s="1564">
        <v>10</v>
      </c>
      <c r="I185" s="1590">
        <v>103.48</v>
      </c>
      <c r="J185" s="1590">
        <f t="shared" si="30"/>
        <v>-0.62999999999999545</v>
      </c>
      <c r="K185" s="1590">
        <f t="shared" si="31"/>
        <v>-1.5499999999999972</v>
      </c>
      <c r="L185" s="1590">
        <f t="shared" si="32"/>
        <v>-2.2399999999999949</v>
      </c>
      <c r="M185" s="1590">
        <v>104.49</v>
      </c>
      <c r="N185" s="1590">
        <f t="shared" si="33"/>
        <v>-0.43000000000000682</v>
      </c>
      <c r="O185" s="1590">
        <f t="shared" si="34"/>
        <v>-0.39000000000000057</v>
      </c>
      <c r="P185" s="1590">
        <f t="shared" si="35"/>
        <v>-0.82000000000000739</v>
      </c>
      <c r="R185" s="1574" t="s">
        <v>891</v>
      </c>
      <c r="S185" s="1588" t="s">
        <v>824</v>
      </c>
    </row>
    <row r="186" spans="1:19" ht="24" customHeight="1">
      <c r="C186" s="1564">
        <v>11</v>
      </c>
      <c r="D186" s="1575">
        <v>100.94</v>
      </c>
      <c r="E186" s="1589">
        <f t="shared" si="28"/>
        <v>-2.0499999999999972</v>
      </c>
      <c r="F186" s="1565" t="str">
        <f t="shared" si="29"/>
        <v>－</v>
      </c>
      <c r="H186" s="1564">
        <v>11</v>
      </c>
      <c r="I186" s="1590">
        <v>102.77</v>
      </c>
      <c r="J186" s="1590">
        <f t="shared" si="30"/>
        <v>-0.71000000000000796</v>
      </c>
      <c r="K186" s="1590">
        <f t="shared" si="31"/>
        <v>-1.3400000000000034</v>
      </c>
      <c r="L186" s="1590">
        <f t="shared" si="32"/>
        <v>-2.2600000000000051</v>
      </c>
      <c r="M186" s="1590">
        <v>103.25</v>
      </c>
      <c r="N186" s="1590">
        <f t="shared" si="33"/>
        <v>-1.2399999999999949</v>
      </c>
      <c r="O186" s="1590">
        <f t="shared" si="34"/>
        <v>-1.6700000000000017</v>
      </c>
      <c r="P186" s="1590">
        <f t="shared" si="35"/>
        <v>-1.6299999999999955</v>
      </c>
      <c r="R186" s="1574" t="s">
        <v>892</v>
      </c>
      <c r="S186" s="1601" t="s">
        <v>893</v>
      </c>
    </row>
    <row r="187" spans="1:19" ht="24" customHeight="1">
      <c r="C187" s="1564">
        <v>12</v>
      </c>
      <c r="D187" s="1575">
        <v>102.86</v>
      </c>
      <c r="E187" s="1589">
        <f t="shared" si="28"/>
        <v>1.9200000000000017</v>
      </c>
      <c r="F187" s="1565" t="str">
        <f t="shared" si="29"/>
        <v>＋</v>
      </c>
      <c r="H187" s="1564">
        <v>12</v>
      </c>
      <c r="I187" s="1590">
        <v>102.26</v>
      </c>
      <c r="J187" s="1590">
        <f t="shared" si="30"/>
        <v>-0.50999999999999091</v>
      </c>
      <c r="K187" s="1590">
        <f t="shared" si="31"/>
        <v>-1.2199999999999989</v>
      </c>
      <c r="L187" s="1590">
        <f t="shared" si="32"/>
        <v>-1.8499999999999943</v>
      </c>
      <c r="M187" s="1590">
        <v>102.85</v>
      </c>
      <c r="N187" s="1590">
        <f t="shared" si="33"/>
        <v>-0.40000000000000568</v>
      </c>
      <c r="O187" s="1590">
        <f t="shared" si="34"/>
        <v>-1.6400000000000006</v>
      </c>
      <c r="P187" s="1590">
        <f t="shared" si="35"/>
        <v>-2.0700000000000074</v>
      </c>
      <c r="R187" s="1574" t="s">
        <v>892</v>
      </c>
      <c r="S187" s="1588" t="s">
        <v>824</v>
      </c>
    </row>
    <row r="188" spans="1:19" ht="24" customHeight="1">
      <c r="A188" s="1564">
        <v>2024</v>
      </c>
      <c r="B188" s="1566" t="s">
        <v>894</v>
      </c>
      <c r="C188" s="1566">
        <v>1</v>
      </c>
      <c r="D188" s="1585">
        <v>106.15</v>
      </c>
      <c r="E188" s="1586">
        <f t="shared" si="28"/>
        <v>3.2900000000000063</v>
      </c>
      <c r="F188" s="1567" t="str">
        <f t="shared" si="29"/>
        <v>＋</v>
      </c>
      <c r="G188" s="1566"/>
      <c r="H188" s="1566">
        <v>1</v>
      </c>
      <c r="I188" s="1587">
        <v>103.32</v>
      </c>
      <c r="J188" s="1587">
        <f t="shared" si="30"/>
        <v>1.0599999999999881</v>
      </c>
      <c r="K188" s="1587">
        <f t="shared" si="31"/>
        <v>0.54999999999999716</v>
      </c>
      <c r="L188" s="1587">
        <f t="shared" si="32"/>
        <v>-0.1600000000000108</v>
      </c>
      <c r="M188" s="1587">
        <v>103.46</v>
      </c>
      <c r="N188" s="1587">
        <f t="shared" si="33"/>
        <v>0.60999999999999943</v>
      </c>
      <c r="O188" s="1587">
        <f t="shared" si="34"/>
        <v>0.20999999999999375</v>
      </c>
      <c r="P188" s="1587">
        <f t="shared" si="35"/>
        <v>-1.0300000000000011</v>
      </c>
      <c r="R188" s="1574" t="s">
        <v>892</v>
      </c>
      <c r="S188" s="1588" t="s">
        <v>824</v>
      </c>
    </row>
    <row r="189" spans="1:19" ht="24" customHeight="1">
      <c r="C189" s="1564">
        <v>2</v>
      </c>
      <c r="D189" s="1575">
        <v>107.9</v>
      </c>
      <c r="E189" s="1589">
        <f t="shared" si="28"/>
        <v>1.75</v>
      </c>
      <c r="F189" s="1565" t="str">
        <f t="shared" si="29"/>
        <v>＋</v>
      </c>
      <c r="H189" s="1564">
        <v>2</v>
      </c>
      <c r="I189" s="1590">
        <v>105.64</v>
      </c>
      <c r="J189" s="1590">
        <f t="shared" si="30"/>
        <v>2.3200000000000074</v>
      </c>
      <c r="K189" s="1590">
        <f t="shared" ref="K189:K194" si="36">SUM(J188:J189)</f>
        <v>3.3799999999999955</v>
      </c>
      <c r="L189" s="1590">
        <f t="shared" si="32"/>
        <v>2.8700000000000045</v>
      </c>
      <c r="M189" s="1590">
        <v>104.17</v>
      </c>
      <c r="N189" s="1590">
        <f t="shared" si="33"/>
        <v>0.71000000000000796</v>
      </c>
      <c r="O189" s="1590">
        <f t="shared" si="34"/>
        <v>1.3200000000000074</v>
      </c>
      <c r="P189" s="1590">
        <f t="shared" si="35"/>
        <v>0.92000000000000171</v>
      </c>
      <c r="R189" s="1574" t="s">
        <v>892</v>
      </c>
      <c r="S189" s="1588" t="s">
        <v>824</v>
      </c>
    </row>
    <row r="190" spans="1:19" ht="27" customHeight="1">
      <c r="C190" s="1564">
        <v>3</v>
      </c>
      <c r="D190" s="1575">
        <v>108.4</v>
      </c>
      <c r="E190" s="1589">
        <f t="shared" si="28"/>
        <v>0.5</v>
      </c>
      <c r="F190" s="1565" t="str">
        <f t="shared" si="29"/>
        <v>＋</v>
      </c>
      <c r="H190" s="1564">
        <v>3</v>
      </c>
      <c r="I190" s="1590">
        <v>107.48</v>
      </c>
      <c r="J190" s="1590">
        <f t="shared" si="30"/>
        <v>1.8400000000000034</v>
      </c>
      <c r="K190" s="1590">
        <f t="shared" si="36"/>
        <v>4.1600000000000108</v>
      </c>
      <c r="L190" s="1590">
        <f t="shared" si="32"/>
        <v>5.2199999999999989</v>
      </c>
      <c r="M190" s="1590">
        <v>105.25</v>
      </c>
      <c r="N190" s="1590">
        <f t="shared" si="33"/>
        <v>1.0799999999999983</v>
      </c>
      <c r="O190" s="1590">
        <f t="shared" si="34"/>
        <v>1.7900000000000063</v>
      </c>
      <c r="P190" s="1590">
        <f t="shared" si="35"/>
        <v>2.4000000000000057</v>
      </c>
      <c r="R190" s="1592" t="s">
        <v>895</v>
      </c>
      <c r="S190" s="1588" t="s">
        <v>896</v>
      </c>
    </row>
    <row r="191" spans="1:19" ht="28.9" customHeight="1">
      <c r="C191" s="1564">
        <v>4</v>
      </c>
      <c r="D191" s="1575">
        <v>101.8</v>
      </c>
      <c r="E191" s="1589">
        <f t="shared" si="28"/>
        <v>-6.6000000000000085</v>
      </c>
      <c r="F191" s="1565" t="str">
        <f t="shared" si="29"/>
        <v>－</v>
      </c>
      <c r="H191" s="1564">
        <v>4</v>
      </c>
      <c r="I191" s="1590">
        <v>106.03</v>
      </c>
      <c r="J191" s="1590">
        <f t="shared" si="30"/>
        <v>-1.4500000000000028</v>
      </c>
      <c r="K191" s="1590">
        <f t="shared" si="36"/>
        <v>0.39000000000000057</v>
      </c>
      <c r="L191" s="1590">
        <f t="shared" si="32"/>
        <v>2.710000000000008</v>
      </c>
      <c r="M191" s="1590">
        <v>105.42</v>
      </c>
      <c r="N191" s="1590">
        <f t="shared" si="33"/>
        <v>0.17000000000000171</v>
      </c>
      <c r="O191" s="1590">
        <f t="shared" si="34"/>
        <v>1.25</v>
      </c>
      <c r="P191" s="1590">
        <f t="shared" si="35"/>
        <v>1.960000000000008</v>
      </c>
      <c r="R191" s="1592" t="s">
        <v>895</v>
      </c>
      <c r="S191" s="1588" t="s">
        <v>824</v>
      </c>
    </row>
    <row r="192" spans="1:19" ht="28.9" customHeight="1">
      <c r="C192" s="1564">
        <v>5</v>
      </c>
      <c r="D192" s="1575">
        <v>106.72</v>
      </c>
      <c r="E192" s="1589">
        <f t="shared" si="28"/>
        <v>4.9200000000000017</v>
      </c>
      <c r="F192" s="1565" t="str">
        <f t="shared" si="29"/>
        <v>＋</v>
      </c>
      <c r="H192" s="1564">
        <v>5</v>
      </c>
      <c r="I192" s="1590">
        <v>105.64</v>
      </c>
      <c r="J192" s="1590">
        <f t="shared" si="30"/>
        <v>-0.39000000000000057</v>
      </c>
      <c r="K192" s="1590">
        <f t="shared" si="36"/>
        <v>-1.8400000000000034</v>
      </c>
      <c r="L192" s="1590">
        <f t="shared" si="32"/>
        <v>0</v>
      </c>
      <c r="M192" s="1590">
        <v>106.19</v>
      </c>
      <c r="N192" s="1590">
        <f t="shared" si="33"/>
        <v>0.76999999999999602</v>
      </c>
      <c r="O192" s="1590">
        <f t="shared" si="34"/>
        <v>0.93999999999999773</v>
      </c>
      <c r="P192" s="1590">
        <f t="shared" si="35"/>
        <v>2.019999999999996</v>
      </c>
      <c r="R192" s="1592" t="s">
        <v>895</v>
      </c>
      <c r="S192" s="1588" t="s">
        <v>824</v>
      </c>
    </row>
    <row r="193" spans="3:19" ht="24" customHeight="1">
      <c r="C193" s="1564">
        <v>6</v>
      </c>
      <c r="D193" s="1575">
        <v>106.07</v>
      </c>
      <c r="E193" s="1589">
        <f t="shared" si="28"/>
        <v>-0.65000000000000568</v>
      </c>
      <c r="F193" s="1565" t="str">
        <f t="shared" si="29"/>
        <v>－</v>
      </c>
      <c r="H193" s="1564">
        <v>6</v>
      </c>
      <c r="I193" s="1590">
        <v>104.86</v>
      </c>
      <c r="J193" s="1590">
        <f t="shared" si="30"/>
        <v>-0.78000000000000114</v>
      </c>
      <c r="K193" s="1590">
        <f t="shared" si="36"/>
        <v>-1.1700000000000017</v>
      </c>
      <c r="L193" s="1590">
        <f t="shared" si="32"/>
        <v>-2.6200000000000045</v>
      </c>
      <c r="M193" s="1590">
        <v>106.18</v>
      </c>
      <c r="N193" s="1590">
        <f t="shared" si="33"/>
        <v>-9.9999999999909051E-3</v>
      </c>
      <c r="O193" s="1590">
        <f t="shared" si="34"/>
        <v>0.76000000000000512</v>
      </c>
      <c r="P193" s="1590">
        <f t="shared" si="35"/>
        <v>0.93000000000000682</v>
      </c>
      <c r="R193" s="1574" t="s">
        <v>889</v>
      </c>
      <c r="S193" s="1601" t="s">
        <v>890</v>
      </c>
    </row>
    <row r="194" spans="3:19" ht="24.65" customHeight="1">
      <c r="C194" s="1564">
        <v>7</v>
      </c>
      <c r="D194" s="1575">
        <v>110.86</v>
      </c>
      <c r="E194" s="1589">
        <f t="shared" si="28"/>
        <v>4.7900000000000063</v>
      </c>
      <c r="F194" s="1565" t="str">
        <f t="shared" si="29"/>
        <v>＋</v>
      </c>
      <c r="H194" s="1564">
        <v>7</v>
      </c>
      <c r="I194" s="1590">
        <v>107.88</v>
      </c>
      <c r="J194" s="1590">
        <f t="shared" si="30"/>
        <v>3.019999999999996</v>
      </c>
      <c r="K194" s="1590">
        <f t="shared" si="36"/>
        <v>2.2399999999999949</v>
      </c>
      <c r="L194" s="1590">
        <f t="shared" si="32"/>
        <v>1.8499999999999943</v>
      </c>
      <c r="M194" s="1590">
        <v>106.77</v>
      </c>
      <c r="N194" s="1590">
        <f t="shared" si="33"/>
        <v>0.5899999999999892</v>
      </c>
      <c r="O194" s="1590">
        <f t="shared" si="34"/>
        <v>0.57999999999999829</v>
      </c>
      <c r="P194" s="1590">
        <f t="shared" si="35"/>
        <v>1.3499999999999943</v>
      </c>
      <c r="R194" s="1574" t="s">
        <v>825</v>
      </c>
      <c r="S194" s="1601" t="s">
        <v>872</v>
      </c>
    </row>
    <row r="195" spans="3:19" ht="24.65" customHeight="1">
      <c r="C195" s="1564">
        <v>8</v>
      </c>
      <c r="D195" s="1575">
        <v>107.22</v>
      </c>
      <c r="E195" s="1589">
        <f t="shared" si="28"/>
        <v>-3.6400000000000006</v>
      </c>
      <c r="F195" s="1565" t="str">
        <f t="shared" si="29"/>
        <v>－</v>
      </c>
      <c r="H195" s="1564">
        <v>8</v>
      </c>
      <c r="I195" s="1590">
        <v>108.05</v>
      </c>
      <c r="J195" s="1590">
        <f t="shared" si="30"/>
        <v>0.17000000000000171</v>
      </c>
      <c r="K195" s="1590">
        <f t="shared" ref="K195" si="37">SUM(J194:J195)</f>
        <v>3.1899999999999977</v>
      </c>
      <c r="L195" s="1590">
        <f t="shared" si="32"/>
        <v>2.4099999999999966</v>
      </c>
      <c r="M195" s="1590">
        <v>106.53</v>
      </c>
      <c r="N195" s="1590">
        <f t="shared" si="33"/>
        <v>-0.23999999999999488</v>
      </c>
      <c r="O195" s="1590">
        <f t="shared" si="34"/>
        <v>0.34999999999999432</v>
      </c>
      <c r="P195" s="1590">
        <f t="shared" si="35"/>
        <v>0.34000000000000341</v>
      </c>
      <c r="R195" s="1574" t="s">
        <v>892</v>
      </c>
      <c r="S195" s="1588" t="s">
        <v>824</v>
      </c>
    </row>
    <row r="196" spans="3:19" ht="24" customHeight="1">
      <c r="D196" s="1575"/>
      <c r="E196" s="1589"/>
      <c r="I196" s="1590"/>
      <c r="J196" s="1590"/>
      <c r="K196" s="1590"/>
      <c r="L196" s="1590"/>
      <c r="M196" s="1590"/>
      <c r="N196" s="1590"/>
      <c r="O196" s="1590"/>
      <c r="P196" s="1590"/>
    </row>
    <row r="197" spans="3:19" ht="24" customHeight="1">
      <c r="D197" s="1575"/>
      <c r="E197" s="1575"/>
      <c r="I197" s="1590"/>
      <c r="J197" s="1590"/>
      <c r="K197" s="1590"/>
      <c r="L197" s="1590"/>
      <c r="M197" s="1590"/>
      <c r="N197" s="1590"/>
      <c r="O197" s="1590"/>
      <c r="P197" s="1633" t="s">
        <v>135</v>
      </c>
    </row>
    <row r="198" spans="3:19" ht="24" customHeight="1">
      <c r="D198" s="1575"/>
      <c r="E198" s="1575"/>
      <c r="I198" s="1590"/>
      <c r="J198" s="1590"/>
      <c r="K198" s="1590"/>
      <c r="L198" s="1590"/>
      <c r="M198" s="1590"/>
      <c r="N198" s="1590"/>
      <c r="O198" s="1590"/>
      <c r="P198" s="1590"/>
    </row>
    <row r="199" spans="3:19" ht="24" customHeight="1">
      <c r="D199" s="1575"/>
      <c r="E199" s="1575"/>
      <c r="I199" s="1590"/>
      <c r="J199" s="1590"/>
      <c r="K199" s="1590"/>
      <c r="L199" s="1590"/>
      <c r="M199" s="1590"/>
      <c r="N199" s="1590"/>
      <c r="O199" s="1590"/>
      <c r="P199" s="1590"/>
    </row>
    <row r="200" spans="3:19" ht="24" customHeight="1">
      <c r="D200" s="1575"/>
      <c r="E200" s="1575"/>
      <c r="I200" s="1576"/>
      <c r="J200" s="1576"/>
      <c r="K200" s="1576"/>
      <c r="L200" s="1576"/>
      <c r="M200" s="1576"/>
      <c r="N200" s="1576"/>
      <c r="O200" s="1576"/>
      <c r="P200" s="1576"/>
    </row>
    <row r="201" spans="3:19" ht="24" customHeight="1">
      <c r="D201" s="1575"/>
      <c r="E201" s="1575"/>
      <c r="I201" s="1576"/>
      <c r="J201" s="1576"/>
      <c r="K201" s="1576"/>
      <c r="L201" s="1576"/>
      <c r="M201" s="1576"/>
      <c r="N201" s="1576"/>
      <c r="O201" s="1576"/>
      <c r="P201" s="1576"/>
    </row>
  </sheetData>
  <mergeCells count="3">
    <mergeCell ref="T6:T7"/>
    <mergeCell ref="T59:T60"/>
    <mergeCell ref="R6:R7"/>
  </mergeCells>
  <phoneticPr fontId="1"/>
  <conditionalFormatting sqref="E9:E201 J56:L201 N68:P201">
    <cfRule type="cellIs" dxfId="3" priority="1" stopIfTrue="1" operator="lessThan">
      <formula>0</formula>
    </cfRule>
  </conditionalFormatting>
  <conditionalFormatting sqref="I8:I19 D8:D55 M8:M55 J9:J55 N9:N67 K10:K55 O10:O67 L11:L55 P11:P67 F20:I55 G56:H67">
    <cfRule type="cellIs" dxfId="2" priority="2" stopIfTrue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E37D4-A278-43D2-B714-C2A78471BFDA}">
  <sheetPr codeName="Sheet1">
    <pageSetUpPr fitToPage="1"/>
  </sheetPr>
  <dimension ref="A1:AP495"/>
  <sheetViews>
    <sheetView zoomScale="85" zoomScaleNormal="85" zoomScaleSheetLayoutView="90" workbookViewId="0">
      <pane xSplit="4" ySplit="3" topLeftCell="E124" activePane="bottomRight" state="frozen"/>
      <selection activeCell="AC395" sqref="AC395"/>
      <selection pane="topRight" activeCell="AC395" sqref="AC395"/>
      <selection pane="bottomLeft" activeCell="AC395" sqref="AC395"/>
      <selection pane="bottomRight" activeCell="AP138" sqref="AP138"/>
    </sheetView>
  </sheetViews>
  <sheetFormatPr defaultColWidth="9" defaultRowHeight="13"/>
  <cols>
    <col min="1" max="1" width="6.6328125" style="13" bestFit="1" customWidth="1"/>
    <col min="2" max="2" width="5.6328125" style="1523" bestFit="1" customWidth="1"/>
    <col min="3" max="4" width="3.26953125" style="13" customWidth="1"/>
    <col min="5" max="13" width="10.453125" style="13" customWidth="1"/>
    <col min="14" max="16" width="7.6328125" style="13" customWidth="1"/>
    <col min="17" max="18" width="9.453125" style="13" bestFit="1" customWidth="1"/>
    <col min="19" max="19" width="10.453125" style="13" bestFit="1" customWidth="1"/>
    <col min="20" max="22" width="9.453125" style="13" bestFit="1" customWidth="1"/>
    <col min="23" max="23" width="7.36328125" style="13" customWidth="1"/>
    <col min="24" max="24" width="8.26953125" style="13" customWidth="1"/>
    <col min="25" max="25" width="7.36328125" style="13" customWidth="1"/>
    <col min="26" max="28" width="7.36328125" style="1536" customWidth="1"/>
    <col min="29" max="29" width="3.7265625" style="13" hidden="1" customWidth="1"/>
    <col min="30" max="30" width="0" style="13" hidden="1" customWidth="1"/>
    <col min="31" max="31" width="9" style="13"/>
    <col min="32" max="32" width="5.08984375" style="13" customWidth="1"/>
    <col min="33" max="33" width="6.6328125" style="1523" customWidth="1"/>
    <col min="34" max="34" width="1.90625" style="1523" customWidth="1"/>
    <col min="35" max="36" width="3.26953125" style="13" customWidth="1"/>
    <col min="37" max="37" width="5.08984375" style="13" customWidth="1"/>
    <col min="38" max="38" width="6.36328125" style="13" customWidth="1"/>
    <col min="39" max="39" width="6.26953125" style="13" customWidth="1"/>
    <col min="40" max="40" width="5.453125" style="13" customWidth="1"/>
    <col min="41" max="41" width="5.26953125" style="13" customWidth="1"/>
    <col min="42" max="16384" width="9" style="13"/>
  </cols>
  <sheetData>
    <row r="1" spans="1:42">
      <c r="A1" s="13" t="s">
        <v>903</v>
      </c>
    </row>
    <row r="2" spans="1:42" ht="19" customHeight="1">
      <c r="A2" s="1602"/>
      <c r="B2" s="1603"/>
      <c r="C2" s="1602"/>
      <c r="D2" s="1602"/>
      <c r="E2" s="1947" t="s">
        <v>13</v>
      </c>
      <c r="F2" s="1948"/>
      <c r="G2" s="1948"/>
      <c r="H2" s="1948"/>
      <c r="I2" s="1948"/>
      <c r="J2" s="1948"/>
      <c r="K2" s="1948"/>
      <c r="L2" s="1948"/>
      <c r="M2" s="1948"/>
      <c r="N2" s="1941" t="s">
        <v>12</v>
      </c>
      <c r="O2" s="1942"/>
      <c r="P2" s="1943"/>
      <c r="Q2" s="1942" t="s">
        <v>14</v>
      </c>
      <c r="R2" s="1942"/>
      <c r="S2" s="1943"/>
      <c r="T2" s="1942" t="s">
        <v>11</v>
      </c>
      <c r="U2" s="1942"/>
      <c r="V2" s="1943"/>
      <c r="W2" s="1941" t="s">
        <v>97</v>
      </c>
      <c r="X2" s="1942"/>
      <c r="Y2" s="1943"/>
      <c r="Z2" s="1944" t="s">
        <v>908</v>
      </c>
      <c r="AA2" s="1945"/>
      <c r="AB2" s="1946"/>
      <c r="AC2" s="1537"/>
    </row>
    <row r="3" spans="1:42" ht="26.15" customHeight="1">
      <c r="A3" s="1602" t="s">
        <v>19</v>
      </c>
      <c r="B3" s="1603" t="s">
        <v>20</v>
      </c>
      <c r="C3" s="1602" t="s">
        <v>21</v>
      </c>
      <c r="D3" s="1626"/>
      <c r="E3" s="1604" t="s">
        <v>25</v>
      </c>
      <c r="F3" s="1604" t="s">
        <v>5</v>
      </c>
      <c r="G3" s="1604" t="s">
        <v>6</v>
      </c>
      <c r="H3" s="1604" t="s">
        <v>26</v>
      </c>
      <c r="I3" s="1604" t="s">
        <v>5</v>
      </c>
      <c r="J3" s="1605" t="s">
        <v>79</v>
      </c>
      <c r="K3" s="1604" t="s">
        <v>27</v>
      </c>
      <c r="L3" s="1604" t="s">
        <v>5</v>
      </c>
      <c r="M3" s="1605" t="s">
        <v>6</v>
      </c>
      <c r="N3" s="1607" t="s">
        <v>22</v>
      </c>
      <c r="O3" s="1607" t="s">
        <v>23</v>
      </c>
      <c r="P3" s="1614" t="s">
        <v>24</v>
      </c>
      <c r="Q3" s="1607" t="s">
        <v>22</v>
      </c>
      <c r="R3" s="1607" t="s">
        <v>23</v>
      </c>
      <c r="S3" s="1614" t="s">
        <v>24</v>
      </c>
      <c r="T3" s="1607" t="s">
        <v>22</v>
      </c>
      <c r="U3" s="1607" t="s">
        <v>23</v>
      </c>
      <c r="V3" s="1614" t="s">
        <v>24</v>
      </c>
      <c r="W3" s="1606" t="s">
        <v>28</v>
      </c>
      <c r="X3" s="1607" t="s">
        <v>29</v>
      </c>
      <c r="Y3" s="1614" t="s">
        <v>30</v>
      </c>
      <c r="Z3" s="1606" t="s">
        <v>28</v>
      </c>
      <c r="AA3" s="1607" t="s">
        <v>29</v>
      </c>
      <c r="AB3" s="1614" t="s">
        <v>30</v>
      </c>
      <c r="AC3" s="12"/>
      <c r="AE3" s="13" t="s">
        <v>31</v>
      </c>
      <c r="AF3" s="13" t="s">
        <v>19</v>
      </c>
      <c r="AG3" s="1523" t="s">
        <v>20</v>
      </c>
      <c r="AI3" s="13" t="s">
        <v>21</v>
      </c>
      <c r="AK3" s="1623" t="s">
        <v>909</v>
      </c>
      <c r="AL3" s="1623" t="s">
        <v>910</v>
      </c>
      <c r="AM3" s="1623" t="s">
        <v>910</v>
      </c>
      <c r="AN3" s="1623" t="s">
        <v>910</v>
      </c>
      <c r="AO3" s="1623" t="s">
        <v>910</v>
      </c>
      <c r="AP3" s="1623"/>
    </row>
    <row r="4" spans="1:42" hidden="1">
      <c r="A4" s="13">
        <v>1984</v>
      </c>
      <c r="B4" s="1523">
        <v>59</v>
      </c>
      <c r="C4" s="1524">
        <v>1</v>
      </c>
      <c r="D4" s="1531"/>
      <c r="E4" s="1525"/>
      <c r="F4" s="1525"/>
      <c r="G4" s="1525"/>
      <c r="H4" s="1525"/>
      <c r="I4" s="1525"/>
      <c r="J4" s="1526"/>
      <c r="K4" s="1525"/>
      <c r="L4" s="1525"/>
      <c r="M4" s="1526"/>
      <c r="N4" s="1528"/>
      <c r="O4" s="1528"/>
      <c r="P4" s="1532"/>
      <c r="Q4" s="1528"/>
      <c r="R4" s="1528"/>
      <c r="S4" s="1532"/>
      <c r="T4" s="1615"/>
      <c r="U4" s="1615"/>
      <c r="V4" s="1616"/>
      <c r="W4" s="1619">
        <v>63.6</v>
      </c>
      <c r="X4" s="1529">
        <v>90</v>
      </c>
      <c r="Y4" s="1620">
        <v>61.1</v>
      </c>
      <c r="Z4" s="1527"/>
      <c r="AA4" s="1528"/>
      <c r="AB4" s="1532"/>
      <c r="AC4" s="1528"/>
      <c r="AE4" s="13">
        <v>50</v>
      </c>
      <c r="AF4" s="13">
        <v>1984</v>
      </c>
      <c r="AG4" s="1523">
        <v>59</v>
      </c>
      <c r="AI4" s="1524">
        <v>1</v>
      </c>
      <c r="AJ4" s="1524"/>
      <c r="AK4" s="1524"/>
      <c r="AL4" s="1524"/>
      <c r="AM4" s="1524"/>
    </row>
    <row r="5" spans="1:42" hidden="1">
      <c r="C5" s="1524">
        <v>2</v>
      </c>
      <c r="D5" s="1531"/>
      <c r="E5" s="1525"/>
      <c r="F5" s="1525"/>
      <c r="G5" s="1525"/>
      <c r="H5" s="1525"/>
      <c r="I5" s="1525"/>
      <c r="J5" s="1526"/>
      <c r="K5" s="1525"/>
      <c r="L5" s="1525"/>
      <c r="M5" s="1526"/>
      <c r="N5" s="1528"/>
      <c r="O5" s="1528"/>
      <c r="P5" s="1532"/>
      <c r="Q5" s="1528"/>
      <c r="R5" s="1528"/>
      <c r="S5" s="1532"/>
      <c r="T5" s="1615"/>
      <c r="U5" s="1615"/>
      <c r="V5" s="1616"/>
      <c r="W5" s="1619">
        <v>72.7</v>
      </c>
      <c r="X5" s="1529">
        <v>100</v>
      </c>
      <c r="Y5" s="1620">
        <v>88.9</v>
      </c>
      <c r="Z5" s="1527"/>
      <c r="AA5" s="1528"/>
      <c r="AB5" s="1532"/>
      <c r="AC5" s="1528"/>
      <c r="AE5" s="13">
        <v>50</v>
      </c>
      <c r="AI5" s="1524">
        <v>2</v>
      </c>
      <c r="AJ5" s="1524"/>
      <c r="AK5" s="1524"/>
      <c r="AL5" s="1524"/>
      <c r="AM5" s="1524"/>
    </row>
    <row r="6" spans="1:42" hidden="1">
      <c r="C6" s="1524">
        <v>3</v>
      </c>
      <c r="D6" s="1531"/>
      <c r="E6" s="1525"/>
      <c r="F6" s="1525"/>
      <c r="G6" s="1525"/>
      <c r="H6" s="1525"/>
      <c r="I6" s="1525"/>
      <c r="J6" s="1526"/>
      <c r="K6" s="1525"/>
      <c r="L6" s="1525"/>
      <c r="M6" s="1526"/>
      <c r="N6" s="1528">
        <v>0</v>
      </c>
      <c r="O6" s="1528">
        <v>0</v>
      </c>
      <c r="P6" s="1532">
        <v>0</v>
      </c>
      <c r="Q6" s="1528">
        <v>0</v>
      </c>
      <c r="R6" s="1528">
        <v>0</v>
      </c>
      <c r="S6" s="1532">
        <v>0</v>
      </c>
      <c r="T6" s="1615">
        <f>Q6/10</f>
        <v>0</v>
      </c>
      <c r="U6" s="1615">
        <f>R6/10</f>
        <v>0</v>
      </c>
      <c r="V6" s="1616">
        <f>S6/10</f>
        <v>0</v>
      </c>
      <c r="W6" s="1619">
        <v>72.7</v>
      </c>
      <c r="X6" s="1529">
        <v>95</v>
      </c>
      <c r="Y6" s="1620">
        <v>88.9</v>
      </c>
      <c r="Z6" s="1527"/>
      <c r="AA6" s="1528"/>
      <c r="AB6" s="1532"/>
      <c r="AC6" s="1528"/>
      <c r="AE6" s="13">
        <v>50</v>
      </c>
      <c r="AI6" s="1524">
        <v>3</v>
      </c>
      <c r="AJ6" s="1524"/>
      <c r="AK6" s="1524"/>
      <c r="AL6" s="1524"/>
      <c r="AM6" s="1524"/>
    </row>
    <row r="7" spans="1:42" hidden="1">
      <c r="C7" s="1524">
        <v>4</v>
      </c>
      <c r="D7" s="1531"/>
      <c r="E7" s="1525"/>
      <c r="F7" s="1525"/>
      <c r="G7" s="1525"/>
      <c r="H7" s="1525"/>
      <c r="I7" s="1525"/>
      <c r="J7" s="1526"/>
      <c r="K7" s="1525"/>
      <c r="L7" s="1525"/>
      <c r="M7" s="1526"/>
      <c r="N7" s="1528">
        <v>42.9</v>
      </c>
      <c r="O7" s="1528">
        <v>81.3</v>
      </c>
      <c r="P7" s="1532">
        <v>44.4</v>
      </c>
      <c r="Q7" s="1528">
        <v>-7.1000000000000014</v>
      </c>
      <c r="R7" s="1528">
        <v>31.299999999999997</v>
      </c>
      <c r="S7" s="1532">
        <v>-5.6000000000000014</v>
      </c>
      <c r="T7" s="1615">
        <f t="shared" ref="T7:T70" si="0">Q7/10</f>
        <v>-0.71000000000000019</v>
      </c>
      <c r="U7" s="1615">
        <f t="shared" ref="U7:U70" si="1">R7/10</f>
        <v>3.13</v>
      </c>
      <c r="V7" s="1616">
        <f t="shared" ref="V7:V70" si="2">S7/10</f>
        <v>-0.56000000000000016</v>
      </c>
      <c r="W7" s="1619">
        <v>72.7</v>
      </c>
      <c r="X7" s="1529">
        <v>85</v>
      </c>
      <c r="Y7" s="1620">
        <v>88.9</v>
      </c>
      <c r="Z7" s="1527"/>
      <c r="AA7" s="1528"/>
      <c r="AB7" s="1532"/>
      <c r="AC7" s="1528"/>
      <c r="AE7" s="13">
        <v>50</v>
      </c>
      <c r="AI7" s="1524">
        <v>4</v>
      </c>
      <c r="AJ7" s="1524"/>
      <c r="AK7" s="1524"/>
      <c r="AL7" s="1524"/>
      <c r="AM7" s="1524"/>
    </row>
    <row r="8" spans="1:42" hidden="1">
      <c r="C8" s="1524">
        <v>5</v>
      </c>
      <c r="D8" s="1531"/>
      <c r="E8" s="1525"/>
      <c r="F8" s="1525"/>
      <c r="G8" s="1525"/>
      <c r="H8" s="1525"/>
      <c r="I8" s="1525"/>
      <c r="J8" s="1526"/>
      <c r="K8" s="1525"/>
      <c r="L8" s="1525"/>
      <c r="M8" s="1526"/>
      <c r="N8" s="1528">
        <v>14.3</v>
      </c>
      <c r="O8" s="1528">
        <v>43.8</v>
      </c>
      <c r="P8" s="1532">
        <v>0</v>
      </c>
      <c r="Q8" s="1528">
        <v>-42.800000000000004</v>
      </c>
      <c r="R8" s="1528">
        <v>25.099999999999994</v>
      </c>
      <c r="S8" s="1532">
        <v>-55.6</v>
      </c>
      <c r="T8" s="1615">
        <f t="shared" si="0"/>
        <v>-4.28</v>
      </c>
      <c r="U8" s="1615">
        <f t="shared" si="1"/>
        <v>2.5099999999999993</v>
      </c>
      <c r="V8" s="1616">
        <f t="shared" si="2"/>
        <v>-5.5600000000000005</v>
      </c>
      <c r="W8" s="1619">
        <v>45.5</v>
      </c>
      <c r="X8" s="1529">
        <v>65</v>
      </c>
      <c r="Y8" s="1620">
        <v>66.7</v>
      </c>
      <c r="Z8" s="1527"/>
      <c r="AA8" s="1528"/>
      <c r="AB8" s="1532"/>
      <c r="AC8" s="1528"/>
      <c r="AE8" s="13">
        <v>50</v>
      </c>
      <c r="AI8" s="1524">
        <v>5</v>
      </c>
      <c r="AJ8" s="1524"/>
      <c r="AK8" s="1524"/>
      <c r="AL8" s="1524"/>
      <c r="AM8" s="1524"/>
    </row>
    <row r="9" spans="1:42" hidden="1">
      <c r="C9" s="1524">
        <v>6</v>
      </c>
      <c r="D9" s="1531"/>
      <c r="E9" s="1525"/>
      <c r="F9" s="1525"/>
      <c r="G9" s="1525"/>
      <c r="H9" s="1525"/>
      <c r="I9" s="1525"/>
      <c r="J9" s="1526"/>
      <c r="K9" s="1525"/>
      <c r="L9" s="1525"/>
      <c r="M9" s="1526"/>
      <c r="N9" s="1528">
        <v>14.3</v>
      </c>
      <c r="O9" s="1528">
        <v>50</v>
      </c>
      <c r="P9" s="1532">
        <v>44.4</v>
      </c>
      <c r="Q9" s="1528">
        <v>-78.5</v>
      </c>
      <c r="R9" s="1528">
        <v>25.099999999999994</v>
      </c>
      <c r="S9" s="1532">
        <v>-61.2</v>
      </c>
      <c r="T9" s="1615">
        <f t="shared" si="0"/>
        <v>-7.85</v>
      </c>
      <c r="U9" s="1615">
        <f t="shared" si="1"/>
        <v>2.5099999999999993</v>
      </c>
      <c r="V9" s="1616">
        <f t="shared" si="2"/>
        <v>-6.12</v>
      </c>
      <c r="W9" s="1619">
        <v>45.5</v>
      </c>
      <c r="X9" s="1529">
        <v>65</v>
      </c>
      <c r="Y9" s="1620">
        <v>61.1</v>
      </c>
      <c r="Z9" s="1527"/>
      <c r="AA9" s="1528"/>
      <c r="AB9" s="1532"/>
      <c r="AC9" s="1528"/>
      <c r="AE9" s="13">
        <v>50</v>
      </c>
      <c r="AI9" s="1524">
        <v>6</v>
      </c>
      <c r="AJ9" s="1524"/>
      <c r="AK9" s="1524"/>
      <c r="AL9" s="1524"/>
      <c r="AM9" s="1524"/>
    </row>
    <row r="10" spans="1:42" hidden="1">
      <c r="C10" s="1524">
        <v>7</v>
      </c>
      <c r="D10" s="1531"/>
      <c r="E10" s="1525"/>
      <c r="F10" s="1525"/>
      <c r="G10" s="1525"/>
      <c r="H10" s="1525"/>
      <c r="I10" s="1525"/>
      <c r="J10" s="1526"/>
      <c r="K10" s="1525"/>
      <c r="L10" s="1525"/>
      <c r="M10" s="1526"/>
      <c r="N10" s="1528">
        <v>50</v>
      </c>
      <c r="O10" s="1528">
        <v>75</v>
      </c>
      <c r="P10" s="1532">
        <v>55.6</v>
      </c>
      <c r="Q10" s="1528">
        <v>-78.5</v>
      </c>
      <c r="R10" s="1528">
        <v>50.099999999999994</v>
      </c>
      <c r="S10" s="1532">
        <v>-55.6</v>
      </c>
      <c r="T10" s="1615">
        <f t="shared" si="0"/>
        <v>-7.85</v>
      </c>
      <c r="U10" s="1615">
        <f t="shared" si="1"/>
        <v>5.01</v>
      </c>
      <c r="V10" s="1616">
        <f t="shared" si="2"/>
        <v>-5.5600000000000005</v>
      </c>
      <c r="W10" s="1619">
        <v>40.9</v>
      </c>
      <c r="X10" s="1529">
        <v>100</v>
      </c>
      <c r="Y10" s="1620">
        <v>77.8</v>
      </c>
      <c r="Z10" s="1527"/>
      <c r="AA10" s="1528"/>
      <c r="AB10" s="1532"/>
      <c r="AC10" s="1528"/>
      <c r="AE10" s="13">
        <v>50</v>
      </c>
      <c r="AI10" s="1524">
        <v>7</v>
      </c>
      <c r="AJ10" s="1524"/>
      <c r="AK10" s="1524"/>
      <c r="AL10" s="1524"/>
      <c r="AM10" s="1524"/>
    </row>
    <row r="11" spans="1:42" hidden="1">
      <c r="C11" s="1524">
        <v>8</v>
      </c>
      <c r="D11" s="1531"/>
      <c r="E11" s="1525"/>
      <c r="F11" s="1525"/>
      <c r="G11" s="1525"/>
      <c r="H11" s="1525"/>
      <c r="I11" s="1525"/>
      <c r="J11" s="1526"/>
      <c r="K11" s="1525"/>
      <c r="L11" s="1525"/>
      <c r="M11" s="1526"/>
      <c r="N11" s="1528">
        <v>50</v>
      </c>
      <c r="O11" s="1528">
        <v>50</v>
      </c>
      <c r="P11" s="1532">
        <v>44.4</v>
      </c>
      <c r="Q11" s="1528">
        <v>-78.5</v>
      </c>
      <c r="R11" s="1528">
        <v>50.099999999999994</v>
      </c>
      <c r="S11" s="1532">
        <v>-61.2</v>
      </c>
      <c r="T11" s="1615">
        <f t="shared" si="0"/>
        <v>-7.85</v>
      </c>
      <c r="U11" s="1615">
        <f t="shared" si="1"/>
        <v>5.01</v>
      </c>
      <c r="V11" s="1616">
        <f t="shared" si="2"/>
        <v>-6.12</v>
      </c>
      <c r="W11" s="1619">
        <v>45.5</v>
      </c>
      <c r="X11" s="1529">
        <v>65</v>
      </c>
      <c r="Y11" s="1620">
        <v>66.7</v>
      </c>
      <c r="Z11" s="1527"/>
      <c r="AA11" s="1528"/>
      <c r="AB11" s="1532"/>
      <c r="AC11" s="1528"/>
      <c r="AE11" s="13">
        <v>50</v>
      </c>
      <c r="AI11" s="1524">
        <v>8</v>
      </c>
      <c r="AJ11" s="1524"/>
      <c r="AK11" s="1524"/>
      <c r="AL11" s="1524"/>
      <c r="AM11" s="1524"/>
    </row>
    <row r="12" spans="1:42" hidden="1">
      <c r="C12" s="1524">
        <v>9</v>
      </c>
      <c r="D12" s="1531"/>
      <c r="E12" s="1525"/>
      <c r="F12" s="1525"/>
      <c r="G12" s="1525"/>
      <c r="H12" s="1525"/>
      <c r="I12" s="1525"/>
      <c r="J12" s="1526"/>
      <c r="K12" s="1525"/>
      <c r="L12" s="1525"/>
      <c r="M12" s="1526"/>
      <c r="N12" s="1528">
        <v>57.1</v>
      </c>
      <c r="O12" s="1528">
        <v>37.5</v>
      </c>
      <c r="P12" s="1532">
        <v>44.4</v>
      </c>
      <c r="Q12" s="1528">
        <v>-71.400000000000006</v>
      </c>
      <c r="R12" s="1528">
        <v>37.599999999999994</v>
      </c>
      <c r="S12" s="1532">
        <v>-66.800000000000011</v>
      </c>
      <c r="T12" s="1615">
        <f t="shared" si="0"/>
        <v>-7.1400000000000006</v>
      </c>
      <c r="U12" s="1615">
        <f t="shared" si="1"/>
        <v>3.7599999999999993</v>
      </c>
      <c r="V12" s="1616">
        <f t="shared" si="2"/>
        <v>-6.6800000000000015</v>
      </c>
      <c r="W12" s="1619">
        <v>45.5</v>
      </c>
      <c r="X12" s="1529">
        <v>75</v>
      </c>
      <c r="Y12" s="1620">
        <v>100</v>
      </c>
      <c r="Z12" s="1527"/>
      <c r="AA12" s="1528"/>
      <c r="AB12" s="1532"/>
      <c r="AC12" s="1528"/>
      <c r="AE12" s="13">
        <v>50</v>
      </c>
      <c r="AI12" s="1524">
        <v>9</v>
      </c>
      <c r="AJ12" s="1524"/>
      <c r="AK12" s="1524"/>
      <c r="AL12" s="1524"/>
      <c r="AM12" s="1524"/>
    </row>
    <row r="13" spans="1:42" hidden="1">
      <c r="C13" s="1524">
        <v>10</v>
      </c>
      <c r="D13" s="1531"/>
      <c r="E13" s="1525"/>
      <c r="F13" s="1525"/>
      <c r="G13" s="1525"/>
      <c r="H13" s="1525"/>
      <c r="I13" s="1525"/>
      <c r="J13" s="1526"/>
      <c r="K13" s="1525"/>
      <c r="L13" s="1525"/>
      <c r="M13" s="1526"/>
      <c r="N13" s="1528">
        <v>57.1</v>
      </c>
      <c r="O13" s="1528">
        <v>68.8</v>
      </c>
      <c r="P13" s="1532">
        <v>55.6</v>
      </c>
      <c r="Q13" s="1528">
        <v>-64.300000000000011</v>
      </c>
      <c r="R13" s="1528">
        <v>56.399999999999991</v>
      </c>
      <c r="S13" s="1532">
        <v>-61.20000000000001</v>
      </c>
      <c r="T13" s="1615">
        <f t="shared" si="0"/>
        <v>-6.4300000000000015</v>
      </c>
      <c r="U13" s="1615">
        <f t="shared" si="1"/>
        <v>5.6399999999999988</v>
      </c>
      <c r="V13" s="1616">
        <f t="shared" si="2"/>
        <v>-6.120000000000001</v>
      </c>
      <c r="W13" s="1619">
        <v>50</v>
      </c>
      <c r="X13" s="1529">
        <v>70</v>
      </c>
      <c r="Y13" s="1620">
        <v>100</v>
      </c>
      <c r="Z13" s="1527"/>
      <c r="AA13" s="1528"/>
      <c r="AB13" s="1532"/>
      <c r="AC13" s="1528"/>
      <c r="AE13" s="13">
        <v>50</v>
      </c>
      <c r="AI13" s="1524">
        <v>10</v>
      </c>
      <c r="AJ13" s="1524"/>
      <c r="AK13" s="1524"/>
      <c r="AL13" s="1524"/>
      <c r="AM13" s="1524"/>
    </row>
    <row r="14" spans="1:42" hidden="1">
      <c r="C14" s="1524">
        <v>11</v>
      </c>
      <c r="D14" s="1531"/>
      <c r="E14" s="1525"/>
      <c r="F14" s="1525"/>
      <c r="G14" s="1525"/>
      <c r="H14" s="1525"/>
      <c r="I14" s="1525"/>
      <c r="J14" s="1526"/>
      <c r="K14" s="1525"/>
      <c r="L14" s="1525"/>
      <c r="M14" s="1526"/>
      <c r="N14" s="1528">
        <v>42.9</v>
      </c>
      <c r="O14" s="1528">
        <v>81.3</v>
      </c>
      <c r="P14" s="1532">
        <v>55.6</v>
      </c>
      <c r="Q14" s="1528">
        <v>-71.400000000000006</v>
      </c>
      <c r="R14" s="1528">
        <v>87.699999999999989</v>
      </c>
      <c r="S14" s="1532">
        <v>-55.600000000000009</v>
      </c>
      <c r="T14" s="1615">
        <f t="shared" si="0"/>
        <v>-7.1400000000000006</v>
      </c>
      <c r="U14" s="1615">
        <f t="shared" si="1"/>
        <v>8.77</v>
      </c>
      <c r="V14" s="1616">
        <f t="shared" si="2"/>
        <v>-5.5600000000000005</v>
      </c>
      <c r="W14" s="1619">
        <v>63.6</v>
      </c>
      <c r="X14" s="1529">
        <v>90</v>
      </c>
      <c r="Y14" s="1620">
        <v>77.8</v>
      </c>
      <c r="Z14" s="1527"/>
      <c r="AA14" s="1528"/>
      <c r="AB14" s="1532"/>
      <c r="AC14" s="1528"/>
      <c r="AE14" s="13">
        <v>50</v>
      </c>
      <c r="AI14" s="1524">
        <v>11</v>
      </c>
      <c r="AJ14" s="1524"/>
      <c r="AK14" s="1524"/>
      <c r="AL14" s="1524"/>
      <c r="AM14" s="1524"/>
    </row>
    <row r="15" spans="1:42" hidden="1">
      <c r="C15" s="1524">
        <v>12</v>
      </c>
      <c r="D15" s="1531"/>
      <c r="E15" s="1525"/>
      <c r="F15" s="1525"/>
      <c r="G15" s="1525"/>
      <c r="H15" s="1525"/>
      <c r="I15" s="1525"/>
      <c r="J15" s="1526"/>
      <c r="K15" s="1525"/>
      <c r="L15" s="1525"/>
      <c r="M15" s="1526"/>
      <c r="N15" s="1528">
        <v>71.400000000000006</v>
      </c>
      <c r="O15" s="1528">
        <v>87.5</v>
      </c>
      <c r="P15" s="1532">
        <v>77.8</v>
      </c>
      <c r="Q15" s="1528">
        <v>-50</v>
      </c>
      <c r="R15" s="1528">
        <v>125.19999999999999</v>
      </c>
      <c r="S15" s="1532">
        <v>-27.800000000000011</v>
      </c>
      <c r="T15" s="1615">
        <f t="shared" si="0"/>
        <v>-5</v>
      </c>
      <c r="U15" s="1615">
        <f t="shared" si="1"/>
        <v>12.52</v>
      </c>
      <c r="V15" s="1616">
        <f t="shared" si="2"/>
        <v>-2.7800000000000011</v>
      </c>
      <c r="W15" s="1619">
        <v>63.6</v>
      </c>
      <c r="X15" s="1529">
        <v>90</v>
      </c>
      <c r="Y15" s="1620">
        <v>88.9</v>
      </c>
      <c r="Z15" s="1527"/>
      <c r="AA15" s="1528"/>
      <c r="AB15" s="1532"/>
      <c r="AC15" s="1528"/>
      <c r="AE15" s="13">
        <v>50</v>
      </c>
      <c r="AI15" s="1524">
        <v>12</v>
      </c>
      <c r="AJ15" s="1524"/>
      <c r="AK15" s="1524"/>
      <c r="AL15" s="1524"/>
      <c r="AM15" s="1524"/>
    </row>
    <row r="16" spans="1:42" ht="26" hidden="1">
      <c r="A16" s="13">
        <v>1985</v>
      </c>
      <c r="B16" s="1523">
        <v>60</v>
      </c>
      <c r="C16" s="1524">
        <v>1</v>
      </c>
      <c r="D16" s="1531"/>
      <c r="E16" s="1525"/>
      <c r="F16" s="1525"/>
      <c r="G16" s="1525"/>
      <c r="H16" s="1525"/>
      <c r="I16" s="1525"/>
      <c r="J16" s="1526"/>
      <c r="K16" s="1525"/>
      <c r="L16" s="1525"/>
      <c r="M16" s="1526"/>
      <c r="N16" s="1528">
        <v>64.3</v>
      </c>
      <c r="O16" s="1528">
        <v>37.5</v>
      </c>
      <c r="P16" s="1532">
        <v>77.8</v>
      </c>
      <c r="Q16" s="1528">
        <v>-35.700000000000003</v>
      </c>
      <c r="R16" s="1528">
        <v>112.69999999999999</v>
      </c>
      <c r="S16" s="1532">
        <v>0</v>
      </c>
      <c r="T16" s="1615">
        <f t="shared" si="0"/>
        <v>-3.5700000000000003</v>
      </c>
      <c r="U16" s="1615">
        <f t="shared" si="1"/>
        <v>11.27</v>
      </c>
      <c r="V16" s="1616">
        <f t="shared" si="2"/>
        <v>0</v>
      </c>
      <c r="W16" s="1619">
        <v>54.5</v>
      </c>
      <c r="X16" s="1529">
        <v>70</v>
      </c>
      <c r="Y16" s="1620">
        <v>94.4</v>
      </c>
      <c r="Z16" s="1619">
        <v>85.2</v>
      </c>
      <c r="AA16" s="1529">
        <v>91.8</v>
      </c>
      <c r="AB16" s="1620">
        <v>84.5</v>
      </c>
      <c r="AC16" s="1529"/>
      <c r="AE16" s="13">
        <v>50</v>
      </c>
      <c r="AF16" s="13">
        <v>1985</v>
      </c>
      <c r="AG16" s="1530" t="s">
        <v>32</v>
      </c>
      <c r="AI16" s="1524">
        <v>1</v>
      </c>
      <c r="AJ16" s="1524"/>
      <c r="AK16" s="1524"/>
      <c r="AL16" s="1524"/>
      <c r="AM16" s="1524"/>
    </row>
    <row r="17" spans="1:41" hidden="1">
      <c r="C17" s="1524">
        <v>2</v>
      </c>
      <c r="D17" s="1531"/>
      <c r="E17" s="1525"/>
      <c r="F17" s="1525"/>
      <c r="G17" s="1525"/>
      <c r="H17" s="1525"/>
      <c r="I17" s="1525"/>
      <c r="J17" s="1526"/>
      <c r="K17" s="1525"/>
      <c r="L17" s="1525"/>
      <c r="M17" s="1526"/>
      <c r="N17" s="1528">
        <v>21.4</v>
      </c>
      <c r="O17" s="1528">
        <v>75</v>
      </c>
      <c r="P17" s="1532">
        <v>50</v>
      </c>
      <c r="Q17" s="1528">
        <v>-64.300000000000011</v>
      </c>
      <c r="R17" s="1528">
        <v>137.69999999999999</v>
      </c>
      <c r="S17" s="1532">
        <v>0</v>
      </c>
      <c r="T17" s="1615">
        <f t="shared" si="0"/>
        <v>-6.4300000000000015</v>
      </c>
      <c r="U17" s="1615">
        <f t="shared" si="1"/>
        <v>13.77</v>
      </c>
      <c r="V17" s="1616">
        <f t="shared" si="2"/>
        <v>0</v>
      </c>
      <c r="W17" s="1619">
        <v>45.5</v>
      </c>
      <c r="X17" s="1529">
        <v>45</v>
      </c>
      <c r="Y17" s="1620">
        <v>77.8</v>
      </c>
      <c r="Z17" s="1619">
        <v>85.4</v>
      </c>
      <c r="AA17" s="1529">
        <v>91.4</v>
      </c>
      <c r="AB17" s="1620">
        <v>84.2</v>
      </c>
      <c r="AC17" s="1529"/>
      <c r="AE17" s="13">
        <v>50</v>
      </c>
      <c r="AI17" s="1524">
        <v>2</v>
      </c>
      <c r="AJ17" s="1524"/>
      <c r="AK17" s="1524"/>
      <c r="AL17" s="1524"/>
      <c r="AM17" s="1524"/>
    </row>
    <row r="18" spans="1:41" hidden="1">
      <c r="C18" s="1524">
        <v>3</v>
      </c>
      <c r="D18" s="1531"/>
      <c r="E18" s="1525"/>
      <c r="F18" s="1525"/>
      <c r="G18" s="1525"/>
      <c r="H18" s="1525"/>
      <c r="I18" s="1525"/>
      <c r="J18" s="1526"/>
      <c r="K18" s="1525"/>
      <c r="L18" s="1525"/>
      <c r="M18" s="1526"/>
      <c r="N18" s="1528">
        <v>42.9</v>
      </c>
      <c r="O18" s="1528">
        <v>37.5</v>
      </c>
      <c r="P18" s="1532">
        <v>55.6</v>
      </c>
      <c r="Q18" s="1528">
        <v>-71.400000000000006</v>
      </c>
      <c r="R18" s="1528">
        <v>125.19999999999999</v>
      </c>
      <c r="S18" s="1532">
        <v>5.6000000000000014</v>
      </c>
      <c r="T18" s="1615">
        <f t="shared" si="0"/>
        <v>-7.1400000000000006</v>
      </c>
      <c r="U18" s="1615">
        <f t="shared" si="1"/>
        <v>12.52</v>
      </c>
      <c r="V18" s="1616">
        <f t="shared" si="2"/>
        <v>0.56000000000000016</v>
      </c>
      <c r="W18" s="1619">
        <v>40.9</v>
      </c>
      <c r="X18" s="1529">
        <v>55</v>
      </c>
      <c r="Y18" s="1620">
        <v>77.8</v>
      </c>
      <c r="Z18" s="1619">
        <v>85.3</v>
      </c>
      <c r="AA18" s="1529">
        <v>91.4</v>
      </c>
      <c r="AB18" s="1620">
        <v>84.8</v>
      </c>
      <c r="AC18" s="1529"/>
      <c r="AE18" s="13">
        <v>50</v>
      </c>
      <c r="AI18" s="1524">
        <v>3</v>
      </c>
      <c r="AJ18" s="1524"/>
      <c r="AK18" s="1524"/>
      <c r="AL18" s="1524"/>
      <c r="AM18" s="1524"/>
    </row>
    <row r="19" spans="1:41" hidden="1">
      <c r="C19" s="1524">
        <v>4</v>
      </c>
      <c r="D19" s="1627" t="s">
        <v>33</v>
      </c>
      <c r="E19" s="1525"/>
      <c r="F19" s="1525"/>
      <c r="G19" s="1525"/>
      <c r="H19" s="1525"/>
      <c r="I19" s="1525"/>
      <c r="J19" s="1526"/>
      <c r="K19" s="1525"/>
      <c r="L19" s="1525"/>
      <c r="M19" s="1526"/>
      <c r="N19" s="1528">
        <v>57.1</v>
      </c>
      <c r="O19" s="1528">
        <v>87.5</v>
      </c>
      <c r="P19" s="1532">
        <v>55.6</v>
      </c>
      <c r="Q19" s="1528">
        <v>-64.300000000000011</v>
      </c>
      <c r="R19" s="1528">
        <v>162.69999999999999</v>
      </c>
      <c r="S19" s="1532">
        <v>11.200000000000003</v>
      </c>
      <c r="T19" s="1615">
        <f t="shared" si="0"/>
        <v>-6.4300000000000015</v>
      </c>
      <c r="U19" s="1615">
        <f t="shared" si="1"/>
        <v>16.27</v>
      </c>
      <c r="V19" s="1616">
        <f t="shared" si="2"/>
        <v>1.1200000000000003</v>
      </c>
      <c r="W19" s="1619">
        <v>63.6</v>
      </c>
      <c r="X19" s="1529">
        <v>60</v>
      </c>
      <c r="Y19" s="1620">
        <v>66.7</v>
      </c>
      <c r="Z19" s="1619">
        <v>86</v>
      </c>
      <c r="AA19" s="1529">
        <v>92.4</v>
      </c>
      <c r="AB19" s="1620">
        <v>85.5</v>
      </c>
      <c r="AC19" s="1529"/>
      <c r="AE19" s="13">
        <v>50</v>
      </c>
      <c r="AI19" s="1524">
        <v>4</v>
      </c>
      <c r="AJ19" s="12" t="s">
        <v>33</v>
      </c>
      <c r="AK19" s="1524"/>
      <c r="AL19" s="1524"/>
      <c r="AM19" s="1524"/>
    </row>
    <row r="20" spans="1:41" hidden="1">
      <c r="C20" s="1524">
        <v>5</v>
      </c>
      <c r="D20" s="1531"/>
      <c r="E20" s="1525"/>
      <c r="F20" s="1525"/>
      <c r="G20" s="1525"/>
      <c r="H20" s="1525"/>
      <c r="I20" s="1525"/>
      <c r="J20" s="1526"/>
      <c r="K20" s="1525"/>
      <c r="L20" s="1525"/>
      <c r="M20" s="1526"/>
      <c r="N20" s="1528">
        <v>35.700000000000003</v>
      </c>
      <c r="O20" s="1528">
        <v>37.5</v>
      </c>
      <c r="P20" s="1532">
        <v>77.8</v>
      </c>
      <c r="Q20" s="1528">
        <v>-78.600000000000009</v>
      </c>
      <c r="R20" s="1528">
        <v>150.19999999999999</v>
      </c>
      <c r="S20" s="1532">
        <v>39</v>
      </c>
      <c r="T20" s="1615">
        <f t="shared" si="0"/>
        <v>-7.8600000000000012</v>
      </c>
      <c r="U20" s="1615">
        <f t="shared" si="1"/>
        <v>15.02</v>
      </c>
      <c r="V20" s="1616">
        <f t="shared" si="2"/>
        <v>3.9</v>
      </c>
      <c r="W20" s="1619">
        <v>54.5</v>
      </c>
      <c r="X20" s="1529">
        <v>75</v>
      </c>
      <c r="Y20" s="1620">
        <v>83.3</v>
      </c>
      <c r="Z20" s="1619">
        <v>86</v>
      </c>
      <c r="AA20" s="1529">
        <v>92.3</v>
      </c>
      <c r="AB20" s="1620">
        <v>85.5</v>
      </c>
      <c r="AC20" s="1529"/>
      <c r="AE20" s="13">
        <v>50</v>
      </c>
      <c r="AI20" s="1524">
        <v>5</v>
      </c>
      <c r="AJ20" s="1524"/>
      <c r="AK20" s="1524">
        <v>99.5</v>
      </c>
      <c r="AL20" s="1524">
        <v>159.5</v>
      </c>
      <c r="AM20" s="1524">
        <v>219.5</v>
      </c>
      <c r="AN20" s="13">
        <v>139.5</v>
      </c>
      <c r="AO20" s="13">
        <v>29.5</v>
      </c>
    </row>
    <row r="21" spans="1:41" hidden="1">
      <c r="C21" s="1524">
        <v>6</v>
      </c>
      <c r="D21" s="1531"/>
      <c r="E21" s="1525"/>
      <c r="F21" s="1525"/>
      <c r="G21" s="1525"/>
      <c r="H21" s="1525"/>
      <c r="I21" s="1525"/>
      <c r="J21" s="1526"/>
      <c r="K21" s="1525"/>
      <c r="L21" s="1525"/>
      <c r="M21" s="1526"/>
      <c r="N21" s="1528">
        <v>28.6</v>
      </c>
      <c r="O21" s="1528">
        <v>37.5</v>
      </c>
      <c r="P21" s="1532">
        <v>55.6</v>
      </c>
      <c r="Q21" s="1528">
        <v>-100</v>
      </c>
      <c r="R21" s="1528">
        <v>137.69999999999999</v>
      </c>
      <c r="S21" s="1532">
        <v>44.6</v>
      </c>
      <c r="T21" s="1615">
        <f t="shared" si="0"/>
        <v>-10</v>
      </c>
      <c r="U21" s="1615">
        <f t="shared" si="1"/>
        <v>13.77</v>
      </c>
      <c r="V21" s="1616">
        <f t="shared" si="2"/>
        <v>4.46</v>
      </c>
      <c r="W21" s="1619">
        <v>45.5</v>
      </c>
      <c r="X21" s="1529">
        <v>70</v>
      </c>
      <c r="Y21" s="1620">
        <v>61.1</v>
      </c>
      <c r="Z21" s="1619">
        <v>85.3</v>
      </c>
      <c r="AA21" s="1529">
        <v>91.6</v>
      </c>
      <c r="AB21" s="1620">
        <v>85.9</v>
      </c>
      <c r="AC21" s="1529"/>
      <c r="AE21" s="13">
        <v>50</v>
      </c>
      <c r="AI21" s="1524">
        <v>6</v>
      </c>
      <c r="AJ21" s="1524"/>
      <c r="AK21" s="1524">
        <v>99.5</v>
      </c>
      <c r="AL21" s="1524">
        <v>159.5</v>
      </c>
      <c r="AM21" s="1524">
        <v>219.5</v>
      </c>
      <c r="AN21" s="13">
        <v>139.5</v>
      </c>
      <c r="AO21" s="13">
        <v>29.5</v>
      </c>
    </row>
    <row r="22" spans="1:41" hidden="1">
      <c r="C22" s="1524">
        <v>7</v>
      </c>
      <c r="D22" s="1531"/>
      <c r="E22" s="1525"/>
      <c r="F22" s="1525"/>
      <c r="G22" s="1525"/>
      <c r="H22" s="1525"/>
      <c r="I22" s="1525"/>
      <c r="J22" s="1526"/>
      <c r="K22" s="1525"/>
      <c r="L22" s="1525"/>
      <c r="M22" s="1526"/>
      <c r="N22" s="1528">
        <v>28.6</v>
      </c>
      <c r="O22" s="1528">
        <v>18.8</v>
      </c>
      <c r="P22" s="1532">
        <v>44.4</v>
      </c>
      <c r="Q22" s="1528">
        <v>-121.4</v>
      </c>
      <c r="R22" s="1528">
        <v>106.49999999999999</v>
      </c>
      <c r="S22" s="1532">
        <v>39</v>
      </c>
      <c r="T22" s="1615">
        <f t="shared" si="0"/>
        <v>-12.14</v>
      </c>
      <c r="U22" s="1615">
        <f t="shared" si="1"/>
        <v>10.649999999999999</v>
      </c>
      <c r="V22" s="1616">
        <f t="shared" si="2"/>
        <v>3.9</v>
      </c>
      <c r="W22" s="1619">
        <v>45.5</v>
      </c>
      <c r="X22" s="1529">
        <v>55</v>
      </c>
      <c r="Y22" s="1620">
        <v>61.1</v>
      </c>
      <c r="Z22" s="1619">
        <v>85.2</v>
      </c>
      <c r="AA22" s="1529">
        <v>92.6</v>
      </c>
      <c r="AB22" s="1620">
        <v>87</v>
      </c>
      <c r="AC22" s="1529"/>
      <c r="AE22" s="13">
        <v>50</v>
      </c>
      <c r="AI22" s="1524">
        <v>7</v>
      </c>
      <c r="AJ22" s="1524"/>
      <c r="AK22" s="1524">
        <v>99.5</v>
      </c>
      <c r="AL22" s="1524">
        <v>159.5</v>
      </c>
      <c r="AM22" s="1524">
        <v>219.5</v>
      </c>
      <c r="AN22" s="13">
        <v>139.5</v>
      </c>
      <c r="AO22" s="13">
        <v>29.5</v>
      </c>
    </row>
    <row r="23" spans="1:41" hidden="1">
      <c r="C23" s="1524">
        <v>8</v>
      </c>
      <c r="D23" s="1531"/>
      <c r="E23" s="1525"/>
      <c r="F23" s="1525"/>
      <c r="G23" s="1525"/>
      <c r="H23" s="1525"/>
      <c r="I23" s="1525"/>
      <c r="J23" s="1526"/>
      <c r="K23" s="1525"/>
      <c r="L23" s="1525"/>
      <c r="M23" s="1526"/>
      <c r="N23" s="1528">
        <v>57.1</v>
      </c>
      <c r="O23" s="1528">
        <v>87.5</v>
      </c>
      <c r="P23" s="1532">
        <v>55.6</v>
      </c>
      <c r="Q23" s="1528">
        <v>-114.30000000000001</v>
      </c>
      <c r="R23" s="1528">
        <v>144</v>
      </c>
      <c r="S23" s="1532">
        <v>44.6</v>
      </c>
      <c r="T23" s="1615">
        <f t="shared" si="0"/>
        <v>-11.430000000000001</v>
      </c>
      <c r="U23" s="1615">
        <f t="shared" si="1"/>
        <v>14.4</v>
      </c>
      <c r="V23" s="1616">
        <f t="shared" si="2"/>
        <v>4.46</v>
      </c>
      <c r="W23" s="1619">
        <v>22.7</v>
      </c>
      <c r="X23" s="1529">
        <v>30</v>
      </c>
      <c r="Y23" s="1620">
        <v>77.8</v>
      </c>
      <c r="Z23" s="1619">
        <v>83.9</v>
      </c>
      <c r="AA23" s="1529">
        <v>92</v>
      </c>
      <c r="AB23" s="1620">
        <v>87.2</v>
      </c>
      <c r="AC23" s="1529"/>
      <c r="AE23" s="13">
        <v>50</v>
      </c>
      <c r="AI23" s="1524">
        <v>8</v>
      </c>
      <c r="AJ23" s="1524"/>
      <c r="AK23" s="1524">
        <v>99.5</v>
      </c>
      <c r="AL23" s="1524">
        <v>159.5</v>
      </c>
      <c r="AM23" s="1524">
        <v>219.5</v>
      </c>
      <c r="AN23" s="13">
        <v>139.5</v>
      </c>
      <c r="AO23" s="13">
        <v>29.5</v>
      </c>
    </row>
    <row r="24" spans="1:41" hidden="1">
      <c r="C24" s="1524">
        <v>9</v>
      </c>
      <c r="D24" s="1531"/>
      <c r="E24" s="1525"/>
      <c r="F24" s="1525"/>
      <c r="G24" s="1525"/>
      <c r="H24" s="1525"/>
      <c r="I24" s="1525"/>
      <c r="J24" s="1526"/>
      <c r="K24" s="1525"/>
      <c r="L24" s="1525"/>
      <c r="M24" s="1526"/>
      <c r="N24" s="1528">
        <v>64.3</v>
      </c>
      <c r="O24" s="1528">
        <v>37.5</v>
      </c>
      <c r="P24" s="1532">
        <v>44.4</v>
      </c>
      <c r="Q24" s="1528">
        <v>-100.00000000000001</v>
      </c>
      <c r="R24" s="1528">
        <v>131.5</v>
      </c>
      <c r="S24" s="1532">
        <v>39</v>
      </c>
      <c r="T24" s="1615">
        <f t="shared" si="0"/>
        <v>-10.000000000000002</v>
      </c>
      <c r="U24" s="1615">
        <f t="shared" si="1"/>
        <v>13.15</v>
      </c>
      <c r="V24" s="1616">
        <f t="shared" si="2"/>
        <v>3.9</v>
      </c>
      <c r="W24" s="1619">
        <v>36.4</v>
      </c>
      <c r="X24" s="1529">
        <v>50</v>
      </c>
      <c r="Y24" s="1620">
        <v>55.6</v>
      </c>
      <c r="Z24" s="1619">
        <v>84.2</v>
      </c>
      <c r="AA24" s="1529">
        <v>92</v>
      </c>
      <c r="AB24" s="1620">
        <v>86.9</v>
      </c>
      <c r="AC24" s="1529"/>
      <c r="AE24" s="13">
        <v>50</v>
      </c>
      <c r="AI24" s="1524">
        <v>9</v>
      </c>
      <c r="AJ24" s="1524"/>
      <c r="AK24" s="1524">
        <v>99.5</v>
      </c>
      <c r="AL24" s="1524">
        <v>159.5</v>
      </c>
      <c r="AM24" s="1524">
        <v>219.5</v>
      </c>
      <c r="AN24" s="13">
        <v>139.5</v>
      </c>
      <c r="AO24" s="13">
        <v>29.5</v>
      </c>
    </row>
    <row r="25" spans="1:41" hidden="1">
      <c r="C25" s="1524">
        <v>10</v>
      </c>
      <c r="D25" s="1531"/>
      <c r="E25" s="1525"/>
      <c r="F25" s="1525"/>
      <c r="G25" s="1525"/>
      <c r="H25" s="1525"/>
      <c r="I25" s="1525"/>
      <c r="J25" s="1526"/>
      <c r="K25" s="1525"/>
      <c r="L25" s="1525"/>
      <c r="M25" s="1526"/>
      <c r="N25" s="1528">
        <v>50</v>
      </c>
      <c r="O25" s="1528">
        <v>56.3</v>
      </c>
      <c r="P25" s="1532">
        <v>38.9</v>
      </c>
      <c r="Q25" s="1528">
        <v>-100.00000000000001</v>
      </c>
      <c r="R25" s="1528">
        <v>137.80000000000001</v>
      </c>
      <c r="S25" s="1532">
        <v>27.9</v>
      </c>
      <c r="T25" s="1615">
        <f t="shared" si="0"/>
        <v>-10.000000000000002</v>
      </c>
      <c r="U25" s="1615">
        <f t="shared" si="1"/>
        <v>13.780000000000001</v>
      </c>
      <c r="V25" s="1616">
        <f t="shared" si="2"/>
        <v>2.79</v>
      </c>
      <c r="W25" s="1619">
        <v>27.3</v>
      </c>
      <c r="X25" s="1529">
        <v>20</v>
      </c>
      <c r="Y25" s="1620">
        <v>33.299999999999997</v>
      </c>
      <c r="Z25" s="1619">
        <v>83.9</v>
      </c>
      <c r="AA25" s="1529">
        <v>92.2</v>
      </c>
      <c r="AB25" s="1620">
        <v>86.1</v>
      </c>
      <c r="AC25" s="1529"/>
      <c r="AE25" s="13">
        <v>50</v>
      </c>
      <c r="AI25" s="1524">
        <v>10</v>
      </c>
      <c r="AJ25" s="1524"/>
      <c r="AK25" s="1524">
        <v>99.5</v>
      </c>
      <c r="AL25" s="1524">
        <v>159.5</v>
      </c>
      <c r="AM25" s="1524">
        <v>219.5</v>
      </c>
      <c r="AN25" s="13">
        <v>139.5</v>
      </c>
      <c r="AO25" s="13">
        <v>29.5</v>
      </c>
    </row>
    <row r="26" spans="1:41" hidden="1">
      <c r="C26" s="1524">
        <v>11</v>
      </c>
      <c r="D26" s="1531"/>
      <c r="E26" s="1525"/>
      <c r="F26" s="1525"/>
      <c r="G26" s="1525"/>
      <c r="H26" s="1525"/>
      <c r="I26" s="1525"/>
      <c r="J26" s="1526"/>
      <c r="K26" s="1525"/>
      <c r="L26" s="1525"/>
      <c r="M26" s="1526"/>
      <c r="N26" s="1528">
        <v>14.3</v>
      </c>
      <c r="O26" s="1528">
        <v>18.8</v>
      </c>
      <c r="P26" s="1532">
        <v>33.299999999999997</v>
      </c>
      <c r="Q26" s="1528">
        <v>-135.70000000000002</v>
      </c>
      <c r="R26" s="1528">
        <v>106.60000000000001</v>
      </c>
      <c r="S26" s="1532">
        <v>11.199999999999996</v>
      </c>
      <c r="T26" s="1615">
        <f t="shared" si="0"/>
        <v>-13.570000000000002</v>
      </c>
      <c r="U26" s="1615">
        <f t="shared" si="1"/>
        <v>10.66</v>
      </c>
      <c r="V26" s="1616">
        <f t="shared" si="2"/>
        <v>1.1199999999999997</v>
      </c>
      <c r="W26" s="1619">
        <v>36.4</v>
      </c>
      <c r="X26" s="1529">
        <v>55</v>
      </c>
      <c r="Y26" s="1620">
        <v>33.299999999999997</v>
      </c>
      <c r="Z26" s="1619">
        <v>83.2</v>
      </c>
      <c r="AA26" s="1529">
        <v>92.2</v>
      </c>
      <c r="AB26" s="1620">
        <v>86.6</v>
      </c>
      <c r="AC26" s="1529"/>
      <c r="AE26" s="13">
        <v>50</v>
      </c>
      <c r="AI26" s="1524">
        <v>11</v>
      </c>
      <c r="AJ26" s="1524"/>
      <c r="AK26" s="1524">
        <v>99.5</v>
      </c>
      <c r="AL26" s="1524">
        <v>159.5</v>
      </c>
      <c r="AM26" s="1524">
        <v>219.5</v>
      </c>
      <c r="AN26" s="13">
        <v>139.5</v>
      </c>
      <c r="AO26" s="13">
        <v>29.5</v>
      </c>
    </row>
    <row r="27" spans="1:41" hidden="1">
      <c r="C27" s="1524">
        <v>12</v>
      </c>
      <c r="D27" s="1531"/>
      <c r="E27" s="1525"/>
      <c r="F27" s="1525"/>
      <c r="G27" s="1525"/>
      <c r="H27" s="1525"/>
      <c r="I27" s="1525"/>
      <c r="J27" s="1526"/>
      <c r="K27" s="1525"/>
      <c r="L27" s="1525"/>
      <c r="M27" s="1526"/>
      <c r="N27" s="1528">
        <v>28.6</v>
      </c>
      <c r="O27" s="1528">
        <v>43.8</v>
      </c>
      <c r="P27" s="1532">
        <v>33.299999999999997</v>
      </c>
      <c r="Q27" s="1528">
        <v>-157.10000000000002</v>
      </c>
      <c r="R27" s="1528">
        <v>100.4</v>
      </c>
      <c r="S27" s="1532">
        <v>-5.5000000000000071</v>
      </c>
      <c r="T27" s="1615">
        <f t="shared" si="0"/>
        <v>-15.710000000000003</v>
      </c>
      <c r="U27" s="1615">
        <f t="shared" si="1"/>
        <v>10.040000000000001</v>
      </c>
      <c r="V27" s="1616">
        <f t="shared" si="2"/>
        <v>-0.55000000000000071</v>
      </c>
      <c r="W27" s="1619">
        <v>27.3</v>
      </c>
      <c r="X27" s="1529">
        <v>50</v>
      </c>
      <c r="Y27" s="1620">
        <v>55.6</v>
      </c>
      <c r="Z27" s="1619">
        <v>83.2</v>
      </c>
      <c r="AA27" s="1529">
        <v>91.8</v>
      </c>
      <c r="AB27" s="1620">
        <v>87</v>
      </c>
      <c r="AC27" s="1529"/>
      <c r="AE27" s="13">
        <v>50</v>
      </c>
      <c r="AI27" s="1524">
        <v>12</v>
      </c>
      <c r="AJ27" s="1524"/>
      <c r="AK27" s="1524">
        <v>99.5</v>
      </c>
      <c r="AL27" s="1524">
        <v>159.5</v>
      </c>
      <c r="AM27" s="1524">
        <v>219.5</v>
      </c>
      <c r="AN27" s="13">
        <v>139.5</v>
      </c>
      <c r="AO27" s="13">
        <v>29.5</v>
      </c>
    </row>
    <row r="28" spans="1:41" ht="26" hidden="1">
      <c r="A28" s="13">
        <v>1986</v>
      </c>
      <c r="B28" s="1523">
        <v>61</v>
      </c>
      <c r="C28" s="1524">
        <v>1</v>
      </c>
      <c r="D28" s="1531"/>
      <c r="E28" s="1525"/>
      <c r="F28" s="1525"/>
      <c r="G28" s="1525"/>
      <c r="H28" s="1525"/>
      <c r="I28" s="1525"/>
      <c r="J28" s="1526"/>
      <c r="K28" s="1525"/>
      <c r="L28" s="1525"/>
      <c r="M28" s="1526"/>
      <c r="N28" s="1528">
        <v>42.9</v>
      </c>
      <c r="O28" s="1528">
        <v>12.5</v>
      </c>
      <c r="P28" s="1532">
        <v>33.299999999999997</v>
      </c>
      <c r="Q28" s="1528">
        <v>-164.20000000000002</v>
      </c>
      <c r="R28" s="1528">
        <v>62.900000000000006</v>
      </c>
      <c r="S28" s="1532">
        <v>-22.20000000000001</v>
      </c>
      <c r="T28" s="1615">
        <f t="shared" si="0"/>
        <v>-16.420000000000002</v>
      </c>
      <c r="U28" s="1615">
        <f t="shared" si="1"/>
        <v>6.2900000000000009</v>
      </c>
      <c r="V28" s="1616">
        <f t="shared" si="2"/>
        <v>-2.2200000000000011</v>
      </c>
      <c r="W28" s="1619">
        <v>45.5</v>
      </c>
      <c r="X28" s="1529">
        <v>35</v>
      </c>
      <c r="Y28" s="1620">
        <v>66.7</v>
      </c>
      <c r="Z28" s="1619">
        <v>83.8</v>
      </c>
      <c r="AA28" s="1529">
        <v>91.3</v>
      </c>
      <c r="AB28" s="1620">
        <v>87</v>
      </c>
      <c r="AC28" s="1529"/>
      <c r="AE28" s="13">
        <v>50</v>
      </c>
      <c r="AF28" s="13">
        <v>1986</v>
      </c>
      <c r="AG28" s="1530" t="s">
        <v>34</v>
      </c>
      <c r="AI28" s="1524">
        <v>1</v>
      </c>
      <c r="AJ28" s="1524"/>
      <c r="AK28" s="1524">
        <v>99.5</v>
      </c>
      <c r="AL28" s="1524">
        <v>159.5</v>
      </c>
      <c r="AM28" s="1524">
        <v>219.5</v>
      </c>
      <c r="AN28" s="13">
        <v>139.5</v>
      </c>
      <c r="AO28" s="13">
        <v>29.5</v>
      </c>
    </row>
    <row r="29" spans="1:41" hidden="1">
      <c r="C29" s="1524">
        <v>2</v>
      </c>
      <c r="D29" s="1531"/>
      <c r="E29" s="1525"/>
      <c r="F29" s="1525"/>
      <c r="G29" s="1525"/>
      <c r="H29" s="1525"/>
      <c r="I29" s="1525"/>
      <c r="J29" s="1526"/>
      <c r="K29" s="1525"/>
      <c r="L29" s="1525"/>
      <c r="M29" s="1526"/>
      <c r="N29" s="1528">
        <v>28.6</v>
      </c>
      <c r="O29" s="1528">
        <v>25</v>
      </c>
      <c r="P29" s="1532">
        <v>22.2</v>
      </c>
      <c r="Q29" s="1528">
        <v>-185.60000000000002</v>
      </c>
      <c r="R29" s="1528">
        <v>37.900000000000006</v>
      </c>
      <c r="S29" s="1532">
        <v>-50.000000000000014</v>
      </c>
      <c r="T29" s="1615">
        <f t="shared" si="0"/>
        <v>-18.560000000000002</v>
      </c>
      <c r="U29" s="1615">
        <f t="shared" si="1"/>
        <v>3.7900000000000005</v>
      </c>
      <c r="V29" s="1616">
        <f t="shared" si="2"/>
        <v>-5.0000000000000018</v>
      </c>
      <c r="W29" s="1619">
        <v>36.4</v>
      </c>
      <c r="X29" s="1529">
        <v>30</v>
      </c>
      <c r="Y29" s="1620">
        <v>66.7</v>
      </c>
      <c r="Z29" s="1619">
        <v>83.1</v>
      </c>
      <c r="AA29" s="1529">
        <v>91.1</v>
      </c>
      <c r="AB29" s="1620">
        <v>87.1</v>
      </c>
      <c r="AC29" s="1529"/>
      <c r="AE29" s="13">
        <v>50</v>
      </c>
      <c r="AI29" s="1524">
        <v>2</v>
      </c>
      <c r="AJ29" s="1524"/>
      <c r="AK29" s="1524">
        <v>99.5</v>
      </c>
      <c r="AL29" s="1524">
        <v>159.5</v>
      </c>
      <c r="AM29" s="1524">
        <v>219.5</v>
      </c>
      <c r="AN29" s="13">
        <v>139.5</v>
      </c>
      <c r="AO29" s="13">
        <v>29.5</v>
      </c>
    </row>
    <row r="30" spans="1:41" hidden="1">
      <c r="C30" s="1524">
        <v>3</v>
      </c>
      <c r="D30" s="1531"/>
      <c r="E30" s="1525"/>
      <c r="F30" s="1525"/>
      <c r="G30" s="1525"/>
      <c r="H30" s="1525"/>
      <c r="I30" s="1525"/>
      <c r="J30" s="1526"/>
      <c r="K30" s="1525"/>
      <c r="L30" s="1525"/>
      <c r="M30" s="1526"/>
      <c r="N30" s="1528">
        <v>64.3</v>
      </c>
      <c r="O30" s="1528">
        <v>37.5</v>
      </c>
      <c r="P30" s="1532">
        <v>55.6</v>
      </c>
      <c r="Q30" s="1528">
        <v>-171.3</v>
      </c>
      <c r="R30" s="1528">
        <v>25.400000000000006</v>
      </c>
      <c r="S30" s="1532">
        <v>-44.400000000000013</v>
      </c>
      <c r="T30" s="1615">
        <f t="shared" si="0"/>
        <v>-17.130000000000003</v>
      </c>
      <c r="U30" s="1615">
        <f t="shared" si="1"/>
        <v>2.5400000000000005</v>
      </c>
      <c r="V30" s="1616">
        <f t="shared" si="2"/>
        <v>-4.4400000000000013</v>
      </c>
      <c r="W30" s="1619">
        <v>27.3</v>
      </c>
      <c r="X30" s="1529">
        <v>40</v>
      </c>
      <c r="Y30" s="1620">
        <v>61.1</v>
      </c>
      <c r="Z30" s="1619">
        <v>82.9</v>
      </c>
      <c r="AA30" s="1529">
        <v>90.6</v>
      </c>
      <c r="AB30" s="1620">
        <v>86.9</v>
      </c>
      <c r="AC30" s="1529"/>
      <c r="AE30" s="13">
        <v>50</v>
      </c>
      <c r="AI30" s="1524">
        <v>3</v>
      </c>
      <c r="AJ30" s="1524"/>
      <c r="AK30" s="1524">
        <v>99.5</v>
      </c>
      <c r="AL30" s="1524">
        <v>159.5</v>
      </c>
      <c r="AM30" s="1524">
        <v>219.5</v>
      </c>
      <c r="AN30" s="13">
        <v>139.5</v>
      </c>
      <c r="AO30" s="13">
        <v>29.5</v>
      </c>
    </row>
    <row r="31" spans="1:41" hidden="1">
      <c r="C31" s="1524">
        <v>4</v>
      </c>
      <c r="D31" s="1531"/>
      <c r="E31" s="1525"/>
      <c r="F31" s="1525"/>
      <c r="G31" s="1525"/>
      <c r="H31" s="1525"/>
      <c r="I31" s="1525"/>
      <c r="J31" s="1526"/>
      <c r="K31" s="1525"/>
      <c r="L31" s="1525"/>
      <c r="M31" s="1526"/>
      <c r="N31" s="1528">
        <v>42.9</v>
      </c>
      <c r="O31" s="1528">
        <v>62.5</v>
      </c>
      <c r="P31" s="1532">
        <v>38.9</v>
      </c>
      <c r="Q31" s="1528">
        <v>-178.4</v>
      </c>
      <c r="R31" s="1528">
        <v>37.900000000000006</v>
      </c>
      <c r="S31" s="1532">
        <v>-55.500000000000014</v>
      </c>
      <c r="T31" s="1615">
        <f t="shared" si="0"/>
        <v>-17.84</v>
      </c>
      <c r="U31" s="1615">
        <f t="shared" si="1"/>
        <v>3.7900000000000005</v>
      </c>
      <c r="V31" s="1616">
        <f t="shared" si="2"/>
        <v>-5.5500000000000016</v>
      </c>
      <c r="W31" s="1619">
        <v>36.4</v>
      </c>
      <c r="X31" s="1529">
        <v>50</v>
      </c>
      <c r="Y31" s="1620">
        <v>44.4</v>
      </c>
      <c r="Z31" s="1619">
        <v>82.4</v>
      </c>
      <c r="AA31" s="1529">
        <v>91</v>
      </c>
      <c r="AB31" s="1620">
        <v>85.4</v>
      </c>
      <c r="AC31" s="1529"/>
      <c r="AE31" s="13">
        <v>50</v>
      </c>
      <c r="AI31" s="1524">
        <v>4</v>
      </c>
      <c r="AJ31" s="1524"/>
      <c r="AK31" s="1524">
        <v>99.5</v>
      </c>
      <c r="AL31" s="1524">
        <v>159.5</v>
      </c>
      <c r="AM31" s="1524">
        <v>219.5</v>
      </c>
      <c r="AN31" s="13">
        <v>139.5</v>
      </c>
      <c r="AO31" s="13">
        <v>29.5</v>
      </c>
    </row>
    <row r="32" spans="1:41" hidden="1">
      <c r="C32" s="1524">
        <v>5</v>
      </c>
      <c r="D32" s="1531"/>
      <c r="E32" s="1525"/>
      <c r="F32" s="1525"/>
      <c r="G32" s="1525"/>
      <c r="H32" s="1525"/>
      <c r="I32" s="1525"/>
      <c r="J32" s="1526"/>
      <c r="K32" s="1525"/>
      <c r="L32" s="1525"/>
      <c r="M32" s="1526"/>
      <c r="N32" s="1528">
        <v>71.400000000000006</v>
      </c>
      <c r="O32" s="1528">
        <v>50</v>
      </c>
      <c r="P32" s="1532">
        <v>55.6</v>
      </c>
      <c r="Q32" s="1528">
        <v>-157</v>
      </c>
      <c r="R32" s="1528">
        <v>37.900000000000006</v>
      </c>
      <c r="S32" s="1532">
        <v>-49.900000000000013</v>
      </c>
      <c r="T32" s="1615">
        <f t="shared" si="0"/>
        <v>-15.7</v>
      </c>
      <c r="U32" s="1615">
        <f t="shared" si="1"/>
        <v>3.7900000000000005</v>
      </c>
      <c r="V32" s="1616">
        <f t="shared" si="2"/>
        <v>-4.9900000000000011</v>
      </c>
      <c r="W32" s="1619">
        <v>27.3</v>
      </c>
      <c r="X32" s="1529">
        <v>50</v>
      </c>
      <c r="Y32" s="1620">
        <v>38.9</v>
      </c>
      <c r="Z32" s="1619">
        <v>81.3</v>
      </c>
      <c r="AA32" s="1529">
        <v>90.5</v>
      </c>
      <c r="AB32" s="1620">
        <v>86</v>
      </c>
      <c r="AC32" s="1529"/>
      <c r="AE32" s="13">
        <v>50</v>
      </c>
      <c r="AI32" s="1524">
        <v>5</v>
      </c>
      <c r="AJ32" s="1524"/>
      <c r="AK32" s="1524">
        <v>99.5</v>
      </c>
      <c r="AL32" s="1524">
        <v>159.5</v>
      </c>
      <c r="AM32" s="1524">
        <v>219.5</v>
      </c>
      <c r="AN32" s="13">
        <v>139.5</v>
      </c>
      <c r="AO32" s="13">
        <v>29.5</v>
      </c>
    </row>
    <row r="33" spans="1:41" hidden="1">
      <c r="C33" s="1524">
        <v>6</v>
      </c>
      <c r="D33" s="1531"/>
      <c r="E33" s="1525"/>
      <c r="F33" s="1525"/>
      <c r="G33" s="1525"/>
      <c r="H33" s="1525"/>
      <c r="I33" s="1525"/>
      <c r="J33" s="1526"/>
      <c r="K33" s="1525"/>
      <c r="L33" s="1525"/>
      <c r="M33" s="1526"/>
      <c r="N33" s="1528">
        <v>57.1</v>
      </c>
      <c r="O33" s="1528">
        <v>37.5</v>
      </c>
      <c r="P33" s="1532">
        <v>22.2</v>
      </c>
      <c r="Q33" s="1528">
        <v>-149.9</v>
      </c>
      <c r="R33" s="1528">
        <v>25.400000000000006</v>
      </c>
      <c r="S33" s="1532">
        <v>-77.700000000000017</v>
      </c>
      <c r="T33" s="1615">
        <f t="shared" si="0"/>
        <v>-14.99</v>
      </c>
      <c r="U33" s="1615">
        <f t="shared" si="1"/>
        <v>2.5400000000000005</v>
      </c>
      <c r="V33" s="1616">
        <f t="shared" si="2"/>
        <v>-7.7700000000000014</v>
      </c>
      <c r="W33" s="1619">
        <v>36.4</v>
      </c>
      <c r="X33" s="1529">
        <v>60</v>
      </c>
      <c r="Y33" s="1620">
        <v>33.299999999999997</v>
      </c>
      <c r="Z33" s="1619">
        <v>81.3</v>
      </c>
      <c r="AA33" s="1529">
        <v>90.3</v>
      </c>
      <c r="AB33" s="1620">
        <v>86</v>
      </c>
      <c r="AC33" s="1529"/>
      <c r="AE33" s="13">
        <v>50</v>
      </c>
      <c r="AI33" s="1524">
        <v>6</v>
      </c>
      <c r="AJ33" s="1524"/>
      <c r="AK33" s="1524">
        <v>99.5</v>
      </c>
      <c r="AL33" s="1524">
        <v>159.5</v>
      </c>
      <c r="AM33" s="1524">
        <v>219.5</v>
      </c>
      <c r="AN33" s="13">
        <v>139.5</v>
      </c>
      <c r="AO33" s="13">
        <v>29.5</v>
      </c>
    </row>
    <row r="34" spans="1:41" hidden="1">
      <c r="C34" s="1524">
        <v>7</v>
      </c>
      <c r="D34" s="1531"/>
      <c r="E34" s="1525"/>
      <c r="F34" s="1525"/>
      <c r="G34" s="1525"/>
      <c r="H34" s="1525"/>
      <c r="I34" s="1525"/>
      <c r="J34" s="1526"/>
      <c r="K34" s="1525"/>
      <c r="L34" s="1525"/>
      <c r="M34" s="1526"/>
      <c r="N34" s="1528">
        <v>71.400000000000006</v>
      </c>
      <c r="O34" s="1528">
        <v>75</v>
      </c>
      <c r="P34" s="1532">
        <v>44.4</v>
      </c>
      <c r="Q34" s="1528">
        <v>-128.5</v>
      </c>
      <c r="R34" s="1528">
        <v>50.400000000000006</v>
      </c>
      <c r="S34" s="1532">
        <v>-83.300000000000011</v>
      </c>
      <c r="T34" s="1615">
        <f t="shared" si="0"/>
        <v>-12.85</v>
      </c>
      <c r="U34" s="1615">
        <f t="shared" si="1"/>
        <v>5.0400000000000009</v>
      </c>
      <c r="V34" s="1616">
        <f t="shared" si="2"/>
        <v>-8.3300000000000018</v>
      </c>
      <c r="W34" s="1619">
        <v>45.5</v>
      </c>
      <c r="X34" s="1529">
        <v>40</v>
      </c>
      <c r="Y34" s="1620">
        <v>50</v>
      </c>
      <c r="Z34" s="1619">
        <v>80.900000000000006</v>
      </c>
      <c r="AA34" s="1529">
        <v>89.8</v>
      </c>
      <c r="AB34" s="1620">
        <v>85.7</v>
      </c>
      <c r="AC34" s="1529"/>
      <c r="AE34" s="13">
        <v>50</v>
      </c>
      <c r="AI34" s="1524">
        <v>7</v>
      </c>
      <c r="AJ34" s="1524"/>
      <c r="AK34" s="1524">
        <v>99.5</v>
      </c>
      <c r="AL34" s="1524">
        <v>159.5</v>
      </c>
      <c r="AM34" s="1524">
        <v>219.5</v>
      </c>
      <c r="AN34" s="13">
        <v>139.5</v>
      </c>
      <c r="AO34" s="13">
        <v>29.5</v>
      </c>
    </row>
    <row r="35" spans="1:41" hidden="1">
      <c r="C35" s="1524">
        <v>8</v>
      </c>
      <c r="D35" s="1531"/>
      <c r="E35" s="1525"/>
      <c r="F35" s="1525"/>
      <c r="G35" s="1525"/>
      <c r="H35" s="1525"/>
      <c r="I35" s="1525"/>
      <c r="J35" s="1526"/>
      <c r="K35" s="1525"/>
      <c r="L35" s="1525"/>
      <c r="M35" s="1526"/>
      <c r="N35" s="1528">
        <v>14.3</v>
      </c>
      <c r="O35" s="1528">
        <v>25</v>
      </c>
      <c r="P35" s="1532">
        <v>22.2</v>
      </c>
      <c r="Q35" s="1528">
        <v>-164.2</v>
      </c>
      <c r="R35" s="1528">
        <v>25.400000000000006</v>
      </c>
      <c r="S35" s="1532">
        <v>-111.10000000000001</v>
      </c>
      <c r="T35" s="1615">
        <f t="shared" si="0"/>
        <v>-16.419999999999998</v>
      </c>
      <c r="U35" s="1615">
        <f t="shared" si="1"/>
        <v>2.5400000000000005</v>
      </c>
      <c r="V35" s="1616">
        <f t="shared" si="2"/>
        <v>-11.110000000000001</v>
      </c>
      <c r="W35" s="1619">
        <v>50</v>
      </c>
      <c r="X35" s="1529">
        <v>30</v>
      </c>
      <c r="Y35" s="1620">
        <v>38.9</v>
      </c>
      <c r="Z35" s="1619">
        <v>81.8</v>
      </c>
      <c r="AA35" s="1529">
        <v>89.4</v>
      </c>
      <c r="AB35" s="1620">
        <v>85.4</v>
      </c>
      <c r="AC35" s="1529"/>
      <c r="AE35" s="13">
        <v>50</v>
      </c>
      <c r="AI35" s="1524">
        <v>8</v>
      </c>
      <c r="AJ35" s="1524"/>
      <c r="AK35" s="1524">
        <v>99.5</v>
      </c>
      <c r="AL35" s="1524">
        <v>159.5</v>
      </c>
      <c r="AM35" s="1524">
        <v>219.5</v>
      </c>
      <c r="AN35" s="13">
        <v>139.5</v>
      </c>
      <c r="AO35" s="13">
        <v>29.5</v>
      </c>
    </row>
    <row r="36" spans="1:41" hidden="1">
      <c r="C36" s="1524">
        <v>9</v>
      </c>
      <c r="D36" s="1531"/>
      <c r="E36" s="1525"/>
      <c r="F36" s="1525"/>
      <c r="G36" s="1525"/>
      <c r="H36" s="1525"/>
      <c r="I36" s="1525"/>
      <c r="J36" s="1526"/>
      <c r="K36" s="1525"/>
      <c r="L36" s="1525"/>
      <c r="M36" s="1526"/>
      <c r="N36" s="1528">
        <v>28.6</v>
      </c>
      <c r="O36" s="1528">
        <v>56.3</v>
      </c>
      <c r="P36" s="1532">
        <v>11.1</v>
      </c>
      <c r="Q36" s="1528">
        <v>-185.6</v>
      </c>
      <c r="R36" s="1528">
        <v>31.700000000000003</v>
      </c>
      <c r="S36" s="1532">
        <v>-150</v>
      </c>
      <c r="T36" s="1615">
        <f t="shared" si="0"/>
        <v>-18.559999999999999</v>
      </c>
      <c r="U36" s="1615">
        <f t="shared" si="1"/>
        <v>3.1700000000000004</v>
      </c>
      <c r="V36" s="1616">
        <f t="shared" si="2"/>
        <v>-15</v>
      </c>
      <c r="W36" s="1619">
        <v>72.7</v>
      </c>
      <c r="X36" s="1529">
        <v>80</v>
      </c>
      <c r="Y36" s="1620">
        <v>50</v>
      </c>
      <c r="Z36" s="1619">
        <v>81.5</v>
      </c>
      <c r="AA36" s="1529">
        <v>90.9</v>
      </c>
      <c r="AB36" s="1620">
        <v>85.7</v>
      </c>
      <c r="AC36" s="1529"/>
      <c r="AE36" s="13">
        <v>50</v>
      </c>
      <c r="AI36" s="1524">
        <v>9</v>
      </c>
      <c r="AJ36" s="1524"/>
      <c r="AK36" s="1524">
        <v>99.5</v>
      </c>
      <c r="AL36" s="1524">
        <v>159.5</v>
      </c>
      <c r="AM36" s="1524">
        <v>219.5</v>
      </c>
      <c r="AN36" s="13">
        <v>139.5</v>
      </c>
      <c r="AO36" s="13">
        <v>29.5</v>
      </c>
    </row>
    <row r="37" spans="1:41" hidden="1">
      <c r="C37" s="1524">
        <v>10</v>
      </c>
      <c r="D37" s="1531"/>
      <c r="E37" s="1525"/>
      <c r="F37" s="1525"/>
      <c r="G37" s="1525"/>
      <c r="H37" s="1525"/>
      <c r="I37" s="1525"/>
      <c r="J37" s="1526"/>
      <c r="K37" s="1525"/>
      <c r="L37" s="1525"/>
      <c r="M37" s="1526"/>
      <c r="N37" s="1528">
        <v>35.700000000000003</v>
      </c>
      <c r="O37" s="1528">
        <v>18.8</v>
      </c>
      <c r="P37" s="1532">
        <v>11.1</v>
      </c>
      <c r="Q37" s="1528">
        <v>-199.89999999999998</v>
      </c>
      <c r="R37" s="1528">
        <v>0.50000000000000355</v>
      </c>
      <c r="S37" s="1532">
        <v>-188.9</v>
      </c>
      <c r="T37" s="1615">
        <f t="shared" si="0"/>
        <v>-19.989999999999998</v>
      </c>
      <c r="U37" s="1615">
        <f t="shared" si="1"/>
        <v>5.0000000000000357E-2</v>
      </c>
      <c r="V37" s="1616">
        <f t="shared" si="2"/>
        <v>-18.89</v>
      </c>
      <c r="W37" s="1619">
        <v>63.6</v>
      </c>
      <c r="X37" s="1529">
        <v>60</v>
      </c>
      <c r="Y37" s="1620">
        <v>66.7</v>
      </c>
      <c r="Z37" s="1619">
        <v>81.2</v>
      </c>
      <c r="AA37" s="1529">
        <v>90.3</v>
      </c>
      <c r="AB37" s="1620">
        <v>85.8</v>
      </c>
      <c r="AC37" s="1529"/>
      <c r="AE37" s="13">
        <v>50</v>
      </c>
      <c r="AI37" s="1524">
        <v>10</v>
      </c>
      <c r="AJ37" s="1524"/>
      <c r="AK37" s="1524">
        <v>99.5</v>
      </c>
      <c r="AL37" s="1524">
        <v>159.5</v>
      </c>
      <c r="AM37" s="1524">
        <v>219.5</v>
      </c>
      <c r="AN37" s="13">
        <v>139.5</v>
      </c>
      <c r="AO37" s="13">
        <v>29.5</v>
      </c>
    </row>
    <row r="38" spans="1:41" hidden="1">
      <c r="C38" s="1524">
        <v>11</v>
      </c>
      <c r="D38" s="1627" t="s">
        <v>35</v>
      </c>
      <c r="E38" s="1525"/>
      <c r="F38" s="1525"/>
      <c r="G38" s="1525"/>
      <c r="H38" s="1525"/>
      <c r="I38" s="1525"/>
      <c r="J38" s="1526"/>
      <c r="K38" s="1525"/>
      <c r="L38" s="1525"/>
      <c r="M38" s="1526"/>
      <c r="N38" s="1528">
        <v>71.400000000000006</v>
      </c>
      <c r="O38" s="1528">
        <v>25</v>
      </c>
      <c r="P38" s="1532">
        <v>27.8</v>
      </c>
      <c r="Q38" s="1528">
        <v>-178.49999999999997</v>
      </c>
      <c r="R38" s="1528">
        <v>-24.499999999999996</v>
      </c>
      <c r="S38" s="1532">
        <v>-211.1</v>
      </c>
      <c r="T38" s="1615">
        <f t="shared" si="0"/>
        <v>-17.849999999999998</v>
      </c>
      <c r="U38" s="1615">
        <f t="shared" si="1"/>
        <v>-2.4499999999999997</v>
      </c>
      <c r="V38" s="1616">
        <f t="shared" si="2"/>
        <v>-21.11</v>
      </c>
      <c r="W38" s="1619">
        <v>36.4</v>
      </c>
      <c r="X38" s="1529">
        <v>55</v>
      </c>
      <c r="Y38" s="1620">
        <v>66.7</v>
      </c>
      <c r="Z38" s="1619">
        <v>81</v>
      </c>
      <c r="AA38" s="1529">
        <v>89.6</v>
      </c>
      <c r="AB38" s="1620">
        <v>85.3</v>
      </c>
      <c r="AC38" s="1529"/>
      <c r="AE38" s="13">
        <v>50</v>
      </c>
      <c r="AI38" s="1524">
        <v>11</v>
      </c>
      <c r="AJ38" s="12" t="s">
        <v>35</v>
      </c>
      <c r="AK38" s="1524">
        <v>99.5</v>
      </c>
      <c r="AL38" s="1524">
        <v>159.5</v>
      </c>
      <c r="AM38" s="1524">
        <v>219.5</v>
      </c>
      <c r="AN38" s="13">
        <v>139.5</v>
      </c>
      <c r="AO38" s="13">
        <v>29.5</v>
      </c>
    </row>
    <row r="39" spans="1:41" hidden="1">
      <c r="C39" s="1524">
        <v>12</v>
      </c>
      <c r="D39" s="1531"/>
      <c r="E39" s="1525"/>
      <c r="F39" s="1525"/>
      <c r="G39" s="1525"/>
      <c r="H39" s="1525"/>
      <c r="I39" s="1525"/>
      <c r="J39" s="1526"/>
      <c r="K39" s="1525"/>
      <c r="L39" s="1525"/>
      <c r="M39" s="1526"/>
      <c r="N39" s="1528">
        <v>57.1</v>
      </c>
      <c r="O39" s="1528">
        <v>18.8</v>
      </c>
      <c r="P39" s="1532">
        <v>22.2</v>
      </c>
      <c r="Q39" s="1528">
        <v>-171.39999999999998</v>
      </c>
      <c r="R39" s="1528">
        <v>-55.699999999999996</v>
      </c>
      <c r="S39" s="1532">
        <v>-238.9</v>
      </c>
      <c r="T39" s="1615">
        <f t="shared" si="0"/>
        <v>-17.139999999999997</v>
      </c>
      <c r="U39" s="1615">
        <f t="shared" si="1"/>
        <v>-5.5699999999999994</v>
      </c>
      <c r="V39" s="1616">
        <f t="shared" si="2"/>
        <v>-23.89</v>
      </c>
      <c r="W39" s="1619">
        <v>72.7</v>
      </c>
      <c r="X39" s="1529">
        <v>30</v>
      </c>
      <c r="Y39" s="1620">
        <v>33.299999999999997</v>
      </c>
      <c r="Z39" s="1619">
        <v>82.4</v>
      </c>
      <c r="AA39" s="1529">
        <v>90.6</v>
      </c>
      <c r="AB39" s="1620">
        <v>85.2</v>
      </c>
      <c r="AC39" s="1529"/>
      <c r="AE39" s="13">
        <v>50</v>
      </c>
      <c r="AI39" s="1524">
        <v>12</v>
      </c>
      <c r="AJ39" s="1524"/>
      <c r="AK39" s="1524"/>
      <c r="AL39" s="1524"/>
      <c r="AM39" s="1524"/>
    </row>
    <row r="40" spans="1:41" ht="26" hidden="1">
      <c r="A40" s="13">
        <v>1987</v>
      </c>
      <c r="B40" s="1523">
        <v>62</v>
      </c>
      <c r="C40" s="1524">
        <v>1</v>
      </c>
      <c r="D40" s="1531"/>
      <c r="E40" s="1525"/>
      <c r="F40" s="1525"/>
      <c r="G40" s="1525"/>
      <c r="H40" s="1525"/>
      <c r="I40" s="1525"/>
      <c r="J40" s="1526"/>
      <c r="K40" s="1525"/>
      <c r="L40" s="1525"/>
      <c r="M40" s="1526"/>
      <c r="N40" s="1528">
        <v>85.7</v>
      </c>
      <c r="O40" s="1528">
        <v>37.5</v>
      </c>
      <c r="P40" s="1532">
        <v>33.299999999999997</v>
      </c>
      <c r="Q40" s="1528">
        <v>-135.69999999999999</v>
      </c>
      <c r="R40" s="1528">
        <v>-68.199999999999989</v>
      </c>
      <c r="S40" s="1532">
        <v>-255.60000000000002</v>
      </c>
      <c r="T40" s="1615">
        <f t="shared" si="0"/>
        <v>-13.569999999999999</v>
      </c>
      <c r="U40" s="1615">
        <f t="shared" si="1"/>
        <v>-6.8199999999999985</v>
      </c>
      <c r="V40" s="1616">
        <f t="shared" si="2"/>
        <v>-25.560000000000002</v>
      </c>
      <c r="W40" s="1619">
        <v>77.3</v>
      </c>
      <c r="X40" s="1529">
        <v>65</v>
      </c>
      <c r="Y40" s="1620">
        <v>55.6</v>
      </c>
      <c r="Z40" s="1619">
        <v>83.4</v>
      </c>
      <c r="AA40" s="1529">
        <v>91.1</v>
      </c>
      <c r="AB40" s="1620">
        <v>85.1</v>
      </c>
      <c r="AC40" s="1529"/>
      <c r="AE40" s="13">
        <v>50</v>
      </c>
      <c r="AF40" s="13">
        <v>1987</v>
      </c>
      <c r="AG40" s="1530" t="s">
        <v>36</v>
      </c>
      <c r="AI40" s="1524">
        <v>1</v>
      </c>
      <c r="AJ40" s="1524"/>
      <c r="AK40" s="1524"/>
      <c r="AL40" s="1524"/>
      <c r="AM40" s="1524"/>
    </row>
    <row r="41" spans="1:41" hidden="1">
      <c r="C41" s="1524">
        <v>2</v>
      </c>
      <c r="D41" s="1531"/>
      <c r="E41" s="1525"/>
      <c r="F41" s="1525"/>
      <c r="G41" s="1525"/>
      <c r="H41" s="1525"/>
      <c r="I41" s="1525"/>
      <c r="J41" s="1526"/>
      <c r="K41" s="1525"/>
      <c r="L41" s="1525"/>
      <c r="M41" s="1526"/>
      <c r="N41" s="1528">
        <v>85.7</v>
      </c>
      <c r="O41" s="1528">
        <v>87.5</v>
      </c>
      <c r="P41" s="1532">
        <v>33.299999999999997</v>
      </c>
      <c r="Q41" s="1528">
        <v>-99.999999999999986</v>
      </c>
      <c r="R41" s="1528">
        <v>-30.699999999999989</v>
      </c>
      <c r="S41" s="1532">
        <v>-272.3</v>
      </c>
      <c r="T41" s="1615">
        <f t="shared" si="0"/>
        <v>-9.9999999999999982</v>
      </c>
      <c r="U41" s="1615">
        <f t="shared" si="1"/>
        <v>-3.069999999999999</v>
      </c>
      <c r="V41" s="1616">
        <f t="shared" si="2"/>
        <v>-27.23</v>
      </c>
      <c r="W41" s="1619">
        <v>81.8</v>
      </c>
      <c r="X41" s="1529">
        <v>100</v>
      </c>
      <c r="Y41" s="1620">
        <v>61.1</v>
      </c>
      <c r="Z41" s="1619">
        <v>84.5</v>
      </c>
      <c r="AA41" s="1529">
        <v>91.3</v>
      </c>
      <c r="AB41" s="1620">
        <v>85.3</v>
      </c>
      <c r="AC41" s="1529"/>
      <c r="AE41" s="13">
        <v>50</v>
      </c>
      <c r="AI41" s="1524">
        <v>2</v>
      </c>
      <c r="AJ41" s="1524"/>
      <c r="AK41" s="1524"/>
      <c r="AL41" s="1524"/>
      <c r="AM41" s="1524"/>
    </row>
    <row r="42" spans="1:41" hidden="1">
      <c r="C42" s="1524">
        <v>3</v>
      </c>
      <c r="D42" s="1531"/>
      <c r="E42" s="1525"/>
      <c r="F42" s="1525"/>
      <c r="G42" s="1525"/>
      <c r="H42" s="1525"/>
      <c r="I42" s="1525"/>
      <c r="J42" s="1526"/>
      <c r="K42" s="1525"/>
      <c r="L42" s="1525"/>
      <c r="M42" s="1526"/>
      <c r="N42" s="1528">
        <v>100</v>
      </c>
      <c r="O42" s="1528">
        <v>87.5</v>
      </c>
      <c r="P42" s="1532">
        <v>44.4</v>
      </c>
      <c r="Q42" s="1528">
        <v>-49.999999999999986</v>
      </c>
      <c r="R42" s="1528">
        <v>6.8000000000000114</v>
      </c>
      <c r="S42" s="1532">
        <v>-277.90000000000003</v>
      </c>
      <c r="T42" s="1615">
        <f t="shared" si="0"/>
        <v>-4.9999999999999982</v>
      </c>
      <c r="U42" s="1615">
        <f t="shared" si="1"/>
        <v>0.68000000000000116</v>
      </c>
      <c r="V42" s="1616">
        <f t="shared" si="2"/>
        <v>-27.790000000000003</v>
      </c>
      <c r="W42" s="1619">
        <v>81.8</v>
      </c>
      <c r="X42" s="1529">
        <v>100</v>
      </c>
      <c r="Y42" s="1620">
        <v>66.7</v>
      </c>
      <c r="Z42" s="1619">
        <v>86.1</v>
      </c>
      <c r="AA42" s="1529">
        <v>92.2</v>
      </c>
      <c r="AB42" s="1620">
        <v>85.9</v>
      </c>
      <c r="AC42" s="1529"/>
      <c r="AE42" s="13">
        <v>50</v>
      </c>
      <c r="AI42" s="1524">
        <v>3</v>
      </c>
      <c r="AJ42" s="1524"/>
      <c r="AK42" s="1524"/>
      <c r="AL42" s="1524"/>
      <c r="AM42" s="1524"/>
    </row>
    <row r="43" spans="1:41" hidden="1">
      <c r="C43" s="1524">
        <v>4</v>
      </c>
      <c r="D43" s="1531"/>
      <c r="E43" s="1525"/>
      <c r="F43" s="1525"/>
      <c r="G43" s="1525"/>
      <c r="H43" s="1525"/>
      <c r="I43" s="1525"/>
      <c r="J43" s="1526"/>
      <c r="K43" s="1525"/>
      <c r="L43" s="1525"/>
      <c r="M43" s="1526"/>
      <c r="N43" s="1528">
        <v>85.7</v>
      </c>
      <c r="O43" s="1528">
        <v>87.5</v>
      </c>
      <c r="P43" s="1532">
        <v>22.2</v>
      </c>
      <c r="Q43" s="1528">
        <v>-14.299999999999983</v>
      </c>
      <c r="R43" s="1528">
        <v>44.300000000000011</v>
      </c>
      <c r="S43" s="1532">
        <v>-305.70000000000005</v>
      </c>
      <c r="T43" s="1615">
        <f t="shared" si="0"/>
        <v>-1.4299999999999984</v>
      </c>
      <c r="U43" s="1615">
        <f t="shared" si="1"/>
        <v>4.4300000000000015</v>
      </c>
      <c r="V43" s="1616">
        <f t="shared" si="2"/>
        <v>-30.570000000000004</v>
      </c>
      <c r="W43" s="1619">
        <v>72.7</v>
      </c>
      <c r="X43" s="1529">
        <v>70</v>
      </c>
      <c r="Y43" s="1620">
        <v>77.8</v>
      </c>
      <c r="Z43" s="1619">
        <v>87.3</v>
      </c>
      <c r="AA43" s="1529">
        <v>92.2</v>
      </c>
      <c r="AB43" s="1620">
        <v>86</v>
      </c>
      <c r="AC43" s="1529"/>
      <c r="AE43" s="13">
        <v>50</v>
      </c>
      <c r="AI43" s="1524">
        <v>4</v>
      </c>
      <c r="AJ43" s="1524"/>
      <c r="AK43" s="1524"/>
      <c r="AL43" s="1524"/>
      <c r="AM43" s="1524"/>
    </row>
    <row r="44" spans="1:41" hidden="1">
      <c r="C44" s="1524">
        <v>5</v>
      </c>
      <c r="D44" s="1531"/>
      <c r="E44" s="1525"/>
      <c r="F44" s="1525"/>
      <c r="G44" s="1525"/>
      <c r="H44" s="1525"/>
      <c r="I44" s="1525"/>
      <c r="J44" s="1526"/>
      <c r="K44" s="1525"/>
      <c r="L44" s="1525"/>
      <c r="M44" s="1526"/>
      <c r="N44" s="1528">
        <v>71.400000000000006</v>
      </c>
      <c r="O44" s="1528">
        <v>56.3</v>
      </c>
      <c r="P44" s="1532">
        <v>22.2</v>
      </c>
      <c r="Q44" s="1528">
        <v>7.1000000000000227</v>
      </c>
      <c r="R44" s="1528">
        <v>50.600000000000009</v>
      </c>
      <c r="S44" s="1532">
        <v>-333.50000000000006</v>
      </c>
      <c r="T44" s="1615">
        <f t="shared" si="0"/>
        <v>0.7100000000000023</v>
      </c>
      <c r="U44" s="1615">
        <f t="shared" si="1"/>
        <v>5.0600000000000005</v>
      </c>
      <c r="V44" s="1616">
        <f t="shared" si="2"/>
        <v>-33.350000000000009</v>
      </c>
      <c r="W44" s="1619">
        <v>90.9</v>
      </c>
      <c r="X44" s="1529">
        <v>60</v>
      </c>
      <c r="Y44" s="1620">
        <v>55.6</v>
      </c>
      <c r="Z44" s="1619">
        <v>89.6</v>
      </c>
      <c r="AA44" s="1529">
        <v>92.6</v>
      </c>
      <c r="AB44" s="1620">
        <v>85.5</v>
      </c>
      <c r="AC44" s="1529"/>
      <c r="AE44" s="13">
        <v>50</v>
      </c>
      <c r="AI44" s="1524">
        <v>5</v>
      </c>
      <c r="AJ44" s="1524"/>
      <c r="AK44" s="1524"/>
      <c r="AL44" s="1524"/>
      <c r="AM44" s="1524"/>
    </row>
    <row r="45" spans="1:41" hidden="1">
      <c r="C45" s="1524">
        <v>6</v>
      </c>
      <c r="D45" s="1531"/>
      <c r="E45" s="1525"/>
      <c r="F45" s="1525"/>
      <c r="G45" s="1525"/>
      <c r="H45" s="1525"/>
      <c r="I45" s="1525"/>
      <c r="J45" s="1526"/>
      <c r="K45" s="1525"/>
      <c r="L45" s="1525"/>
      <c r="M45" s="1526"/>
      <c r="N45" s="1528">
        <v>100</v>
      </c>
      <c r="O45" s="1528">
        <v>62.5</v>
      </c>
      <c r="P45" s="1532">
        <v>44.4</v>
      </c>
      <c r="Q45" s="1528">
        <v>57.100000000000023</v>
      </c>
      <c r="R45" s="1528">
        <v>63.100000000000009</v>
      </c>
      <c r="S45" s="1532">
        <v>-339.10000000000008</v>
      </c>
      <c r="T45" s="1615">
        <f t="shared" si="0"/>
        <v>5.7100000000000026</v>
      </c>
      <c r="U45" s="1615">
        <f t="shared" si="1"/>
        <v>6.3100000000000005</v>
      </c>
      <c r="V45" s="1616">
        <f t="shared" si="2"/>
        <v>-33.910000000000011</v>
      </c>
      <c r="W45" s="1619">
        <v>100</v>
      </c>
      <c r="X45" s="1529">
        <v>80</v>
      </c>
      <c r="Y45" s="1620">
        <v>61.1</v>
      </c>
      <c r="Z45" s="1619">
        <v>91.5</v>
      </c>
      <c r="AA45" s="1529">
        <v>94.2</v>
      </c>
      <c r="AB45" s="1620">
        <v>86.3</v>
      </c>
      <c r="AC45" s="1529"/>
      <c r="AE45" s="13">
        <v>50</v>
      </c>
      <c r="AI45" s="1524">
        <v>6</v>
      </c>
      <c r="AJ45" s="1524"/>
      <c r="AK45" s="1524"/>
      <c r="AL45" s="1524"/>
      <c r="AM45" s="1524"/>
    </row>
    <row r="46" spans="1:41" hidden="1">
      <c r="C46" s="1524">
        <v>7</v>
      </c>
      <c r="D46" s="1531"/>
      <c r="E46" s="1525"/>
      <c r="F46" s="1525"/>
      <c r="G46" s="1525"/>
      <c r="H46" s="1525"/>
      <c r="I46" s="1525"/>
      <c r="J46" s="1526"/>
      <c r="K46" s="1525"/>
      <c r="L46" s="1525"/>
      <c r="M46" s="1526"/>
      <c r="N46" s="1528">
        <v>71.400000000000006</v>
      </c>
      <c r="O46" s="1528">
        <v>75</v>
      </c>
      <c r="P46" s="1532">
        <v>55.6</v>
      </c>
      <c r="Q46" s="1528">
        <v>78.500000000000028</v>
      </c>
      <c r="R46" s="1528">
        <v>88.100000000000009</v>
      </c>
      <c r="S46" s="1532">
        <v>-333.50000000000006</v>
      </c>
      <c r="T46" s="1615">
        <f t="shared" si="0"/>
        <v>7.8500000000000032</v>
      </c>
      <c r="U46" s="1615">
        <f t="shared" si="1"/>
        <v>8.81</v>
      </c>
      <c r="V46" s="1616">
        <f t="shared" si="2"/>
        <v>-33.350000000000009</v>
      </c>
      <c r="W46" s="1619">
        <v>81.8</v>
      </c>
      <c r="X46" s="1529">
        <v>90</v>
      </c>
      <c r="Y46" s="1620">
        <v>55.6</v>
      </c>
      <c r="Z46" s="1619">
        <v>92.4</v>
      </c>
      <c r="AA46" s="1529">
        <v>95.3</v>
      </c>
      <c r="AB46" s="1620">
        <v>87.2</v>
      </c>
      <c r="AC46" s="1529"/>
      <c r="AE46" s="13">
        <v>50</v>
      </c>
      <c r="AI46" s="1524">
        <v>7</v>
      </c>
      <c r="AJ46" s="1524"/>
      <c r="AK46" s="1524"/>
      <c r="AL46" s="1524"/>
      <c r="AM46" s="1524"/>
    </row>
    <row r="47" spans="1:41" hidden="1">
      <c r="C47" s="1524">
        <v>8</v>
      </c>
      <c r="D47" s="1531"/>
      <c r="E47" s="1525"/>
      <c r="F47" s="1525"/>
      <c r="G47" s="1525"/>
      <c r="H47" s="1525"/>
      <c r="I47" s="1525"/>
      <c r="J47" s="1526"/>
      <c r="K47" s="1525"/>
      <c r="L47" s="1525"/>
      <c r="M47" s="1526"/>
      <c r="N47" s="1528">
        <v>85.7</v>
      </c>
      <c r="O47" s="1528">
        <v>50</v>
      </c>
      <c r="P47" s="1532">
        <v>61.1</v>
      </c>
      <c r="Q47" s="1528">
        <v>114.20000000000003</v>
      </c>
      <c r="R47" s="1528">
        <v>88.100000000000009</v>
      </c>
      <c r="S47" s="1532">
        <v>-322.40000000000003</v>
      </c>
      <c r="T47" s="1615">
        <f t="shared" si="0"/>
        <v>11.420000000000003</v>
      </c>
      <c r="U47" s="1615">
        <f t="shared" si="1"/>
        <v>8.81</v>
      </c>
      <c r="V47" s="1616">
        <f t="shared" si="2"/>
        <v>-32.24</v>
      </c>
      <c r="W47" s="1619">
        <v>77.3</v>
      </c>
      <c r="X47" s="1529">
        <v>90</v>
      </c>
      <c r="Y47" s="1620">
        <v>61.1</v>
      </c>
      <c r="Z47" s="1619">
        <v>94.6</v>
      </c>
      <c r="AA47" s="1529">
        <v>96</v>
      </c>
      <c r="AB47" s="1620">
        <v>88</v>
      </c>
      <c r="AC47" s="1529"/>
      <c r="AE47" s="13">
        <v>50</v>
      </c>
      <c r="AI47" s="1524">
        <v>8</v>
      </c>
      <c r="AJ47" s="1524"/>
      <c r="AK47" s="1524"/>
      <c r="AL47" s="1524"/>
      <c r="AM47" s="1524"/>
    </row>
    <row r="48" spans="1:41" hidden="1">
      <c r="C48" s="1524">
        <v>9</v>
      </c>
      <c r="D48" s="1531"/>
      <c r="E48" s="1525"/>
      <c r="F48" s="1525"/>
      <c r="G48" s="1525"/>
      <c r="H48" s="1525"/>
      <c r="I48" s="1525"/>
      <c r="J48" s="1526"/>
      <c r="K48" s="1525"/>
      <c r="L48" s="1525"/>
      <c r="M48" s="1526"/>
      <c r="N48" s="1528">
        <v>92.9</v>
      </c>
      <c r="O48" s="1528">
        <v>75</v>
      </c>
      <c r="P48" s="1532">
        <v>50</v>
      </c>
      <c r="Q48" s="1528">
        <v>157.10000000000002</v>
      </c>
      <c r="R48" s="1528">
        <v>113.10000000000001</v>
      </c>
      <c r="S48" s="1532">
        <v>-322.40000000000003</v>
      </c>
      <c r="T48" s="1615">
        <f t="shared" si="0"/>
        <v>15.710000000000003</v>
      </c>
      <c r="U48" s="1615">
        <f t="shared" si="1"/>
        <v>11.31</v>
      </c>
      <c r="V48" s="1616">
        <f t="shared" si="2"/>
        <v>-32.24</v>
      </c>
      <c r="W48" s="1619">
        <v>81.8</v>
      </c>
      <c r="X48" s="1529">
        <v>100</v>
      </c>
      <c r="Y48" s="1620">
        <v>77.8</v>
      </c>
      <c r="Z48" s="1619">
        <v>95.6</v>
      </c>
      <c r="AA48" s="1529">
        <v>97.4</v>
      </c>
      <c r="AB48" s="1620">
        <v>88.4</v>
      </c>
      <c r="AC48" s="1529"/>
      <c r="AE48" s="13">
        <v>50</v>
      </c>
      <c r="AI48" s="1524">
        <v>9</v>
      </c>
      <c r="AJ48" s="1524"/>
      <c r="AK48" s="1524"/>
      <c r="AL48" s="1524"/>
      <c r="AM48" s="1524"/>
    </row>
    <row r="49" spans="1:39" hidden="1">
      <c r="C49" s="1524">
        <v>10</v>
      </c>
      <c r="D49" s="1531"/>
      <c r="E49" s="1525"/>
      <c r="F49" s="1525"/>
      <c r="G49" s="1525"/>
      <c r="H49" s="1525"/>
      <c r="I49" s="1525"/>
      <c r="J49" s="1526"/>
      <c r="K49" s="1525"/>
      <c r="L49" s="1525"/>
      <c r="M49" s="1526"/>
      <c r="N49" s="1528">
        <v>85.7</v>
      </c>
      <c r="O49" s="1528">
        <v>87.5</v>
      </c>
      <c r="P49" s="1532">
        <v>55.6</v>
      </c>
      <c r="Q49" s="1528">
        <v>192.8</v>
      </c>
      <c r="R49" s="1528">
        <v>150.60000000000002</v>
      </c>
      <c r="S49" s="1532">
        <v>-316.8</v>
      </c>
      <c r="T49" s="1615">
        <f t="shared" si="0"/>
        <v>19.28</v>
      </c>
      <c r="U49" s="1615">
        <f t="shared" si="1"/>
        <v>15.060000000000002</v>
      </c>
      <c r="V49" s="1616">
        <f t="shared" si="2"/>
        <v>-31.68</v>
      </c>
      <c r="W49" s="1619">
        <v>95.5</v>
      </c>
      <c r="X49" s="1529">
        <v>95</v>
      </c>
      <c r="Y49" s="1620">
        <v>72.2</v>
      </c>
      <c r="Z49" s="1619">
        <v>96.9</v>
      </c>
      <c r="AA49" s="1529">
        <v>98.7</v>
      </c>
      <c r="AB49" s="1620">
        <v>88.9</v>
      </c>
      <c r="AC49" s="1529"/>
      <c r="AE49" s="13">
        <v>50</v>
      </c>
      <c r="AI49" s="1524">
        <v>10</v>
      </c>
      <c r="AJ49" s="1524"/>
      <c r="AK49" s="1524"/>
      <c r="AL49" s="1524"/>
      <c r="AM49" s="1524"/>
    </row>
    <row r="50" spans="1:39" hidden="1">
      <c r="C50" s="1524">
        <v>11</v>
      </c>
      <c r="D50" s="1531"/>
      <c r="E50" s="1525"/>
      <c r="F50" s="1525"/>
      <c r="G50" s="1525"/>
      <c r="H50" s="1525"/>
      <c r="I50" s="1525"/>
      <c r="J50" s="1526"/>
      <c r="K50" s="1525"/>
      <c r="L50" s="1525"/>
      <c r="M50" s="1526"/>
      <c r="N50" s="1528">
        <v>71.400000000000006</v>
      </c>
      <c r="O50" s="1528">
        <v>100</v>
      </c>
      <c r="P50" s="1532">
        <v>61.1</v>
      </c>
      <c r="Q50" s="1528">
        <v>214.20000000000002</v>
      </c>
      <c r="R50" s="1528">
        <v>200.60000000000002</v>
      </c>
      <c r="S50" s="1532">
        <v>-305.7</v>
      </c>
      <c r="T50" s="1615">
        <f t="shared" si="0"/>
        <v>21.42</v>
      </c>
      <c r="U50" s="1615">
        <f t="shared" si="1"/>
        <v>20.060000000000002</v>
      </c>
      <c r="V50" s="1616">
        <f t="shared" si="2"/>
        <v>-30.57</v>
      </c>
      <c r="W50" s="1619">
        <v>72.7</v>
      </c>
      <c r="X50" s="1529">
        <v>90</v>
      </c>
      <c r="Y50" s="1620">
        <v>72.2</v>
      </c>
      <c r="Z50" s="1619">
        <v>97.7</v>
      </c>
      <c r="AA50" s="1529">
        <v>99.6</v>
      </c>
      <c r="AB50" s="1620">
        <v>89.2</v>
      </c>
      <c r="AC50" s="1529"/>
      <c r="AE50" s="13">
        <v>50</v>
      </c>
      <c r="AI50" s="1524">
        <v>11</v>
      </c>
      <c r="AJ50" s="1524"/>
      <c r="AK50" s="1524"/>
      <c r="AL50" s="1524"/>
      <c r="AM50" s="1524"/>
    </row>
    <row r="51" spans="1:39" hidden="1">
      <c r="C51" s="1524">
        <v>12</v>
      </c>
      <c r="D51" s="1531"/>
      <c r="E51" s="1525"/>
      <c r="F51" s="1525"/>
      <c r="G51" s="1525"/>
      <c r="H51" s="1525"/>
      <c r="I51" s="1525"/>
      <c r="J51" s="1526"/>
      <c r="K51" s="1525"/>
      <c r="L51" s="1525"/>
      <c r="M51" s="1526"/>
      <c r="N51" s="1528">
        <v>64.3</v>
      </c>
      <c r="O51" s="1528">
        <v>75</v>
      </c>
      <c r="P51" s="1532">
        <v>44.4</v>
      </c>
      <c r="Q51" s="1528">
        <v>228.5</v>
      </c>
      <c r="R51" s="1528">
        <v>225.60000000000002</v>
      </c>
      <c r="S51" s="1532">
        <v>-311.3</v>
      </c>
      <c r="T51" s="1615">
        <f t="shared" si="0"/>
        <v>22.85</v>
      </c>
      <c r="U51" s="1615">
        <f t="shared" si="1"/>
        <v>22.560000000000002</v>
      </c>
      <c r="V51" s="1616">
        <f t="shared" si="2"/>
        <v>-31.130000000000003</v>
      </c>
      <c r="W51" s="1619">
        <v>72.7</v>
      </c>
      <c r="X51" s="1529">
        <v>80</v>
      </c>
      <c r="Y51" s="1620">
        <v>94.4</v>
      </c>
      <c r="Z51" s="1619">
        <v>97.2</v>
      </c>
      <c r="AA51" s="1529">
        <v>100.5</v>
      </c>
      <c r="AB51" s="1620">
        <v>90.3</v>
      </c>
      <c r="AC51" s="1529"/>
      <c r="AE51" s="13">
        <v>50</v>
      </c>
      <c r="AI51" s="1524">
        <v>12</v>
      </c>
      <c r="AJ51" s="1524"/>
      <c r="AK51" s="1524"/>
      <c r="AL51" s="1524"/>
      <c r="AM51" s="1524"/>
    </row>
    <row r="52" spans="1:39" ht="26" hidden="1">
      <c r="A52" s="13">
        <v>1988</v>
      </c>
      <c r="B52" s="1523">
        <v>63</v>
      </c>
      <c r="C52" s="1524">
        <v>1</v>
      </c>
      <c r="D52" s="1531"/>
      <c r="E52" s="1525"/>
      <c r="F52" s="1525"/>
      <c r="G52" s="1525"/>
      <c r="H52" s="1525"/>
      <c r="I52" s="1525"/>
      <c r="J52" s="1526"/>
      <c r="K52" s="1525"/>
      <c r="L52" s="1525"/>
      <c r="M52" s="1526"/>
      <c r="N52" s="1528">
        <v>71.400000000000006</v>
      </c>
      <c r="O52" s="1528">
        <v>75</v>
      </c>
      <c r="P52" s="1532">
        <v>55.6</v>
      </c>
      <c r="Q52" s="1528">
        <v>249.9</v>
      </c>
      <c r="R52" s="1528">
        <v>250.60000000000002</v>
      </c>
      <c r="S52" s="1532">
        <v>-305.7</v>
      </c>
      <c r="T52" s="1615">
        <f t="shared" si="0"/>
        <v>24.990000000000002</v>
      </c>
      <c r="U52" s="1615">
        <f t="shared" si="1"/>
        <v>25.060000000000002</v>
      </c>
      <c r="V52" s="1616">
        <f t="shared" si="2"/>
        <v>-30.57</v>
      </c>
      <c r="W52" s="1619">
        <v>72.7</v>
      </c>
      <c r="X52" s="1529">
        <v>85</v>
      </c>
      <c r="Y52" s="1620">
        <v>77.8</v>
      </c>
      <c r="Z52" s="1619">
        <v>98.6</v>
      </c>
      <c r="AA52" s="1529">
        <v>101.3</v>
      </c>
      <c r="AB52" s="1620">
        <v>90.6</v>
      </c>
      <c r="AC52" s="1529"/>
      <c r="AE52" s="13">
        <v>50</v>
      </c>
      <c r="AF52" s="13">
        <v>1988</v>
      </c>
      <c r="AG52" s="1530" t="s">
        <v>37</v>
      </c>
      <c r="AI52" s="1524">
        <v>1</v>
      </c>
      <c r="AJ52" s="1524"/>
      <c r="AK52" s="1524"/>
      <c r="AL52" s="1524"/>
      <c r="AM52" s="1524"/>
    </row>
    <row r="53" spans="1:39" hidden="1">
      <c r="C53" s="1524">
        <v>2</v>
      </c>
      <c r="D53" s="1531"/>
      <c r="E53" s="1525"/>
      <c r="F53" s="1525"/>
      <c r="G53" s="1525"/>
      <c r="H53" s="1525"/>
      <c r="I53" s="1525"/>
      <c r="J53" s="1526"/>
      <c r="K53" s="1525"/>
      <c r="L53" s="1525"/>
      <c r="M53" s="1526"/>
      <c r="N53" s="1528">
        <v>71.400000000000006</v>
      </c>
      <c r="O53" s="1528">
        <v>62.5</v>
      </c>
      <c r="P53" s="1532">
        <v>55.6</v>
      </c>
      <c r="Q53" s="1528">
        <v>271.3</v>
      </c>
      <c r="R53" s="1528">
        <v>263.10000000000002</v>
      </c>
      <c r="S53" s="1532">
        <v>-300.09999999999997</v>
      </c>
      <c r="T53" s="1615">
        <f t="shared" si="0"/>
        <v>27.130000000000003</v>
      </c>
      <c r="U53" s="1615">
        <f t="shared" si="1"/>
        <v>26.310000000000002</v>
      </c>
      <c r="V53" s="1616">
        <f t="shared" si="2"/>
        <v>-30.009999999999998</v>
      </c>
      <c r="W53" s="1619">
        <v>77.3</v>
      </c>
      <c r="X53" s="1529">
        <v>100</v>
      </c>
      <c r="Y53" s="1620">
        <v>66.7</v>
      </c>
      <c r="Z53" s="1619">
        <v>99.6</v>
      </c>
      <c r="AA53" s="1529">
        <v>103.8</v>
      </c>
      <c r="AB53" s="1620">
        <v>91.6</v>
      </c>
      <c r="AC53" s="1529"/>
      <c r="AE53" s="13">
        <v>50</v>
      </c>
      <c r="AI53" s="1524">
        <v>2</v>
      </c>
      <c r="AJ53" s="1524"/>
      <c r="AK53" s="1524"/>
      <c r="AL53" s="1524"/>
      <c r="AM53" s="1524"/>
    </row>
    <row r="54" spans="1:39" hidden="1">
      <c r="C54" s="1524">
        <v>3</v>
      </c>
      <c r="D54" s="1531"/>
      <c r="E54" s="1525"/>
      <c r="F54" s="1525"/>
      <c r="G54" s="1525"/>
      <c r="H54" s="1525"/>
      <c r="I54" s="1525"/>
      <c r="J54" s="1526"/>
      <c r="K54" s="1525"/>
      <c r="L54" s="1525"/>
      <c r="M54" s="1526"/>
      <c r="N54" s="1528">
        <v>85.7</v>
      </c>
      <c r="O54" s="1528">
        <v>75</v>
      </c>
      <c r="P54" s="1532">
        <v>66.7</v>
      </c>
      <c r="Q54" s="1528">
        <v>307</v>
      </c>
      <c r="R54" s="1528">
        <v>288.10000000000002</v>
      </c>
      <c r="S54" s="1532">
        <v>-283.39999999999998</v>
      </c>
      <c r="T54" s="1615">
        <f t="shared" si="0"/>
        <v>30.7</v>
      </c>
      <c r="U54" s="1615">
        <f t="shared" si="1"/>
        <v>28.810000000000002</v>
      </c>
      <c r="V54" s="1616">
        <f t="shared" si="2"/>
        <v>-28.339999999999996</v>
      </c>
      <c r="W54" s="1619">
        <v>54.5</v>
      </c>
      <c r="X54" s="1529">
        <v>70</v>
      </c>
      <c r="Y54" s="1620">
        <v>77.8</v>
      </c>
      <c r="Z54" s="1619">
        <v>98.8</v>
      </c>
      <c r="AA54" s="1529">
        <v>102.4</v>
      </c>
      <c r="AB54" s="1620">
        <v>92.5</v>
      </c>
      <c r="AC54" s="1529"/>
      <c r="AE54" s="13">
        <v>50</v>
      </c>
      <c r="AI54" s="1524">
        <v>3</v>
      </c>
      <c r="AJ54" s="1524"/>
      <c r="AK54" s="1524"/>
      <c r="AL54" s="1524"/>
      <c r="AM54" s="1524"/>
    </row>
    <row r="55" spans="1:39" hidden="1">
      <c r="C55" s="1524">
        <v>4</v>
      </c>
      <c r="D55" s="1531"/>
      <c r="E55" s="1525"/>
      <c r="F55" s="1525"/>
      <c r="G55" s="1525"/>
      <c r="H55" s="1525"/>
      <c r="I55" s="1525"/>
      <c r="J55" s="1526"/>
      <c r="K55" s="1525"/>
      <c r="L55" s="1525"/>
      <c r="M55" s="1526"/>
      <c r="N55" s="1528">
        <v>78.599999999999994</v>
      </c>
      <c r="O55" s="1528">
        <v>62.5</v>
      </c>
      <c r="P55" s="1532">
        <v>66.7</v>
      </c>
      <c r="Q55" s="1528">
        <v>335.6</v>
      </c>
      <c r="R55" s="1528">
        <v>300.60000000000002</v>
      </c>
      <c r="S55" s="1532">
        <v>-266.7</v>
      </c>
      <c r="T55" s="1615">
        <f t="shared" si="0"/>
        <v>33.56</v>
      </c>
      <c r="U55" s="1615">
        <f t="shared" si="1"/>
        <v>30.060000000000002</v>
      </c>
      <c r="V55" s="1616">
        <f t="shared" si="2"/>
        <v>-26.669999999999998</v>
      </c>
      <c r="W55" s="1619">
        <v>36.4</v>
      </c>
      <c r="X55" s="1529">
        <v>90</v>
      </c>
      <c r="Y55" s="1620">
        <v>88.9</v>
      </c>
      <c r="Z55" s="1619">
        <v>98.9</v>
      </c>
      <c r="AA55" s="1529">
        <v>104.6</v>
      </c>
      <c r="AB55" s="1620">
        <v>92.9</v>
      </c>
      <c r="AC55" s="1529"/>
      <c r="AE55" s="13">
        <v>50</v>
      </c>
      <c r="AI55" s="1524">
        <v>4</v>
      </c>
      <c r="AJ55" s="1524"/>
      <c r="AK55" s="1524"/>
      <c r="AL55" s="1524"/>
      <c r="AM55" s="1524"/>
    </row>
    <row r="56" spans="1:39" hidden="1">
      <c r="C56" s="1524">
        <v>5</v>
      </c>
      <c r="D56" s="1531"/>
      <c r="E56" s="1525"/>
      <c r="F56" s="1525"/>
      <c r="G56" s="1525"/>
      <c r="H56" s="1525"/>
      <c r="I56" s="1525"/>
      <c r="J56" s="1526"/>
      <c r="K56" s="1525"/>
      <c r="L56" s="1525"/>
      <c r="M56" s="1526"/>
      <c r="N56" s="1528">
        <v>42.9</v>
      </c>
      <c r="O56" s="1528">
        <v>37.5</v>
      </c>
      <c r="P56" s="1532">
        <v>66.7</v>
      </c>
      <c r="Q56" s="1528">
        <v>328.5</v>
      </c>
      <c r="R56" s="1528">
        <v>288.10000000000002</v>
      </c>
      <c r="S56" s="1532">
        <v>-250</v>
      </c>
      <c r="T56" s="1615">
        <f t="shared" si="0"/>
        <v>32.85</v>
      </c>
      <c r="U56" s="1615">
        <f t="shared" si="1"/>
        <v>28.810000000000002</v>
      </c>
      <c r="V56" s="1616">
        <f t="shared" si="2"/>
        <v>-25</v>
      </c>
      <c r="W56" s="1619">
        <v>36.4</v>
      </c>
      <c r="X56" s="1529">
        <v>30</v>
      </c>
      <c r="Y56" s="1620">
        <v>77.8</v>
      </c>
      <c r="Z56" s="1619">
        <v>99.3</v>
      </c>
      <c r="AA56" s="1529">
        <v>104.2</v>
      </c>
      <c r="AB56" s="1620">
        <v>93.7</v>
      </c>
      <c r="AC56" s="1529"/>
      <c r="AE56" s="13">
        <v>50</v>
      </c>
      <c r="AI56" s="1524">
        <v>5</v>
      </c>
      <c r="AJ56" s="1524"/>
      <c r="AK56" s="1524"/>
      <c r="AL56" s="1524"/>
      <c r="AM56" s="1524"/>
    </row>
    <row r="57" spans="1:39" hidden="1">
      <c r="C57" s="1524">
        <v>6</v>
      </c>
      <c r="D57" s="1531"/>
      <c r="E57" s="1525"/>
      <c r="F57" s="1525"/>
      <c r="G57" s="1525"/>
      <c r="H57" s="1525"/>
      <c r="I57" s="1525"/>
      <c r="J57" s="1526"/>
      <c r="K57" s="1525"/>
      <c r="L57" s="1525"/>
      <c r="M57" s="1526"/>
      <c r="N57" s="1528">
        <v>28.6</v>
      </c>
      <c r="O57" s="1528">
        <v>37.5</v>
      </c>
      <c r="P57" s="1532">
        <v>44.4</v>
      </c>
      <c r="Q57" s="1528">
        <v>307.10000000000002</v>
      </c>
      <c r="R57" s="1528">
        <v>275.60000000000002</v>
      </c>
      <c r="S57" s="1532">
        <v>-255.6</v>
      </c>
      <c r="T57" s="1615">
        <f t="shared" si="0"/>
        <v>30.71</v>
      </c>
      <c r="U57" s="1615">
        <f t="shared" si="1"/>
        <v>27.560000000000002</v>
      </c>
      <c r="V57" s="1616">
        <f t="shared" si="2"/>
        <v>-25.56</v>
      </c>
      <c r="W57" s="1619">
        <v>54.5</v>
      </c>
      <c r="X57" s="1529">
        <v>70</v>
      </c>
      <c r="Y57" s="1620">
        <v>55.6</v>
      </c>
      <c r="Z57" s="1619">
        <v>99.3</v>
      </c>
      <c r="AA57" s="1529">
        <v>105</v>
      </c>
      <c r="AB57" s="1620">
        <v>94.2</v>
      </c>
      <c r="AC57" s="1529"/>
      <c r="AE57" s="13">
        <v>50</v>
      </c>
      <c r="AI57" s="1524">
        <v>6</v>
      </c>
      <c r="AJ57" s="1524"/>
      <c r="AK57" s="1524"/>
      <c r="AL57" s="1524"/>
      <c r="AM57" s="1524"/>
    </row>
    <row r="58" spans="1:39" hidden="1">
      <c r="C58" s="1524">
        <v>7</v>
      </c>
      <c r="D58" s="1531"/>
      <c r="E58" s="1525"/>
      <c r="F58" s="1525"/>
      <c r="G58" s="1525"/>
      <c r="H58" s="1525"/>
      <c r="I58" s="1525"/>
      <c r="J58" s="1526"/>
      <c r="K58" s="1525"/>
      <c r="L58" s="1525"/>
      <c r="M58" s="1526"/>
      <c r="N58" s="1528">
        <v>42.9</v>
      </c>
      <c r="O58" s="1528">
        <v>50</v>
      </c>
      <c r="P58" s="1532">
        <v>55.6</v>
      </c>
      <c r="Q58" s="1528">
        <v>300</v>
      </c>
      <c r="R58" s="1528">
        <v>275.60000000000002</v>
      </c>
      <c r="S58" s="1532">
        <v>-250</v>
      </c>
      <c r="T58" s="1615">
        <f t="shared" si="0"/>
        <v>30</v>
      </c>
      <c r="U58" s="1615">
        <f t="shared" si="1"/>
        <v>27.560000000000002</v>
      </c>
      <c r="V58" s="1616">
        <f t="shared" si="2"/>
        <v>-25</v>
      </c>
      <c r="W58" s="1619">
        <v>63.6</v>
      </c>
      <c r="X58" s="1529">
        <v>50</v>
      </c>
      <c r="Y58" s="1620">
        <v>72.2</v>
      </c>
      <c r="Z58" s="1619">
        <v>99</v>
      </c>
      <c r="AA58" s="1529">
        <v>105.9</v>
      </c>
      <c r="AB58" s="1620">
        <v>94.7</v>
      </c>
      <c r="AC58" s="1529"/>
      <c r="AE58" s="13">
        <v>50</v>
      </c>
      <c r="AI58" s="1524">
        <v>7</v>
      </c>
      <c r="AJ58" s="1524"/>
      <c r="AK58" s="1524"/>
      <c r="AL58" s="1524"/>
      <c r="AM58" s="1524"/>
    </row>
    <row r="59" spans="1:39" hidden="1">
      <c r="C59" s="1524">
        <v>8</v>
      </c>
      <c r="D59" s="1531"/>
      <c r="E59" s="1525"/>
      <c r="F59" s="1525"/>
      <c r="G59" s="1525"/>
      <c r="H59" s="1525"/>
      <c r="I59" s="1525"/>
      <c r="J59" s="1526"/>
      <c r="K59" s="1525"/>
      <c r="L59" s="1525"/>
      <c r="M59" s="1526"/>
      <c r="N59" s="1528">
        <v>50</v>
      </c>
      <c r="O59" s="1528">
        <v>87.5</v>
      </c>
      <c r="P59" s="1532">
        <v>66.7</v>
      </c>
      <c r="Q59" s="1528">
        <v>300</v>
      </c>
      <c r="R59" s="1528">
        <v>313.10000000000002</v>
      </c>
      <c r="S59" s="1532">
        <v>-233.3</v>
      </c>
      <c r="T59" s="1615">
        <f t="shared" si="0"/>
        <v>30</v>
      </c>
      <c r="U59" s="1615">
        <f t="shared" si="1"/>
        <v>31.310000000000002</v>
      </c>
      <c r="V59" s="1616">
        <f t="shared" si="2"/>
        <v>-23.330000000000002</v>
      </c>
      <c r="W59" s="1619">
        <v>63.6</v>
      </c>
      <c r="X59" s="1529">
        <v>70</v>
      </c>
      <c r="Y59" s="1620">
        <v>77.8</v>
      </c>
      <c r="Z59" s="1619">
        <v>98.8</v>
      </c>
      <c r="AA59" s="1529">
        <v>106.2</v>
      </c>
      <c r="AB59" s="1620">
        <v>95.8</v>
      </c>
      <c r="AC59" s="1529"/>
      <c r="AE59" s="13">
        <v>50</v>
      </c>
      <c r="AI59" s="1524">
        <v>8</v>
      </c>
      <c r="AJ59" s="1524"/>
      <c r="AK59" s="1524"/>
      <c r="AL59" s="1524"/>
      <c r="AM59" s="1524"/>
    </row>
    <row r="60" spans="1:39" hidden="1">
      <c r="C60" s="1524">
        <v>9</v>
      </c>
      <c r="D60" s="1531"/>
      <c r="E60" s="1525"/>
      <c r="F60" s="1525"/>
      <c r="G60" s="1525"/>
      <c r="H60" s="1525"/>
      <c r="I60" s="1525"/>
      <c r="J60" s="1526"/>
      <c r="K60" s="1525"/>
      <c r="L60" s="1525"/>
      <c r="M60" s="1526"/>
      <c r="N60" s="1528">
        <v>57.1</v>
      </c>
      <c r="O60" s="1528">
        <v>81.3</v>
      </c>
      <c r="P60" s="1532">
        <v>77.8</v>
      </c>
      <c r="Q60" s="1528">
        <v>307.10000000000002</v>
      </c>
      <c r="R60" s="1528">
        <v>344.40000000000003</v>
      </c>
      <c r="S60" s="1532">
        <v>-205.5</v>
      </c>
      <c r="T60" s="1615">
        <f t="shared" si="0"/>
        <v>30.71</v>
      </c>
      <c r="U60" s="1615">
        <f t="shared" si="1"/>
        <v>34.440000000000005</v>
      </c>
      <c r="V60" s="1616">
        <f t="shared" si="2"/>
        <v>-20.55</v>
      </c>
      <c r="W60" s="1619">
        <v>45.5</v>
      </c>
      <c r="X60" s="1529">
        <v>70</v>
      </c>
      <c r="Y60" s="1620">
        <v>88.9</v>
      </c>
      <c r="Z60" s="1619">
        <v>98.7</v>
      </c>
      <c r="AA60" s="1529">
        <v>107</v>
      </c>
      <c r="AB60" s="1620">
        <v>96.8</v>
      </c>
      <c r="AC60" s="1529"/>
      <c r="AE60" s="13">
        <v>50</v>
      </c>
      <c r="AI60" s="1524">
        <v>9</v>
      </c>
      <c r="AJ60" s="1524"/>
      <c r="AK60" s="1524"/>
      <c r="AL60" s="1524"/>
      <c r="AM60" s="1524"/>
    </row>
    <row r="61" spans="1:39" hidden="1">
      <c r="C61" s="1524">
        <v>10</v>
      </c>
      <c r="D61" s="1531"/>
      <c r="E61" s="1525"/>
      <c r="F61" s="1525"/>
      <c r="G61" s="1525"/>
      <c r="H61" s="1525"/>
      <c r="I61" s="1525"/>
      <c r="J61" s="1526"/>
      <c r="K61" s="1525"/>
      <c r="L61" s="1525"/>
      <c r="M61" s="1526"/>
      <c r="N61" s="1528">
        <v>85.7</v>
      </c>
      <c r="O61" s="1528">
        <v>75</v>
      </c>
      <c r="P61" s="1532">
        <v>83.3</v>
      </c>
      <c r="Q61" s="1528">
        <v>342.8</v>
      </c>
      <c r="R61" s="1528">
        <v>369.40000000000003</v>
      </c>
      <c r="S61" s="1532">
        <v>-172.2</v>
      </c>
      <c r="T61" s="1615">
        <f t="shared" si="0"/>
        <v>34.28</v>
      </c>
      <c r="U61" s="1615">
        <f t="shared" si="1"/>
        <v>36.940000000000005</v>
      </c>
      <c r="V61" s="1616">
        <f t="shared" si="2"/>
        <v>-17.22</v>
      </c>
      <c r="W61" s="1619">
        <v>45.5</v>
      </c>
      <c r="X61" s="1529">
        <v>70</v>
      </c>
      <c r="Y61" s="1620">
        <v>100</v>
      </c>
      <c r="Z61" s="1619">
        <v>99.6</v>
      </c>
      <c r="AA61" s="1529">
        <v>107.3</v>
      </c>
      <c r="AB61" s="1620">
        <v>97.7</v>
      </c>
      <c r="AC61" s="1529"/>
      <c r="AE61" s="13">
        <v>50</v>
      </c>
      <c r="AI61" s="1524">
        <v>10</v>
      </c>
      <c r="AJ61" s="1524"/>
      <c r="AK61" s="1524"/>
      <c r="AL61" s="1524"/>
      <c r="AM61" s="1524"/>
    </row>
    <row r="62" spans="1:39" hidden="1">
      <c r="C62" s="1524">
        <v>11</v>
      </c>
      <c r="D62" s="1531"/>
      <c r="E62" s="1525"/>
      <c r="F62" s="1525"/>
      <c r="G62" s="1525"/>
      <c r="H62" s="1525"/>
      <c r="I62" s="1525"/>
      <c r="J62" s="1526"/>
      <c r="K62" s="1525"/>
      <c r="L62" s="1525"/>
      <c r="M62" s="1526"/>
      <c r="N62" s="1528">
        <v>71.400000000000006</v>
      </c>
      <c r="O62" s="1528">
        <v>62.5</v>
      </c>
      <c r="P62" s="1532">
        <v>88.9</v>
      </c>
      <c r="Q62" s="1528">
        <v>364.20000000000005</v>
      </c>
      <c r="R62" s="1528">
        <v>381.90000000000003</v>
      </c>
      <c r="S62" s="1532">
        <v>-133.29999999999998</v>
      </c>
      <c r="T62" s="1615">
        <f t="shared" si="0"/>
        <v>36.42</v>
      </c>
      <c r="U62" s="1615">
        <f t="shared" si="1"/>
        <v>38.190000000000005</v>
      </c>
      <c r="V62" s="1616">
        <f t="shared" si="2"/>
        <v>-13.329999999999998</v>
      </c>
      <c r="W62" s="1619">
        <v>63.6</v>
      </c>
      <c r="X62" s="1529">
        <v>80</v>
      </c>
      <c r="Y62" s="1620">
        <v>100</v>
      </c>
      <c r="Z62" s="1619">
        <v>100.3</v>
      </c>
      <c r="AA62" s="1529">
        <v>108.9</v>
      </c>
      <c r="AB62" s="1620">
        <v>97.9</v>
      </c>
      <c r="AC62" s="1529"/>
      <c r="AE62" s="13">
        <v>50</v>
      </c>
      <c r="AI62" s="1524">
        <v>11</v>
      </c>
      <c r="AJ62" s="1524"/>
      <c r="AK62" s="1524"/>
      <c r="AL62" s="1524"/>
      <c r="AM62" s="1524"/>
    </row>
    <row r="63" spans="1:39" hidden="1">
      <c r="C63" s="1524">
        <v>12</v>
      </c>
      <c r="D63" s="1531"/>
      <c r="E63" s="1525"/>
      <c r="F63" s="1525"/>
      <c r="G63" s="1525"/>
      <c r="H63" s="1525"/>
      <c r="I63" s="1525"/>
      <c r="J63" s="1526"/>
      <c r="K63" s="1525"/>
      <c r="L63" s="1525"/>
      <c r="M63" s="1526"/>
      <c r="N63" s="1528">
        <v>71.400000000000006</v>
      </c>
      <c r="O63" s="1528">
        <v>87.5</v>
      </c>
      <c r="P63" s="1532">
        <v>55.6</v>
      </c>
      <c r="Q63" s="1528">
        <v>385.6</v>
      </c>
      <c r="R63" s="1528">
        <v>419.40000000000003</v>
      </c>
      <c r="S63" s="1532">
        <v>-127.69999999999999</v>
      </c>
      <c r="T63" s="1615">
        <f t="shared" si="0"/>
        <v>38.56</v>
      </c>
      <c r="U63" s="1615">
        <f t="shared" si="1"/>
        <v>41.940000000000005</v>
      </c>
      <c r="V63" s="1616">
        <f t="shared" si="2"/>
        <v>-12.77</v>
      </c>
      <c r="W63" s="1619">
        <v>81.8</v>
      </c>
      <c r="X63" s="1529">
        <v>90</v>
      </c>
      <c r="Y63" s="1620">
        <v>77.8</v>
      </c>
      <c r="Z63" s="1619">
        <v>101.7</v>
      </c>
      <c r="AA63" s="1529">
        <v>109.1</v>
      </c>
      <c r="AB63" s="1620">
        <v>98.6</v>
      </c>
      <c r="AC63" s="1529"/>
      <c r="AE63" s="13">
        <v>50</v>
      </c>
      <c r="AI63" s="1524">
        <v>12</v>
      </c>
      <c r="AJ63" s="1524"/>
      <c r="AK63" s="1524"/>
      <c r="AL63" s="1524"/>
      <c r="AM63" s="1524"/>
    </row>
    <row r="64" spans="1:39" ht="26" hidden="1">
      <c r="A64" s="13">
        <v>1989</v>
      </c>
      <c r="B64" s="1523">
        <v>1</v>
      </c>
      <c r="C64" s="1524">
        <v>1</v>
      </c>
      <c r="D64" s="1531"/>
      <c r="E64" s="1525"/>
      <c r="F64" s="1525"/>
      <c r="G64" s="1525"/>
      <c r="H64" s="1525"/>
      <c r="I64" s="1525"/>
      <c r="J64" s="1526"/>
      <c r="K64" s="1525"/>
      <c r="L64" s="1525"/>
      <c r="M64" s="1526"/>
      <c r="N64" s="1528">
        <v>71.400000000000006</v>
      </c>
      <c r="O64" s="1528">
        <v>75</v>
      </c>
      <c r="P64" s="1532">
        <v>55.6</v>
      </c>
      <c r="Q64" s="1528">
        <v>407</v>
      </c>
      <c r="R64" s="1528">
        <v>444.40000000000003</v>
      </c>
      <c r="S64" s="1532">
        <v>-122.1</v>
      </c>
      <c r="T64" s="1615">
        <f t="shared" si="0"/>
        <v>40.700000000000003</v>
      </c>
      <c r="U64" s="1615">
        <f t="shared" si="1"/>
        <v>44.440000000000005</v>
      </c>
      <c r="V64" s="1616">
        <f t="shared" si="2"/>
        <v>-12.209999999999999</v>
      </c>
      <c r="W64" s="1619">
        <v>50</v>
      </c>
      <c r="X64" s="1529">
        <v>90</v>
      </c>
      <c r="Y64" s="1620">
        <v>77.8</v>
      </c>
      <c r="Z64" s="1619">
        <v>100.9</v>
      </c>
      <c r="AA64" s="1529">
        <v>110</v>
      </c>
      <c r="AB64" s="1620">
        <v>99</v>
      </c>
      <c r="AC64" s="1529"/>
      <c r="AE64" s="13">
        <v>50</v>
      </c>
      <c r="AF64" s="13">
        <v>1989</v>
      </c>
      <c r="AG64" s="1530" t="s">
        <v>38</v>
      </c>
      <c r="AI64" s="1524">
        <v>1</v>
      </c>
      <c r="AJ64" s="1524"/>
      <c r="AK64" s="1524"/>
      <c r="AL64" s="1524"/>
      <c r="AM64" s="1524"/>
    </row>
    <row r="65" spans="1:39" hidden="1">
      <c r="C65" s="1524">
        <v>2</v>
      </c>
      <c r="D65" s="1531"/>
      <c r="E65" s="1525"/>
      <c r="F65" s="1525"/>
      <c r="G65" s="1525"/>
      <c r="H65" s="1525"/>
      <c r="I65" s="1525"/>
      <c r="J65" s="1526"/>
      <c r="K65" s="1525"/>
      <c r="L65" s="1525"/>
      <c r="M65" s="1526"/>
      <c r="N65" s="1528">
        <v>57.1</v>
      </c>
      <c r="O65" s="1528">
        <v>37.5</v>
      </c>
      <c r="P65" s="1532">
        <v>55.6</v>
      </c>
      <c r="Q65" s="1528">
        <v>414.1</v>
      </c>
      <c r="R65" s="1528">
        <v>431.90000000000003</v>
      </c>
      <c r="S65" s="1532">
        <v>-116.5</v>
      </c>
      <c r="T65" s="1615">
        <f t="shared" si="0"/>
        <v>41.410000000000004</v>
      </c>
      <c r="U65" s="1615">
        <f t="shared" si="1"/>
        <v>43.190000000000005</v>
      </c>
      <c r="V65" s="1616">
        <f t="shared" si="2"/>
        <v>-11.65</v>
      </c>
      <c r="W65" s="1619">
        <v>45.5</v>
      </c>
      <c r="X65" s="1529">
        <v>70</v>
      </c>
      <c r="Y65" s="1620">
        <v>77.8</v>
      </c>
      <c r="Z65" s="1619">
        <v>100</v>
      </c>
      <c r="AA65" s="1529">
        <v>109.7</v>
      </c>
      <c r="AB65" s="1620">
        <v>99.5</v>
      </c>
      <c r="AC65" s="1529"/>
      <c r="AE65" s="13">
        <v>50</v>
      </c>
      <c r="AI65" s="1524">
        <v>2</v>
      </c>
      <c r="AJ65" s="1524"/>
      <c r="AK65" s="1524"/>
      <c r="AL65" s="1524"/>
      <c r="AM65" s="1524"/>
    </row>
    <row r="66" spans="1:39" hidden="1">
      <c r="C66" s="1524">
        <v>3</v>
      </c>
      <c r="D66" s="1531"/>
      <c r="E66" s="1525"/>
      <c r="F66" s="1525"/>
      <c r="G66" s="1525"/>
      <c r="H66" s="1525"/>
      <c r="I66" s="1525"/>
      <c r="J66" s="1526"/>
      <c r="K66" s="1525"/>
      <c r="L66" s="1525"/>
      <c r="M66" s="1526"/>
      <c r="N66" s="1528">
        <v>71.400000000000006</v>
      </c>
      <c r="O66" s="1528">
        <v>62.5</v>
      </c>
      <c r="P66" s="1532">
        <v>77.8</v>
      </c>
      <c r="Q66" s="1528">
        <v>435.5</v>
      </c>
      <c r="R66" s="1528">
        <v>444.40000000000003</v>
      </c>
      <c r="S66" s="1532">
        <v>-88.7</v>
      </c>
      <c r="T66" s="1615">
        <f t="shared" si="0"/>
        <v>43.55</v>
      </c>
      <c r="U66" s="1615">
        <f t="shared" si="1"/>
        <v>44.440000000000005</v>
      </c>
      <c r="V66" s="1616">
        <f t="shared" si="2"/>
        <v>-8.870000000000001</v>
      </c>
      <c r="W66" s="1619">
        <v>54.5</v>
      </c>
      <c r="X66" s="1529">
        <v>90</v>
      </c>
      <c r="Y66" s="1620">
        <v>94.4</v>
      </c>
      <c r="Z66" s="1619">
        <v>101.1</v>
      </c>
      <c r="AA66" s="1529">
        <v>113.7</v>
      </c>
      <c r="AB66" s="1620">
        <v>101</v>
      </c>
      <c r="AC66" s="1529"/>
      <c r="AE66" s="13">
        <v>50</v>
      </c>
      <c r="AI66" s="1524">
        <v>3</v>
      </c>
      <c r="AJ66" s="1524"/>
      <c r="AK66" s="1524"/>
      <c r="AL66" s="1524"/>
      <c r="AM66" s="1524"/>
    </row>
    <row r="67" spans="1:39" hidden="1">
      <c r="C67" s="1524">
        <v>4</v>
      </c>
      <c r="D67" s="1531"/>
      <c r="E67" s="1525"/>
      <c r="F67" s="1525"/>
      <c r="G67" s="1525"/>
      <c r="H67" s="1525"/>
      <c r="I67" s="1525"/>
      <c r="J67" s="1526"/>
      <c r="K67" s="1525"/>
      <c r="L67" s="1525"/>
      <c r="M67" s="1526"/>
      <c r="N67" s="1528">
        <v>57.1</v>
      </c>
      <c r="O67" s="1528">
        <v>56.3</v>
      </c>
      <c r="P67" s="1532">
        <v>66.7</v>
      </c>
      <c r="Q67" s="1528">
        <v>442.6</v>
      </c>
      <c r="R67" s="1528">
        <v>450.70000000000005</v>
      </c>
      <c r="S67" s="1532">
        <v>-72</v>
      </c>
      <c r="T67" s="1615">
        <f t="shared" si="0"/>
        <v>44.260000000000005</v>
      </c>
      <c r="U67" s="1615">
        <f t="shared" si="1"/>
        <v>45.070000000000007</v>
      </c>
      <c r="V67" s="1616">
        <f t="shared" si="2"/>
        <v>-7.2</v>
      </c>
      <c r="W67" s="1619">
        <v>63.6</v>
      </c>
      <c r="X67" s="1529">
        <v>50</v>
      </c>
      <c r="Y67" s="1620">
        <v>55.6</v>
      </c>
      <c r="Z67" s="1619">
        <v>101.1</v>
      </c>
      <c r="AA67" s="1529">
        <v>110.9</v>
      </c>
      <c r="AB67" s="1620">
        <v>101.6</v>
      </c>
      <c r="AC67" s="1529"/>
      <c r="AE67" s="13">
        <v>50</v>
      </c>
      <c r="AI67" s="1524">
        <v>4</v>
      </c>
      <c r="AJ67" s="1524"/>
      <c r="AK67" s="1524"/>
      <c r="AL67" s="1524"/>
      <c r="AM67" s="1524"/>
    </row>
    <row r="68" spans="1:39" hidden="1">
      <c r="C68" s="1524">
        <v>5</v>
      </c>
      <c r="D68" s="1531"/>
      <c r="E68" s="1525"/>
      <c r="F68" s="1525"/>
      <c r="G68" s="1525"/>
      <c r="H68" s="1525"/>
      <c r="I68" s="1525"/>
      <c r="J68" s="1526"/>
      <c r="K68" s="1525"/>
      <c r="L68" s="1525"/>
      <c r="M68" s="1526"/>
      <c r="N68" s="1528">
        <v>57.1</v>
      </c>
      <c r="O68" s="1528">
        <v>87.5</v>
      </c>
      <c r="P68" s="1532">
        <v>77.8</v>
      </c>
      <c r="Q68" s="1528">
        <v>449.70000000000005</v>
      </c>
      <c r="R68" s="1528">
        <v>488.20000000000005</v>
      </c>
      <c r="S68" s="1532">
        <v>-44.2</v>
      </c>
      <c r="T68" s="1615">
        <f t="shared" si="0"/>
        <v>44.970000000000006</v>
      </c>
      <c r="U68" s="1615">
        <f t="shared" si="1"/>
        <v>48.820000000000007</v>
      </c>
      <c r="V68" s="1616">
        <f t="shared" si="2"/>
        <v>-4.42</v>
      </c>
      <c r="W68" s="1619">
        <v>54.5</v>
      </c>
      <c r="X68" s="1529">
        <v>80</v>
      </c>
      <c r="Y68" s="1620">
        <v>66.7</v>
      </c>
      <c r="Z68" s="1619">
        <v>100.5</v>
      </c>
      <c r="AA68" s="1529">
        <v>111</v>
      </c>
      <c r="AB68" s="1620">
        <v>102.3</v>
      </c>
      <c r="AC68" s="1529"/>
      <c r="AE68" s="13">
        <v>50</v>
      </c>
      <c r="AI68" s="1524">
        <v>5</v>
      </c>
      <c r="AJ68" s="1524"/>
      <c r="AK68" s="1524"/>
      <c r="AL68" s="1524"/>
      <c r="AM68" s="1524"/>
    </row>
    <row r="69" spans="1:39" hidden="1">
      <c r="C69" s="1524">
        <v>6</v>
      </c>
      <c r="D69" s="1531"/>
      <c r="E69" s="1525"/>
      <c r="F69" s="1525"/>
      <c r="G69" s="1525"/>
      <c r="H69" s="1525"/>
      <c r="I69" s="1525"/>
      <c r="J69" s="1526"/>
      <c r="K69" s="1525"/>
      <c r="L69" s="1525"/>
      <c r="M69" s="1526"/>
      <c r="N69" s="1528">
        <v>71.400000000000006</v>
      </c>
      <c r="O69" s="1528">
        <v>62.5</v>
      </c>
      <c r="P69" s="1532">
        <v>88.9</v>
      </c>
      <c r="Q69" s="1528">
        <v>471.1</v>
      </c>
      <c r="R69" s="1528">
        <v>500.70000000000005</v>
      </c>
      <c r="S69" s="1532">
        <v>-5.2999999999999972</v>
      </c>
      <c r="T69" s="1615">
        <f t="shared" si="0"/>
        <v>47.11</v>
      </c>
      <c r="U69" s="1615">
        <f t="shared" si="1"/>
        <v>50.070000000000007</v>
      </c>
      <c r="V69" s="1616">
        <f t="shared" si="2"/>
        <v>-0.52999999999999969</v>
      </c>
      <c r="W69" s="1619">
        <v>45.5</v>
      </c>
      <c r="X69" s="1529">
        <v>30</v>
      </c>
      <c r="Y69" s="1620">
        <v>66.7</v>
      </c>
      <c r="Z69" s="1619">
        <v>100.8</v>
      </c>
      <c r="AA69" s="1529">
        <v>111.5</v>
      </c>
      <c r="AB69" s="1620">
        <v>103.3</v>
      </c>
      <c r="AC69" s="1529"/>
      <c r="AE69" s="13">
        <v>50</v>
      </c>
      <c r="AI69" s="1524">
        <v>6</v>
      </c>
      <c r="AJ69" s="1524"/>
      <c r="AK69" s="1524"/>
      <c r="AL69" s="1524"/>
      <c r="AM69" s="1524"/>
    </row>
    <row r="70" spans="1:39" hidden="1">
      <c r="C70" s="1524">
        <v>7</v>
      </c>
      <c r="D70" s="1531"/>
      <c r="E70" s="1525"/>
      <c r="F70" s="1525"/>
      <c r="G70" s="1525"/>
      <c r="H70" s="1525"/>
      <c r="I70" s="1525"/>
      <c r="J70" s="1526"/>
      <c r="K70" s="1525"/>
      <c r="L70" s="1525"/>
      <c r="M70" s="1526"/>
      <c r="N70" s="1528">
        <v>57.1</v>
      </c>
      <c r="O70" s="1528">
        <v>50</v>
      </c>
      <c r="P70" s="1532">
        <v>88.9</v>
      </c>
      <c r="Q70" s="1528">
        <v>478.20000000000005</v>
      </c>
      <c r="R70" s="1528">
        <v>500.70000000000005</v>
      </c>
      <c r="S70" s="1532">
        <v>33.600000000000009</v>
      </c>
      <c r="T70" s="1615">
        <f t="shared" si="0"/>
        <v>47.820000000000007</v>
      </c>
      <c r="U70" s="1615">
        <f t="shared" si="1"/>
        <v>50.070000000000007</v>
      </c>
      <c r="V70" s="1616">
        <f t="shared" si="2"/>
        <v>3.3600000000000008</v>
      </c>
      <c r="W70" s="1619">
        <v>45.5</v>
      </c>
      <c r="X70" s="1529">
        <v>50</v>
      </c>
      <c r="Y70" s="1620">
        <v>94.4</v>
      </c>
      <c r="Z70" s="1619">
        <v>100.6</v>
      </c>
      <c r="AA70" s="1529">
        <v>111.1</v>
      </c>
      <c r="AB70" s="1620">
        <v>103.7</v>
      </c>
      <c r="AC70" s="1529"/>
      <c r="AE70" s="13">
        <v>50</v>
      </c>
      <c r="AI70" s="1524">
        <v>7</v>
      </c>
      <c r="AJ70" s="1524"/>
      <c r="AK70" s="1524"/>
      <c r="AL70" s="1524"/>
      <c r="AM70" s="1524"/>
    </row>
    <row r="71" spans="1:39" hidden="1">
      <c r="C71" s="1524">
        <v>8</v>
      </c>
      <c r="D71" s="1531"/>
      <c r="E71" s="1525"/>
      <c r="F71" s="1525"/>
      <c r="G71" s="1525"/>
      <c r="H71" s="1525"/>
      <c r="I71" s="1525"/>
      <c r="J71" s="1526"/>
      <c r="K71" s="1525"/>
      <c r="L71" s="1525"/>
      <c r="M71" s="1526"/>
      <c r="N71" s="1528">
        <v>64.3</v>
      </c>
      <c r="O71" s="1528">
        <v>75</v>
      </c>
      <c r="P71" s="1532">
        <v>44.4</v>
      </c>
      <c r="Q71" s="1528">
        <v>492.50000000000006</v>
      </c>
      <c r="R71" s="1528">
        <v>525.70000000000005</v>
      </c>
      <c r="S71" s="1532">
        <v>28.000000000000007</v>
      </c>
      <c r="T71" s="1615">
        <f t="shared" ref="T71:T134" si="3">Q71/10</f>
        <v>49.250000000000007</v>
      </c>
      <c r="U71" s="1615">
        <f t="shared" ref="U71:U134" si="4">R71/10</f>
        <v>52.570000000000007</v>
      </c>
      <c r="V71" s="1616">
        <f t="shared" ref="V71:V134" si="5">S71/10</f>
        <v>2.8000000000000007</v>
      </c>
      <c r="W71" s="1619">
        <v>72.7</v>
      </c>
      <c r="X71" s="1529">
        <v>90</v>
      </c>
      <c r="Y71" s="1620">
        <v>88.9</v>
      </c>
      <c r="Z71" s="1619">
        <v>101.2</v>
      </c>
      <c r="AA71" s="1529">
        <v>112.6</v>
      </c>
      <c r="AB71" s="1620">
        <v>103.8</v>
      </c>
      <c r="AC71" s="1529"/>
      <c r="AE71" s="13">
        <v>50</v>
      </c>
      <c r="AI71" s="1524">
        <v>8</v>
      </c>
      <c r="AJ71" s="1524"/>
      <c r="AK71" s="1524"/>
      <c r="AL71" s="1524"/>
      <c r="AM71" s="1524"/>
    </row>
    <row r="72" spans="1:39" hidden="1">
      <c r="C72" s="1524">
        <v>9</v>
      </c>
      <c r="D72" s="1531"/>
      <c r="E72" s="1525"/>
      <c r="F72" s="1525"/>
      <c r="G72" s="1525"/>
      <c r="H72" s="1525"/>
      <c r="I72" s="1525"/>
      <c r="J72" s="1526"/>
      <c r="K72" s="1525"/>
      <c r="L72" s="1525"/>
      <c r="M72" s="1526"/>
      <c r="N72" s="1528">
        <v>35.700000000000003</v>
      </c>
      <c r="O72" s="1528">
        <v>75</v>
      </c>
      <c r="P72" s="1532">
        <v>77.8</v>
      </c>
      <c r="Q72" s="1528">
        <v>478.20000000000005</v>
      </c>
      <c r="R72" s="1528">
        <v>550.70000000000005</v>
      </c>
      <c r="S72" s="1532">
        <v>55.800000000000004</v>
      </c>
      <c r="T72" s="1615">
        <f t="shared" si="3"/>
        <v>47.820000000000007</v>
      </c>
      <c r="U72" s="1615">
        <f t="shared" si="4"/>
        <v>55.070000000000007</v>
      </c>
      <c r="V72" s="1616">
        <f t="shared" si="5"/>
        <v>5.58</v>
      </c>
      <c r="W72" s="1619">
        <v>54.5</v>
      </c>
      <c r="X72" s="1529">
        <v>60</v>
      </c>
      <c r="Y72" s="1620">
        <v>72.2</v>
      </c>
      <c r="Z72" s="1619">
        <v>101.2</v>
      </c>
      <c r="AA72" s="1529">
        <v>113.1</v>
      </c>
      <c r="AB72" s="1620">
        <v>104.2</v>
      </c>
      <c r="AC72" s="1529"/>
      <c r="AE72" s="13">
        <v>50</v>
      </c>
      <c r="AI72" s="1524">
        <v>9</v>
      </c>
      <c r="AJ72" s="1524"/>
      <c r="AK72" s="1524"/>
      <c r="AL72" s="1524"/>
      <c r="AM72" s="1524"/>
    </row>
    <row r="73" spans="1:39" hidden="1">
      <c r="C73" s="1524">
        <v>10</v>
      </c>
      <c r="D73" s="1531"/>
      <c r="E73" s="1525"/>
      <c r="F73" s="1525"/>
      <c r="G73" s="1525"/>
      <c r="H73" s="1525"/>
      <c r="I73" s="1525"/>
      <c r="J73" s="1526"/>
      <c r="K73" s="1525"/>
      <c r="L73" s="1525"/>
      <c r="M73" s="1526"/>
      <c r="N73" s="1528">
        <v>57.1</v>
      </c>
      <c r="O73" s="1528">
        <v>31.3</v>
      </c>
      <c r="P73" s="1532">
        <v>66.7</v>
      </c>
      <c r="Q73" s="1528">
        <v>485.30000000000007</v>
      </c>
      <c r="R73" s="1528">
        <v>532</v>
      </c>
      <c r="S73" s="1532">
        <v>72.5</v>
      </c>
      <c r="T73" s="1615">
        <f t="shared" si="3"/>
        <v>48.530000000000008</v>
      </c>
      <c r="U73" s="1615">
        <f t="shared" si="4"/>
        <v>53.2</v>
      </c>
      <c r="V73" s="1616">
        <f t="shared" si="5"/>
        <v>7.25</v>
      </c>
      <c r="W73" s="1619">
        <v>45.5</v>
      </c>
      <c r="X73" s="1529">
        <v>80</v>
      </c>
      <c r="Y73" s="1620">
        <v>66.7</v>
      </c>
      <c r="Z73" s="1619">
        <v>100.7</v>
      </c>
      <c r="AA73" s="1529">
        <v>112.6</v>
      </c>
      <c r="AB73" s="1620">
        <v>104.3</v>
      </c>
      <c r="AC73" s="1529"/>
      <c r="AE73" s="13">
        <v>50</v>
      </c>
      <c r="AI73" s="1524">
        <v>10</v>
      </c>
      <c r="AJ73" s="1524"/>
      <c r="AK73" s="1524"/>
      <c r="AL73" s="1524"/>
      <c r="AM73" s="1524"/>
    </row>
    <row r="74" spans="1:39" hidden="1">
      <c r="C74" s="1524">
        <v>11</v>
      </c>
      <c r="D74" s="1531"/>
      <c r="E74" s="1525"/>
      <c r="F74" s="1525"/>
      <c r="G74" s="1525"/>
      <c r="H74" s="1525"/>
      <c r="I74" s="1525"/>
      <c r="J74" s="1526"/>
      <c r="K74" s="1525"/>
      <c r="L74" s="1525"/>
      <c r="M74" s="1526"/>
      <c r="N74" s="1528">
        <v>57.1</v>
      </c>
      <c r="O74" s="1528">
        <v>56.3</v>
      </c>
      <c r="P74" s="1532">
        <v>66.7</v>
      </c>
      <c r="Q74" s="1528">
        <v>492.40000000000009</v>
      </c>
      <c r="R74" s="1528">
        <v>538.29999999999995</v>
      </c>
      <c r="S74" s="1532">
        <v>89.2</v>
      </c>
      <c r="T74" s="1615">
        <f t="shared" si="3"/>
        <v>49.240000000000009</v>
      </c>
      <c r="U74" s="1615">
        <f t="shared" si="4"/>
        <v>53.83</v>
      </c>
      <c r="V74" s="1616">
        <f t="shared" si="5"/>
        <v>8.92</v>
      </c>
      <c r="W74" s="1619">
        <v>63.6</v>
      </c>
      <c r="X74" s="1529">
        <v>60</v>
      </c>
      <c r="Y74" s="1620">
        <v>77.8</v>
      </c>
      <c r="Z74" s="1619">
        <v>101.5</v>
      </c>
      <c r="AA74" s="1529">
        <v>113.4</v>
      </c>
      <c r="AB74" s="1620">
        <v>105.5</v>
      </c>
      <c r="AC74" s="1529"/>
      <c r="AE74" s="13">
        <v>50</v>
      </c>
      <c r="AI74" s="1524">
        <v>11</v>
      </c>
      <c r="AJ74" s="1524"/>
      <c r="AK74" s="1524"/>
      <c r="AL74" s="1524"/>
      <c r="AM74" s="1524"/>
    </row>
    <row r="75" spans="1:39" hidden="1">
      <c r="C75" s="1524">
        <v>12</v>
      </c>
      <c r="D75" s="1531"/>
      <c r="E75" s="1525"/>
      <c r="F75" s="1525"/>
      <c r="G75" s="1525"/>
      <c r="H75" s="1525"/>
      <c r="I75" s="1525"/>
      <c r="J75" s="1526"/>
      <c r="K75" s="1525"/>
      <c r="L75" s="1525"/>
      <c r="M75" s="1526"/>
      <c r="N75" s="1528">
        <v>57.1</v>
      </c>
      <c r="O75" s="1528">
        <v>62.5</v>
      </c>
      <c r="P75" s="1532">
        <v>77.8</v>
      </c>
      <c r="Q75" s="1528">
        <v>499.50000000000011</v>
      </c>
      <c r="R75" s="1528">
        <v>550.79999999999995</v>
      </c>
      <c r="S75" s="1532">
        <v>117</v>
      </c>
      <c r="T75" s="1615">
        <f t="shared" si="3"/>
        <v>49.95000000000001</v>
      </c>
      <c r="U75" s="1615">
        <f t="shared" si="4"/>
        <v>55.08</v>
      </c>
      <c r="V75" s="1616">
        <f t="shared" si="5"/>
        <v>11.7</v>
      </c>
      <c r="W75" s="1619">
        <v>63.6</v>
      </c>
      <c r="X75" s="1529">
        <v>90</v>
      </c>
      <c r="Y75" s="1620">
        <v>83.3</v>
      </c>
      <c r="Z75" s="1619">
        <v>102.2</v>
      </c>
      <c r="AA75" s="1529">
        <v>113.9</v>
      </c>
      <c r="AB75" s="1620">
        <v>106</v>
      </c>
      <c r="AC75" s="1529"/>
      <c r="AE75" s="13">
        <v>50</v>
      </c>
      <c r="AI75" s="1524">
        <v>12</v>
      </c>
      <c r="AJ75" s="1524"/>
      <c r="AK75" s="1524"/>
      <c r="AL75" s="1524"/>
      <c r="AM75" s="1524"/>
    </row>
    <row r="76" spans="1:39" ht="26" hidden="1">
      <c r="A76" s="13">
        <v>1990</v>
      </c>
      <c r="B76" s="1523">
        <v>2</v>
      </c>
      <c r="C76" s="1524">
        <v>1</v>
      </c>
      <c r="D76" s="1531"/>
      <c r="E76" s="1525"/>
      <c r="F76" s="1525"/>
      <c r="G76" s="1525"/>
      <c r="H76" s="1525"/>
      <c r="I76" s="1525"/>
      <c r="J76" s="1526"/>
      <c r="K76" s="1525"/>
      <c r="L76" s="1525"/>
      <c r="M76" s="1526"/>
      <c r="N76" s="1528">
        <v>71.400000000000006</v>
      </c>
      <c r="O76" s="1528">
        <v>68.8</v>
      </c>
      <c r="P76" s="1532">
        <v>100</v>
      </c>
      <c r="Q76" s="1528">
        <v>520.90000000000009</v>
      </c>
      <c r="R76" s="1528">
        <v>569.59999999999991</v>
      </c>
      <c r="S76" s="1532">
        <v>167</v>
      </c>
      <c r="T76" s="1615">
        <f t="shared" si="3"/>
        <v>52.090000000000011</v>
      </c>
      <c r="U76" s="1615">
        <f t="shared" si="4"/>
        <v>56.959999999999994</v>
      </c>
      <c r="V76" s="1616">
        <f t="shared" si="5"/>
        <v>16.7</v>
      </c>
      <c r="W76" s="1619">
        <v>54.5</v>
      </c>
      <c r="X76" s="1529">
        <v>80</v>
      </c>
      <c r="Y76" s="1620">
        <v>100</v>
      </c>
      <c r="Z76" s="1619">
        <v>101.5</v>
      </c>
      <c r="AA76" s="1529">
        <v>113.8</v>
      </c>
      <c r="AB76" s="1620">
        <v>106.5</v>
      </c>
      <c r="AC76" s="1529"/>
      <c r="AE76" s="13">
        <v>50</v>
      </c>
      <c r="AF76" s="13">
        <v>1990</v>
      </c>
      <c r="AG76" s="1530" t="s">
        <v>39</v>
      </c>
      <c r="AI76" s="1524">
        <v>1</v>
      </c>
      <c r="AJ76" s="1524"/>
      <c r="AK76" s="1524"/>
      <c r="AL76" s="1524"/>
      <c r="AM76" s="1524"/>
    </row>
    <row r="77" spans="1:39" hidden="1">
      <c r="C77" s="1524">
        <v>2</v>
      </c>
      <c r="D77" s="1531"/>
      <c r="E77" s="1525"/>
      <c r="F77" s="1525"/>
      <c r="G77" s="1525"/>
      <c r="H77" s="1525"/>
      <c r="I77" s="1525"/>
      <c r="J77" s="1526"/>
      <c r="K77" s="1525"/>
      <c r="L77" s="1525"/>
      <c r="M77" s="1526"/>
      <c r="N77" s="1528">
        <v>28.6</v>
      </c>
      <c r="O77" s="1528">
        <v>37.5</v>
      </c>
      <c r="P77" s="1532">
        <v>66.7</v>
      </c>
      <c r="Q77" s="1528">
        <v>499.50000000000011</v>
      </c>
      <c r="R77" s="1528">
        <v>557.09999999999991</v>
      </c>
      <c r="S77" s="1532">
        <v>183.7</v>
      </c>
      <c r="T77" s="1615">
        <f t="shared" si="3"/>
        <v>49.95000000000001</v>
      </c>
      <c r="U77" s="1615">
        <f t="shared" si="4"/>
        <v>55.709999999999994</v>
      </c>
      <c r="V77" s="1616">
        <f t="shared" si="5"/>
        <v>18.369999999999997</v>
      </c>
      <c r="W77" s="1619">
        <v>63.6</v>
      </c>
      <c r="X77" s="1529">
        <v>70</v>
      </c>
      <c r="Y77" s="1620">
        <v>88.9</v>
      </c>
      <c r="Z77" s="1619">
        <v>102.2</v>
      </c>
      <c r="AA77" s="1529">
        <v>114.2</v>
      </c>
      <c r="AB77" s="1620">
        <v>106.7</v>
      </c>
      <c r="AC77" s="1529"/>
      <c r="AE77" s="13">
        <v>50</v>
      </c>
      <c r="AI77" s="1524">
        <v>2</v>
      </c>
      <c r="AJ77" s="1524"/>
      <c r="AK77" s="1524"/>
      <c r="AL77" s="1524"/>
      <c r="AM77" s="1524"/>
    </row>
    <row r="78" spans="1:39" hidden="1">
      <c r="C78" s="1524">
        <v>3</v>
      </c>
      <c r="D78" s="1531"/>
      <c r="E78" s="1525"/>
      <c r="F78" s="1525"/>
      <c r="G78" s="1525"/>
      <c r="H78" s="1525"/>
      <c r="I78" s="1525"/>
      <c r="J78" s="1526"/>
      <c r="K78" s="1525"/>
      <c r="L78" s="1525"/>
      <c r="M78" s="1526"/>
      <c r="N78" s="1528">
        <v>78.599999999999994</v>
      </c>
      <c r="O78" s="1528">
        <v>62.5</v>
      </c>
      <c r="P78" s="1532">
        <v>55.6</v>
      </c>
      <c r="Q78" s="1528">
        <v>528.10000000000014</v>
      </c>
      <c r="R78" s="1528">
        <v>569.59999999999991</v>
      </c>
      <c r="S78" s="1532">
        <v>189.29999999999998</v>
      </c>
      <c r="T78" s="1615">
        <f t="shared" si="3"/>
        <v>52.810000000000016</v>
      </c>
      <c r="U78" s="1615">
        <f t="shared" si="4"/>
        <v>56.959999999999994</v>
      </c>
      <c r="V78" s="1616">
        <f t="shared" si="5"/>
        <v>18.93</v>
      </c>
      <c r="W78" s="1619">
        <v>54.5</v>
      </c>
      <c r="X78" s="1529">
        <v>70</v>
      </c>
      <c r="Y78" s="1620">
        <v>83.3</v>
      </c>
      <c r="Z78" s="1619">
        <v>101.3</v>
      </c>
      <c r="AA78" s="1529">
        <v>114</v>
      </c>
      <c r="AB78" s="1620">
        <v>106.8</v>
      </c>
      <c r="AC78" s="1529"/>
      <c r="AE78" s="13">
        <v>50</v>
      </c>
      <c r="AI78" s="1524">
        <v>3</v>
      </c>
      <c r="AJ78" s="1524"/>
      <c r="AK78" s="1524"/>
      <c r="AL78" s="1524"/>
      <c r="AM78" s="1524"/>
    </row>
    <row r="79" spans="1:39" hidden="1">
      <c r="C79" s="1524">
        <v>4</v>
      </c>
      <c r="D79" s="1531"/>
      <c r="E79" s="1525"/>
      <c r="F79" s="1525"/>
      <c r="G79" s="1525"/>
      <c r="H79" s="1525"/>
      <c r="I79" s="1525"/>
      <c r="J79" s="1526"/>
      <c r="K79" s="1525"/>
      <c r="L79" s="1525"/>
      <c r="M79" s="1526"/>
      <c r="N79" s="1528">
        <v>57.1</v>
      </c>
      <c r="O79" s="1528">
        <v>62.5</v>
      </c>
      <c r="P79" s="1532">
        <v>55.6</v>
      </c>
      <c r="Q79" s="1528">
        <v>535.20000000000016</v>
      </c>
      <c r="R79" s="1528">
        <v>582.09999999999991</v>
      </c>
      <c r="S79" s="1532">
        <v>194.89999999999998</v>
      </c>
      <c r="T79" s="1615">
        <f t="shared" si="3"/>
        <v>53.520000000000017</v>
      </c>
      <c r="U79" s="1615">
        <f t="shared" si="4"/>
        <v>58.209999999999994</v>
      </c>
      <c r="V79" s="1616">
        <f t="shared" si="5"/>
        <v>19.489999999999998</v>
      </c>
      <c r="W79" s="1619">
        <v>59.1</v>
      </c>
      <c r="X79" s="1529">
        <v>95</v>
      </c>
      <c r="Y79" s="1620">
        <v>72.2</v>
      </c>
      <c r="Z79" s="1619">
        <v>102</v>
      </c>
      <c r="AA79" s="1529">
        <v>114.8</v>
      </c>
      <c r="AB79" s="1620">
        <v>106.7</v>
      </c>
      <c r="AC79" s="1529"/>
      <c r="AE79" s="13">
        <v>50</v>
      </c>
      <c r="AI79" s="1524">
        <v>4</v>
      </c>
      <c r="AJ79" s="1524"/>
      <c r="AK79" s="1524"/>
      <c r="AL79" s="1524"/>
      <c r="AM79" s="1524"/>
    </row>
    <row r="80" spans="1:39" hidden="1">
      <c r="C80" s="1524">
        <v>5</v>
      </c>
      <c r="D80" s="1531"/>
      <c r="E80" s="1525"/>
      <c r="F80" s="1525"/>
      <c r="G80" s="1525"/>
      <c r="H80" s="1525"/>
      <c r="I80" s="1525"/>
      <c r="J80" s="1526"/>
      <c r="K80" s="1525"/>
      <c r="L80" s="1525"/>
      <c r="M80" s="1526"/>
      <c r="N80" s="1528">
        <v>85.7</v>
      </c>
      <c r="O80" s="1528">
        <v>87.5</v>
      </c>
      <c r="P80" s="1532">
        <v>55.6</v>
      </c>
      <c r="Q80" s="1528">
        <v>570.9000000000002</v>
      </c>
      <c r="R80" s="1528">
        <v>619.59999999999991</v>
      </c>
      <c r="S80" s="1532">
        <v>200.49999999999997</v>
      </c>
      <c r="T80" s="1615">
        <f t="shared" si="3"/>
        <v>57.090000000000018</v>
      </c>
      <c r="U80" s="1615">
        <f t="shared" si="4"/>
        <v>61.959999999999994</v>
      </c>
      <c r="V80" s="1616">
        <f t="shared" si="5"/>
        <v>20.049999999999997</v>
      </c>
      <c r="W80" s="1619">
        <v>63.6</v>
      </c>
      <c r="X80" s="1529">
        <v>90</v>
      </c>
      <c r="Y80" s="1620">
        <v>66.7</v>
      </c>
      <c r="Z80" s="1619">
        <v>103.4</v>
      </c>
      <c r="AA80" s="1529">
        <v>116.4</v>
      </c>
      <c r="AB80" s="1620">
        <v>106.8</v>
      </c>
      <c r="AC80" s="1529"/>
      <c r="AE80" s="13">
        <v>50</v>
      </c>
      <c r="AI80" s="1524">
        <v>5</v>
      </c>
      <c r="AJ80" s="1524"/>
      <c r="AK80" s="1524"/>
      <c r="AL80" s="1524"/>
      <c r="AM80" s="1524"/>
    </row>
    <row r="81" spans="1:41" hidden="1">
      <c r="C81" s="1524">
        <v>6</v>
      </c>
      <c r="D81" s="1531"/>
      <c r="E81" s="1525"/>
      <c r="F81" s="1525"/>
      <c r="G81" s="1525"/>
      <c r="H81" s="1525"/>
      <c r="I81" s="1525"/>
      <c r="J81" s="1526"/>
      <c r="K81" s="1525"/>
      <c r="L81" s="1525"/>
      <c r="M81" s="1526"/>
      <c r="N81" s="1528">
        <v>71.400000000000006</v>
      </c>
      <c r="O81" s="1528">
        <v>62.5</v>
      </c>
      <c r="P81" s="1532">
        <v>55.6</v>
      </c>
      <c r="Q81" s="1528">
        <v>592.30000000000018</v>
      </c>
      <c r="R81" s="1528">
        <v>632.09999999999991</v>
      </c>
      <c r="S81" s="1532">
        <v>206.09999999999997</v>
      </c>
      <c r="T81" s="1615">
        <f t="shared" si="3"/>
        <v>59.230000000000018</v>
      </c>
      <c r="U81" s="1615">
        <f t="shared" si="4"/>
        <v>63.209999999999994</v>
      </c>
      <c r="V81" s="1616">
        <f t="shared" si="5"/>
        <v>20.609999999999996</v>
      </c>
      <c r="W81" s="1619">
        <v>63.6</v>
      </c>
      <c r="X81" s="1529">
        <v>100</v>
      </c>
      <c r="Y81" s="1620">
        <v>66.7</v>
      </c>
      <c r="Z81" s="1619">
        <v>102.5</v>
      </c>
      <c r="AA81" s="1529">
        <v>117.2</v>
      </c>
      <c r="AB81" s="1620">
        <v>106.7</v>
      </c>
      <c r="AC81" s="1529"/>
      <c r="AE81" s="13">
        <v>50</v>
      </c>
      <c r="AI81" s="1524">
        <v>6</v>
      </c>
      <c r="AJ81" s="1524"/>
      <c r="AK81" s="1524"/>
      <c r="AL81" s="1524"/>
      <c r="AM81" s="1524"/>
    </row>
    <row r="82" spans="1:41" hidden="1">
      <c r="C82" s="1524">
        <v>7</v>
      </c>
      <c r="D82" s="1531"/>
      <c r="E82" s="1525"/>
      <c r="F82" s="1525"/>
      <c r="G82" s="1525"/>
      <c r="H82" s="1525"/>
      <c r="I82" s="1525"/>
      <c r="J82" s="1526"/>
      <c r="K82" s="1525"/>
      <c r="L82" s="1525"/>
      <c r="M82" s="1526"/>
      <c r="N82" s="1528">
        <v>85.7</v>
      </c>
      <c r="O82" s="1528">
        <v>75</v>
      </c>
      <c r="P82" s="1532">
        <v>55.6</v>
      </c>
      <c r="Q82" s="1528">
        <v>628.00000000000023</v>
      </c>
      <c r="R82" s="1528">
        <v>657.09999999999991</v>
      </c>
      <c r="S82" s="1532">
        <v>211.69999999999996</v>
      </c>
      <c r="T82" s="1615">
        <f t="shared" si="3"/>
        <v>62.800000000000026</v>
      </c>
      <c r="U82" s="1615">
        <f t="shared" si="4"/>
        <v>65.709999999999994</v>
      </c>
      <c r="V82" s="1616">
        <f t="shared" si="5"/>
        <v>21.169999999999995</v>
      </c>
      <c r="W82" s="1619">
        <v>36.4</v>
      </c>
      <c r="X82" s="1529">
        <v>70</v>
      </c>
      <c r="Y82" s="1620">
        <v>44.4</v>
      </c>
      <c r="Z82" s="1619">
        <v>101.6</v>
      </c>
      <c r="AA82" s="1529">
        <v>117.7</v>
      </c>
      <c r="AB82" s="1620">
        <v>106.4</v>
      </c>
      <c r="AC82" s="1529"/>
      <c r="AE82" s="13">
        <v>50</v>
      </c>
      <c r="AI82" s="1524">
        <v>7</v>
      </c>
      <c r="AJ82" s="1524"/>
      <c r="AK82" s="1524"/>
      <c r="AL82" s="1524"/>
      <c r="AM82" s="1524"/>
    </row>
    <row r="83" spans="1:41" hidden="1">
      <c r="C83" s="1524">
        <v>8</v>
      </c>
      <c r="D83" s="1531"/>
      <c r="E83" s="1525"/>
      <c r="F83" s="1525"/>
      <c r="G83" s="1525"/>
      <c r="H83" s="1525"/>
      <c r="I83" s="1525"/>
      <c r="J83" s="1526"/>
      <c r="K83" s="1525"/>
      <c r="L83" s="1525"/>
      <c r="M83" s="1526"/>
      <c r="N83" s="1528">
        <v>57.1</v>
      </c>
      <c r="O83" s="1528">
        <v>37.5</v>
      </c>
      <c r="P83" s="1532">
        <v>55.6</v>
      </c>
      <c r="Q83" s="1528">
        <v>635.10000000000025</v>
      </c>
      <c r="R83" s="1528">
        <v>644.59999999999991</v>
      </c>
      <c r="S83" s="1532">
        <v>217.29999999999995</v>
      </c>
      <c r="T83" s="1615">
        <f t="shared" si="3"/>
        <v>63.510000000000026</v>
      </c>
      <c r="U83" s="1615">
        <f t="shared" si="4"/>
        <v>64.459999999999994</v>
      </c>
      <c r="V83" s="1616">
        <f t="shared" si="5"/>
        <v>21.729999999999997</v>
      </c>
      <c r="W83" s="1619">
        <v>36.4</v>
      </c>
      <c r="X83" s="1529">
        <v>65</v>
      </c>
      <c r="Y83" s="1620">
        <v>66.7</v>
      </c>
      <c r="Z83" s="1619">
        <v>100.6</v>
      </c>
      <c r="AA83" s="1529">
        <v>117.3</v>
      </c>
      <c r="AB83" s="1620">
        <v>107</v>
      </c>
      <c r="AC83" s="1529"/>
      <c r="AE83" s="13">
        <v>50</v>
      </c>
      <c r="AI83" s="1524">
        <v>8</v>
      </c>
      <c r="AJ83" s="1524"/>
      <c r="AK83" s="1524"/>
      <c r="AL83" s="1524"/>
      <c r="AM83" s="1524"/>
    </row>
    <row r="84" spans="1:41" hidden="1">
      <c r="C84" s="1524">
        <v>9</v>
      </c>
      <c r="D84" s="1531"/>
      <c r="E84" s="1525"/>
      <c r="F84" s="1525"/>
      <c r="G84" s="1525"/>
      <c r="H84" s="1525"/>
      <c r="I84" s="1525"/>
      <c r="J84" s="1526"/>
      <c r="K84" s="1525"/>
      <c r="L84" s="1525"/>
      <c r="M84" s="1526"/>
      <c r="N84" s="1528">
        <v>28.6</v>
      </c>
      <c r="O84" s="1528">
        <v>37.5</v>
      </c>
      <c r="P84" s="1532">
        <v>55.6</v>
      </c>
      <c r="Q84" s="1528">
        <v>613.70000000000027</v>
      </c>
      <c r="R84" s="1528">
        <v>632.09999999999991</v>
      </c>
      <c r="S84" s="1532">
        <v>222.89999999999995</v>
      </c>
      <c r="T84" s="1615">
        <f t="shared" si="3"/>
        <v>61.370000000000026</v>
      </c>
      <c r="U84" s="1615">
        <f t="shared" si="4"/>
        <v>63.209999999999994</v>
      </c>
      <c r="V84" s="1616">
        <f t="shared" si="5"/>
        <v>22.289999999999996</v>
      </c>
      <c r="W84" s="1619">
        <v>27.3</v>
      </c>
      <c r="X84" s="1529">
        <v>50</v>
      </c>
      <c r="Y84" s="1620">
        <v>66.7</v>
      </c>
      <c r="Z84" s="1619">
        <v>99.1</v>
      </c>
      <c r="AA84" s="1529">
        <v>117</v>
      </c>
      <c r="AB84" s="1620">
        <v>107.1</v>
      </c>
      <c r="AC84" s="1529"/>
      <c r="AE84" s="13">
        <v>50</v>
      </c>
      <c r="AI84" s="1524">
        <v>9</v>
      </c>
      <c r="AJ84" s="1524"/>
      <c r="AK84" s="1524"/>
      <c r="AL84" s="1524"/>
      <c r="AM84" s="1524"/>
    </row>
    <row r="85" spans="1:41" hidden="1">
      <c r="C85" s="1524">
        <v>10</v>
      </c>
      <c r="D85" s="1531"/>
      <c r="E85" s="1525"/>
      <c r="F85" s="1525"/>
      <c r="G85" s="1525"/>
      <c r="H85" s="1525"/>
      <c r="I85" s="1525"/>
      <c r="J85" s="1526"/>
      <c r="K85" s="1525"/>
      <c r="L85" s="1525"/>
      <c r="M85" s="1526"/>
      <c r="N85" s="1528">
        <v>50</v>
      </c>
      <c r="O85" s="1528">
        <v>62.5</v>
      </c>
      <c r="P85" s="1532">
        <v>77.8</v>
      </c>
      <c r="Q85" s="1528">
        <v>613.70000000000027</v>
      </c>
      <c r="R85" s="1528">
        <v>644.59999999999991</v>
      </c>
      <c r="S85" s="1532">
        <v>250.69999999999993</v>
      </c>
      <c r="T85" s="1615">
        <f t="shared" si="3"/>
        <v>61.370000000000026</v>
      </c>
      <c r="U85" s="1615">
        <f t="shared" si="4"/>
        <v>64.459999999999994</v>
      </c>
      <c r="V85" s="1616">
        <f t="shared" si="5"/>
        <v>25.069999999999993</v>
      </c>
      <c r="W85" s="1619">
        <v>36.4</v>
      </c>
      <c r="X85" s="1529">
        <v>70</v>
      </c>
      <c r="Y85" s="1620">
        <v>61.1</v>
      </c>
      <c r="Z85" s="1619">
        <v>99.5</v>
      </c>
      <c r="AA85" s="1529">
        <v>118.6</v>
      </c>
      <c r="AB85" s="1620">
        <v>107.7</v>
      </c>
      <c r="AC85" s="1529"/>
      <c r="AE85" s="13">
        <v>50</v>
      </c>
      <c r="AI85" s="1524">
        <v>10</v>
      </c>
      <c r="AJ85" s="1524"/>
      <c r="AK85" s="1524"/>
      <c r="AL85" s="1524"/>
      <c r="AM85" s="1524"/>
    </row>
    <row r="86" spans="1:41" hidden="1">
      <c r="C86" s="1524">
        <v>11</v>
      </c>
      <c r="D86" s="1531"/>
      <c r="E86" s="1525"/>
      <c r="F86" s="1525"/>
      <c r="G86" s="1525"/>
      <c r="H86" s="1525"/>
      <c r="I86" s="1525"/>
      <c r="J86" s="1526"/>
      <c r="K86" s="1525"/>
      <c r="L86" s="1525"/>
      <c r="M86" s="1526"/>
      <c r="N86" s="1528">
        <v>42.9</v>
      </c>
      <c r="O86" s="1528">
        <v>25</v>
      </c>
      <c r="P86" s="1532">
        <v>55.6</v>
      </c>
      <c r="Q86" s="1528">
        <v>606.60000000000025</v>
      </c>
      <c r="R86" s="1528">
        <v>619.59999999999991</v>
      </c>
      <c r="S86" s="1532">
        <v>256.29999999999995</v>
      </c>
      <c r="T86" s="1615">
        <f t="shared" si="3"/>
        <v>60.660000000000025</v>
      </c>
      <c r="U86" s="1615">
        <f t="shared" si="4"/>
        <v>61.959999999999994</v>
      </c>
      <c r="V86" s="1616">
        <f t="shared" si="5"/>
        <v>25.629999999999995</v>
      </c>
      <c r="W86" s="1619">
        <v>40.9</v>
      </c>
      <c r="X86" s="1529">
        <v>80</v>
      </c>
      <c r="Y86" s="1620">
        <v>50</v>
      </c>
      <c r="Z86" s="1619">
        <v>98.8</v>
      </c>
      <c r="AA86" s="1529">
        <v>117.9</v>
      </c>
      <c r="AB86" s="1620">
        <v>107.8</v>
      </c>
      <c r="AC86" s="1529"/>
      <c r="AE86" s="13">
        <v>50</v>
      </c>
      <c r="AI86" s="1524">
        <v>11</v>
      </c>
      <c r="AJ86" s="1524"/>
      <c r="AK86" s="1524"/>
      <c r="AL86" s="1524"/>
      <c r="AM86" s="1524"/>
    </row>
    <row r="87" spans="1:41" hidden="1">
      <c r="C87" s="1524">
        <v>12</v>
      </c>
      <c r="D87" s="1531"/>
      <c r="E87" s="1525"/>
      <c r="F87" s="1525"/>
      <c r="G87" s="1525"/>
      <c r="H87" s="1525"/>
      <c r="I87" s="1525"/>
      <c r="J87" s="1526"/>
      <c r="K87" s="1525"/>
      <c r="L87" s="1525"/>
      <c r="M87" s="1526"/>
      <c r="N87" s="1528">
        <v>85.7</v>
      </c>
      <c r="O87" s="1528">
        <v>75</v>
      </c>
      <c r="P87" s="1532">
        <v>88.9</v>
      </c>
      <c r="Q87" s="1528">
        <v>642.3000000000003</v>
      </c>
      <c r="R87" s="1528">
        <v>644.59999999999991</v>
      </c>
      <c r="S87" s="1532">
        <v>295.19999999999993</v>
      </c>
      <c r="T87" s="1615">
        <f t="shared" si="3"/>
        <v>64.230000000000032</v>
      </c>
      <c r="U87" s="1615">
        <f t="shared" si="4"/>
        <v>64.459999999999994</v>
      </c>
      <c r="V87" s="1616">
        <f t="shared" si="5"/>
        <v>29.519999999999992</v>
      </c>
      <c r="W87" s="1619">
        <v>40.9</v>
      </c>
      <c r="X87" s="1529">
        <v>75</v>
      </c>
      <c r="Y87" s="1620">
        <v>77.8</v>
      </c>
      <c r="Z87" s="1619">
        <v>98.7</v>
      </c>
      <c r="AA87" s="1529">
        <v>117.7</v>
      </c>
      <c r="AB87" s="1620">
        <v>108.9</v>
      </c>
      <c r="AC87" s="1529"/>
      <c r="AE87" s="13">
        <v>50</v>
      </c>
      <c r="AI87" s="1524">
        <v>12</v>
      </c>
      <c r="AJ87" s="1524"/>
      <c r="AK87" s="1524"/>
      <c r="AL87" s="1524"/>
      <c r="AM87" s="1524"/>
    </row>
    <row r="88" spans="1:41" ht="26" hidden="1">
      <c r="A88" s="13">
        <v>1991</v>
      </c>
      <c r="B88" s="1523">
        <v>3</v>
      </c>
      <c r="C88" s="1524">
        <v>1</v>
      </c>
      <c r="D88" s="1531"/>
      <c r="E88" s="1525"/>
      <c r="F88" s="1525"/>
      <c r="G88" s="1525"/>
      <c r="H88" s="1525"/>
      <c r="I88" s="1525"/>
      <c r="J88" s="1526"/>
      <c r="K88" s="1525"/>
      <c r="L88" s="1525"/>
      <c r="M88" s="1526"/>
      <c r="N88" s="1528">
        <v>57.1</v>
      </c>
      <c r="O88" s="1528">
        <v>62.5</v>
      </c>
      <c r="P88" s="1532">
        <v>66.7</v>
      </c>
      <c r="Q88" s="1528">
        <v>649.40000000000032</v>
      </c>
      <c r="R88" s="1528">
        <v>657.09999999999991</v>
      </c>
      <c r="S88" s="1532">
        <v>311.89999999999992</v>
      </c>
      <c r="T88" s="1615">
        <f t="shared" si="3"/>
        <v>64.940000000000026</v>
      </c>
      <c r="U88" s="1615">
        <f t="shared" si="4"/>
        <v>65.709999999999994</v>
      </c>
      <c r="V88" s="1616">
        <f t="shared" si="5"/>
        <v>31.189999999999991</v>
      </c>
      <c r="W88" s="1619">
        <v>27.3</v>
      </c>
      <c r="X88" s="1529">
        <v>35</v>
      </c>
      <c r="Y88" s="1620">
        <v>77.8</v>
      </c>
      <c r="Z88" s="1619">
        <v>98.1</v>
      </c>
      <c r="AA88" s="1529">
        <v>117.6</v>
      </c>
      <c r="AB88" s="1620">
        <v>108.6</v>
      </c>
      <c r="AC88" s="1529"/>
      <c r="AE88" s="13">
        <v>50</v>
      </c>
      <c r="AF88" s="13">
        <v>1991</v>
      </c>
      <c r="AG88" s="1530" t="s">
        <v>40</v>
      </c>
      <c r="AI88" s="1524">
        <v>1</v>
      </c>
      <c r="AJ88" s="1524"/>
      <c r="AK88" s="1524"/>
      <c r="AL88" s="1524"/>
      <c r="AM88" s="1524"/>
    </row>
    <row r="89" spans="1:41" hidden="1">
      <c r="C89" s="1524">
        <v>2</v>
      </c>
      <c r="D89" s="1531"/>
      <c r="E89" s="1525"/>
      <c r="F89" s="1525"/>
      <c r="G89" s="1525"/>
      <c r="H89" s="1525"/>
      <c r="I89" s="1525"/>
      <c r="J89" s="1526"/>
      <c r="K89" s="1525"/>
      <c r="L89" s="1525"/>
      <c r="M89" s="1526"/>
      <c r="N89" s="1528">
        <v>57.1</v>
      </c>
      <c r="O89" s="1528">
        <v>75</v>
      </c>
      <c r="P89" s="1532">
        <v>55.6</v>
      </c>
      <c r="Q89" s="1528">
        <v>656.50000000000034</v>
      </c>
      <c r="R89" s="1528">
        <v>682.09999999999991</v>
      </c>
      <c r="S89" s="1532">
        <v>317.49999999999994</v>
      </c>
      <c r="T89" s="1615">
        <f t="shared" si="3"/>
        <v>65.650000000000034</v>
      </c>
      <c r="U89" s="1615">
        <f t="shared" si="4"/>
        <v>68.209999999999994</v>
      </c>
      <c r="V89" s="1616">
        <f t="shared" si="5"/>
        <v>31.749999999999993</v>
      </c>
      <c r="W89" s="1619">
        <v>36.4</v>
      </c>
      <c r="X89" s="1529">
        <v>50</v>
      </c>
      <c r="Y89" s="1620">
        <v>61.1</v>
      </c>
      <c r="Z89" s="1619">
        <v>97.1</v>
      </c>
      <c r="AA89" s="1529">
        <v>117.1</v>
      </c>
      <c r="AB89" s="1620">
        <v>108.8</v>
      </c>
      <c r="AC89" s="1529"/>
      <c r="AE89" s="13">
        <v>50</v>
      </c>
      <c r="AI89" s="1524">
        <v>2</v>
      </c>
      <c r="AJ89" s="1524"/>
      <c r="AK89" s="1524"/>
      <c r="AL89" s="1524"/>
      <c r="AM89" s="1524"/>
    </row>
    <row r="90" spans="1:41" hidden="1">
      <c r="C90" s="1524">
        <v>3</v>
      </c>
      <c r="D90" s="1627" t="s">
        <v>33</v>
      </c>
      <c r="E90" s="1525"/>
      <c r="F90" s="1525"/>
      <c r="G90" s="1525"/>
      <c r="H90" s="1525"/>
      <c r="I90" s="1525"/>
      <c r="J90" s="1526"/>
      <c r="K90" s="1525"/>
      <c r="L90" s="1525"/>
      <c r="M90" s="1526"/>
      <c r="N90" s="1528">
        <v>14.3</v>
      </c>
      <c r="O90" s="1528">
        <v>56.3</v>
      </c>
      <c r="P90" s="1532">
        <v>66.7</v>
      </c>
      <c r="Q90" s="1528">
        <v>620.8000000000003</v>
      </c>
      <c r="R90" s="1528">
        <v>688.39999999999986</v>
      </c>
      <c r="S90" s="1532">
        <v>334.19999999999993</v>
      </c>
      <c r="T90" s="1615">
        <f t="shared" si="3"/>
        <v>62.080000000000027</v>
      </c>
      <c r="U90" s="1615">
        <f t="shared" si="4"/>
        <v>68.839999999999989</v>
      </c>
      <c r="V90" s="1616">
        <f t="shared" si="5"/>
        <v>33.419999999999995</v>
      </c>
      <c r="W90" s="1619">
        <v>18.2</v>
      </c>
      <c r="X90" s="1529">
        <v>20</v>
      </c>
      <c r="Y90" s="1620">
        <v>44.4</v>
      </c>
      <c r="Z90" s="1619">
        <v>96.2</v>
      </c>
      <c r="AA90" s="1529">
        <v>116.1</v>
      </c>
      <c r="AB90" s="1620">
        <v>108.9</v>
      </c>
      <c r="AC90" s="1529"/>
      <c r="AE90" s="13">
        <v>50</v>
      </c>
      <c r="AI90" s="1524">
        <v>3</v>
      </c>
      <c r="AJ90" s="12" t="s">
        <v>33</v>
      </c>
      <c r="AK90" s="1524"/>
      <c r="AL90" s="1524"/>
      <c r="AM90" s="1524"/>
    </row>
    <row r="91" spans="1:41" hidden="1">
      <c r="C91" s="1524">
        <v>4</v>
      </c>
      <c r="D91" s="1531"/>
      <c r="E91" s="1525"/>
      <c r="F91" s="1525"/>
      <c r="G91" s="1525"/>
      <c r="H91" s="1525"/>
      <c r="I91" s="1525"/>
      <c r="J91" s="1526"/>
      <c r="K91" s="1525"/>
      <c r="L91" s="1525"/>
      <c r="M91" s="1526"/>
      <c r="N91" s="1528">
        <v>57.1</v>
      </c>
      <c r="O91" s="1528">
        <v>61.1</v>
      </c>
      <c r="P91" s="1532">
        <v>55.6</v>
      </c>
      <c r="Q91" s="1528">
        <v>627.90000000000032</v>
      </c>
      <c r="R91" s="1528">
        <v>699.49999999999989</v>
      </c>
      <c r="S91" s="1532">
        <v>339.79999999999995</v>
      </c>
      <c r="T91" s="1615">
        <f t="shared" si="3"/>
        <v>62.790000000000035</v>
      </c>
      <c r="U91" s="1615">
        <f t="shared" si="4"/>
        <v>69.949999999999989</v>
      </c>
      <c r="V91" s="1616">
        <f t="shared" si="5"/>
        <v>33.979999999999997</v>
      </c>
      <c r="W91" s="1619">
        <v>18.2</v>
      </c>
      <c r="X91" s="1529">
        <v>20</v>
      </c>
      <c r="Y91" s="1620">
        <v>55.6</v>
      </c>
      <c r="Z91" s="1619">
        <v>95.6</v>
      </c>
      <c r="AA91" s="1529">
        <v>115.1</v>
      </c>
      <c r="AB91" s="1620">
        <v>109.2</v>
      </c>
      <c r="AC91" s="1529"/>
      <c r="AE91" s="13">
        <v>50</v>
      </c>
      <c r="AI91" s="1524">
        <v>4</v>
      </c>
      <c r="AJ91" s="1524"/>
      <c r="AK91" s="1524">
        <v>99.5</v>
      </c>
      <c r="AL91" s="1524">
        <v>159.5</v>
      </c>
      <c r="AM91" s="1524">
        <v>219.5</v>
      </c>
      <c r="AN91" s="13">
        <v>139.5</v>
      </c>
      <c r="AO91" s="13">
        <v>29.5</v>
      </c>
    </row>
    <row r="92" spans="1:41" hidden="1">
      <c r="C92" s="1524">
        <v>5</v>
      </c>
      <c r="D92" s="1531"/>
      <c r="E92" s="1525"/>
      <c r="F92" s="1525"/>
      <c r="G92" s="1525"/>
      <c r="H92" s="1525"/>
      <c r="I92" s="1525"/>
      <c r="J92" s="1526"/>
      <c r="K92" s="1525"/>
      <c r="L92" s="1525"/>
      <c r="M92" s="1526"/>
      <c r="N92" s="1528">
        <v>21.4</v>
      </c>
      <c r="O92" s="1528">
        <v>22.2</v>
      </c>
      <c r="P92" s="1532">
        <v>44.4</v>
      </c>
      <c r="Q92" s="1528">
        <v>599.3000000000003</v>
      </c>
      <c r="R92" s="1528">
        <v>671.69999999999993</v>
      </c>
      <c r="S92" s="1532">
        <v>334.19999999999993</v>
      </c>
      <c r="T92" s="1615">
        <f t="shared" si="3"/>
        <v>59.930000000000028</v>
      </c>
      <c r="U92" s="1615">
        <f t="shared" si="4"/>
        <v>67.169999999999987</v>
      </c>
      <c r="V92" s="1616">
        <f t="shared" si="5"/>
        <v>33.419999999999995</v>
      </c>
      <c r="W92" s="1619">
        <v>18.2</v>
      </c>
      <c r="X92" s="1529">
        <v>65</v>
      </c>
      <c r="Y92" s="1620">
        <v>61.1</v>
      </c>
      <c r="Z92" s="1619">
        <v>94.8</v>
      </c>
      <c r="AA92" s="1529">
        <v>116.4</v>
      </c>
      <c r="AB92" s="1620">
        <v>109.9</v>
      </c>
      <c r="AC92" s="1529"/>
      <c r="AE92" s="13">
        <v>50</v>
      </c>
      <c r="AI92" s="1524">
        <v>5</v>
      </c>
      <c r="AJ92" s="1524"/>
      <c r="AK92" s="1524">
        <v>99.5</v>
      </c>
      <c r="AL92" s="1524">
        <v>159.5</v>
      </c>
      <c r="AM92" s="1524">
        <v>219.5</v>
      </c>
      <c r="AN92" s="13">
        <v>139.5</v>
      </c>
      <c r="AO92" s="13">
        <v>29.5</v>
      </c>
    </row>
    <row r="93" spans="1:41" hidden="1">
      <c r="C93" s="1524">
        <v>6</v>
      </c>
      <c r="D93" s="1531"/>
      <c r="E93" s="1525"/>
      <c r="F93" s="1525"/>
      <c r="G93" s="1525"/>
      <c r="H93" s="1525"/>
      <c r="I93" s="1525"/>
      <c r="J93" s="1526"/>
      <c r="K93" s="1525"/>
      <c r="L93" s="1525"/>
      <c r="M93" s="1526"/>
      <c r="N93" s="1528">
        <v>57.1</v>
      </c>
      <c r="O93" s="1528">
        <v>55.6</v>
      </c>
      <c r="P93" s="1532">
        <v>66.7</v>
      </c>
      <c r="Q93" s="1528">
        <v>606.40000000000032</v>
      </c>
      <c r="R93" s="1528">
        <v>677.3</v>
      </c>
      <c r="S93" s="1532">
        <v>350.89999999999992</v>
      </c>
      <c r="T93" s="1615">
        <f t="shared" si="3"/>
        <v>60.640000000000029</v>
      </c>
      <c r="U93" s="1615">
        <f t="shared" si="4"/>
        <v>67.72999999999999</v>
      </c>
      <c r="V93" s="1616">
        <f t="shared" si="5"/>
        <v>35.089999999999989</v>
      </c>
      <c r="W93" s="1619">
        <v>9.1</v>
      </c>
      <c r="X93" s="1529">
        <v>25</v>
      </c>
      <c r="Y93" s="1620">
        <v>83.3</v>
      </c>
      <c r="Z93" s="1619">
        <v>93.4</v>
      </c>
      <c r="AA93" s="1529">
        <v>114.3</v>
      </c>
      <c r="AB93" s="1620">
        <v>110.2</v>
      </c>
      <c r="AC93" s="1529"/>
      <c r="AE93" s="13">
        <v>50</v>
      </c>
      <c r="AI93" s="1524">
        <v>6</v>
      </c>
      <c r="AJ93" s="1524"/>
      <c r="AK93" s="1524">
        <v>99.5</v>
      </c>
      <c r="AL93" s="1524">
        <v>159.5</v>
      </c>
      <c r="AM93" s="1524">
        <v>219.5</v>
      </c>
      <c r="AN93" s="13">
        <v>139.5</v>
      </c>
      <c r="AO93" s="13">
        <v>29.5</v>
      </c>
    </row>
    <row r="94" spans="1:41" hidden="1">
      <c r="C94" s="1524">
        <v>7</v>
      </c>
      <c r="D94" s="1531"/>
      <c r="E94" s="1525"/>
      <c r="F94" s="1525"/>
      <c r="G94" s="1525"/>
      <c r="H94" s="1525"/>
      <c r="I94" s="1525"/>
      <c r="J94" s="1526"/>
      <c r="K94" s="1525"/>
      <c r="L94" s="1525"/>
      <c r="M94" s="1526"/>
      <c r="N94" s="1528">
        <v>14.3</v>
      </c>
      <c r="O94" s="1528">
        <v>11.1</v>
      </c>
      <c r="P94" s="1532">
        <v>55.6</v>
      </c>
      <c r="Q94" s="1528">
        <v>570.70000000000027</v>
      </c>
      <c r="R94" s="1528">
        <v>638.4</v>
      </c>
      <c r="S94" s="1532">
        <v>356.49999999999994</v>
      </c>
      <c r="T94" s="1615">
        <f t="shared" si="3"/>
        <v>57.070000000000029</v>
      </c>
      <c r="U94" s="1615">
        <f t="shared" si="4"/>
        <v>63.839999999999996</v>
      </c>
      <c r="V94" s="1616">
        <f t="shared" si="5"/>
        <v>35.649999999999991</v>
      </c>
      <c r="W94" s="1619">
        <v>9.1</v>
      </c>
      <c r="X94" s="1529">
        <v>70</v>
      </c>
      <c r="Y94" s="1620">
        <v>61.1</v>
      </c>
      <c r="Z94" s="1619">
        <v>93</v>
      </c>
      <c r="AA94" s="1529">
        <v>115.6</v>
      </c>
      <c r="AB94" s="1620">
        <v>109.6</v>
      </c>
      <c r="AC94" s="1529"/>
      <c r="AE94" s="13">
        <v>50</v>
      </c>
      <c r="AI94" s="1524">
        <v>7</v>
      </c>
      <c r="AJ94" s="1524"/>
      <c r="AK94" s="1524">
        <v>99.5</v>
      </c>
      <c r="AL94" s="1524">
        <v>159.5</v>
      </c>
      <c r="AM94" s="1524">
        <v>219.5</v>
      </c>
      <c r="AN94" s="13">
        <v>139.5</v>
      </c>
      <c r="AO94" s="13">
        <v>29.5</v>
      </c>
    </row>
    <row r="95" spans="1:41" hidden="1">
      <c r="C95" s="1524">
        <v>8</v>
      </c>
      <c r="D95" s="1531"/>
      <c r="E95" s="1525"/>
      <c r="F95" s="1525"/>
      <c r="G95" s="1525"/>
      <c r="H95" s="1525"/>
      <c r="I95" s="1525"/>
      <c r="J95" s="1526"/>
      <c r="K95" s="1525"/>
      <c r="L95" s="1525"/>
      <c r="M95" s="1526"/>
      <c r="N95" s="1528">
        <v>14.3</v>
      </c>
      <c r="O95" s="1528">
        <v>0</v>
      </c>
      <c r="P95" s="1532">
        <v>55.6</v>
      </c>
      <c r="Q95" s="1528">
        <v>535.00000000000023</v>
      </c>
      <c r="R95" s="1528">
        <v>588.4</v>
      </c>
      <c r="S95" s="1532">
        <v>362.09999999999997</v>
      </c>
      <c r="T95" s="1615">
        <f t="shared" si="3"/>
        <v>53.500000000000021</v>
      </c>
      <c r="U95" s="1615">
        <f t="shared" si="4"/>
        <v>58.839999999999996</v>
      </c>
      <c r="V95" s="1616">
        <f t="shared" si="5"/>
        <v>36.209999999999994</v>
      </c>
      <c r="W95" s="1619">
        <v>9.1</v>
      </c>
      <c r="X95" s="1529">
        <v>30</v>
      </c>
      <c r="Y95" s="1620">
        <v>44.4</v>
      </c>
      <c r="Z95" s="1619">
        <v>92.1</v>
      </c>
      <c r="AA95" s="1529">
        <v>114.3</v>
      </c>
      <c r="AB95" s="1620">
        <v>108.8</v>
      </c>
      <c r="AC95" s="1529"/>
      <c r="AE95" s="13">
        <v>50</v>
      </c>
      <c r="AI95" s="1524">
        <v>8</v>
      </c>
      <c r="AJ95" s="1524"/>
      <c r="AK95" s="1524">
        <v>99.5</v>
      </c>
      <c r="AL95" s="1524">
        <v>159.5</v>
      </c>
      <c r="AM95" s="1524">
        <v>219.5</v>
      </c>
      <c r="AN95" s="13">
        <v>139.5</v>
      </c>
      <c r="AO95" s="13">
        <v>29.5</v>
      </c>
    </row>
    <row r="96" spans="1:41" hidden="1">
      <c r="C96" s="1524">
        <v>9</v>
      </c>
      <c r="D96" s="1531"/>
      <c r="E96" s="1525"/>
      <c r="F96" s="1525"/>
      <c r="G96" s="1525"/>
      <c r="H96" s="1525"/>
      <c r="I96" s="1525"/>
      <c r="J96" s="1526"/>
      <c r="K96" s="1525"/>
      <c r="L96" s="1525"/>
      <c r="M96" s="1526"/>
      <c r="N96" s="1528">
        <v>14.3</v>
      </c>
      <c r="O96" s="1528">
        <v>22.2</v>
      </c>
      <c r="P96" s="1532">
        <v>44.4</v>
      </c>
      <c r="Q96" s="1528">
        <v>499.30000000000024</v>
      </c>
      <c r="R96" s="1528">
        <v>560.6</v>
      </c>
      <c r="S96" s="1532">
        <v>356.49999999999994</v>
      </c>
      <c r="T96" s="1615">
        <f t="shared" si="3"/>
        <v>49.930000000000021</v>
      </c>
      <c r="U96" s="1615">
        <f t="shared" si="4"/>
        <v>56.06</v>
      </c>
      <c r="V96" s="1616">
        <f t="shared" si="5"/>
        <v>35.649999999999991</v>
      </c>
      <c r="W96" s="1619">
        <v>18.2</v>
      </c>
      <c r="X96" s="1529">
        <v>40</v>
      </c>
      <c r="Y96" s="1620">
        <v>33.299999999999997</v>
      </c>
      <c r="Z96" s="1619">
        <v>91.2</v>
      </c>
      <c r="AA96" s="1529">
        <v>113.1</v>
      </c>
      <c r="AB96" s="1620">
        <v>108.7</v>
      </c>
      <c r="AC96" s="1529"/>
      <c r="AE96" s="13">
        <v>50</v>
      </c>
      <c r="AI96" s="1524">
        <v>9</v>
      </c>
      <c r="AJ96" s="1524"/>
      <c r="AK96" s="1524">
        <v>99.5</v>
      </c>
      <c r="AL96" s="1524">
        <v>159.5</v>
      </c>
      <c r="AM96" s="1524">
        <v>219.5</v>
      </c>
      <c r="AN96" s="13">
        <v>139.5</v>
      </c>
      <c r="AO96" s="13">
        <v>29.5</v>
      </c>
    </row>
    <row r="97" spans="1:41" hidden="1">
      <c r="C97" s="1524">
        <v>10</v>
      </c>
      <c r="D97" s="1531"/>
      <c r="E97" s="1525"/>
      <c r="F97" s="1525"/>
      <c r="G97" s="1525"/>
      <c r="H97" s="1525"/>
      <c r="I97" s="1525"/>
      <c r="J97" s="1526"/>
      <c r="K97" s="1525"/>
      <c r="L97" s="1525"/>
      <c r="M97" s="1526"/>
      <c r="N97" s="1528">
        <v>28.6</v>
      </c>
      <c r="O97" s="1528">
        <v>22.2</v>
      </c>
      <c r="P97" s="1532">
        <v>44.4</v>
      </c>
      <c r="Q97" s="1528">
        <v>477.90000000000026</v>
      </c>
      <c r="R97" s="1528">
        <v>532.80000000000007</v>
      </c>
      <c r="S97" s="1532">
        <v>350.89999999999992</v>
      </c>
      <c r="T97" s="1615">
        <f t="shared" si="3"/>
        <v>47.790000000000028</v>
      </c>
      <c r="U97" s="1615">
        <f t="shared" si="4"/>
        <v>53.280000000000008</v>
      </c>
      <c r="V97" s="1616">
        <f t="shared" si="5"/>
        <v>35.089999999999989</v>
      </c>
      <c r="W97" s="1619">
        <v>27.3</v>
      </c>
      <c r="X97" s="1529">
        <v>10</v>
      </c>
      <c r="Y97" s="1620">
        <v>66.7</v>
      </c>
      <c r="Z97" s="1619">
        <v>91.2</v>
      </c>
      <c r="AA97" s="1529">
        <v>112.3</v>
      </c>
      <c r="AB97" s="1620">
        <v>108.4</v>
      </c>
      <c r="AC97" s="1529"/>
      <c r="AE97" s="13">
        <v>50</v>
      </c>
      <c r="AI97" s="1524">
        <v>10</v>
      </c>
      <c r="AJ97" s="1524"/>
      <c r="AK97" s="1524">
        <v>99.5</v>
      </c>
      <c r="AL97" s="1524">
        <v>159.5</v>
      </c>
      <c r="AM97" s="1524">
        <v>219.5</v>
      </c>
      <c r="AN97" s="13">
        <v>139.5</v>
      </c>
      <c r="AO97" s="13">
        <v>29.5</v>
      </c>
    </row>
    <row r="98" spans="1:41" hidden="1">
      <c r="C98" s="1524">
        <v>11</v>
      </c>
      <c r="D98" s="1531"/>
      <c r="E98" s="1525"/>
      <c r="F98" s="1525"/>
      <c r="G98" s="1525"/>
      <c r="H98" s="1525"/>
      <c r="I98" s="1525"/>
      <c r="J98" s="1526"/>
      <c r="K98" s="1525"/>
      <c r="L98" s="1525"/>
      <c r="M98" s="1526"/>
      <c r="N98" s="1528">
        <v>28.6</v>
      </c>
      <c r="O98" s="1528">
        <v>33.299999999999997</v>
      </c>
      <c r="P98" s="1532">
        <v>33.299999999999997</v>
      </c>
      <c r="Q98" s="1528">
        <v>456.50000000000028</v>
      </c>
      <c r="R98" s="1528">
        <v>516.1</v>
      </c>
      <c r="S98" s="1532">
        <v>334.19999999999993</v>
      </c>
      <c r="T98" s="1615">
        <f t="shared" si="3"/>
        <v>45.650000000000027</v>
      </c>
      <c r="U98" s="1615">
        <f t="shared" si="4"/>
        <v>51.61</v>
      </c>
      <c r="V98" s="1616">
        <f t="shared" si="5"/>
        <v>33.419999999999995</v>
      </c>
      <c r="W98" s="1619">
        <v>27.3</v>
      </c>
      <c r="X98" s="1529">
        <v>30</v>
      </c>
      <c r="Y98" s="1620">
        <v>77.8</v>
      </c>
      <c r="Z98" s="1619">
        <v>90</v>
      </c>
      <c r="AA98" s="1529">
        <v>112.6</v>
      </c>
      <c r="AB98" s="1620">
        <v>108.5</v>
      </c>
      <c r="AC98" s="1529"/>
      <c r="AE98" s="13">
        <v>50</v>
      </c>
      <c r="AI98" s="1524">
        <v>11</v>
      </c>
      <c r="AJ98" s="1524"/>
      <c r="AK98" s="1524">
        <v>99.5</v>
      </c>
      <c r="AL98" s="1524">
        <v>159.5</v>
      </c>
      <c r="AM98" s="1524">
        <v>219.5</v>
      </c>
      <c r="AN98" s="13">
        <v>139.5</v>
      </c>
      <c r="AO98" s="13">
        <v>29.5</v>
      </c>
    </row>
    <row r="99" spans="1:41" hidden="1">
      <c r="C99" s="1524">
        <v>12</v>
      </c>
      <c r="D99" s="1531"/>
      <c r="E99" s="1525"/>
      <c r="F99" s="1525"/>
      <c r="G99" s="1525"/>
      <c r="H99" s="1525"/>
      <c r="I99" s="1525"/>
      <c r="J99" s="1526"/>
      <c r="K99" s="1525"/>
      <c r="L99" s="1525"/>
      <c r="M99" s="1526"/>
      <c r="N99" s="1528">
        <v>14.3</v>
      </c>
      <c r="O99" s="1528">
        <v>22.2</v>
      </c>
      <c r="P99" s="1532">
        <v>33.299999999999997</v>
      </c>
      <c r="Q99" s="1528">
        <v>420.8000000000003</v>
      </c>
      <c r="R99" s="1528">
        <v>488.3</v>
      </c>
      <c r="S99" s="1532">
        <v>317.49999999999994</v>
      </c>
      <c r="T99" s="1615">
        <f t="shared" si="3"/>
        <v>42.080000000000027</v>
      </c>
      <c r="U99" s="1615">
        <f t="shared" si="4"/>
        <v>48.83</v>
      </c>
      <c r="V99" s="1616">
        <f t="shared" si="5"/>
        <v>31.749999999999993</v>
      </c>
      <c r="W99" s="1619">
        <v>18.2</v>
      </c>
      <c r="X99" s="1529">
        <v>20</v>
      </c>
      <c r="Y99" s="1620">
        <v>55.6</v>
      </c>
      <c r="Z99" s="1619">
        <v>88.8</v>
      </c>
      <c r="AA99" s="1529">
        <v>110.7</v>
      </c>
      <c r="AB99" s="1620">
        <v>107.8</v>
      </c>
      <c r="AC99" s="1529"/>
      <c r="AE99" s="13">
        <v>50</v>
      </c>
      <c r="AI99" s="1524">
        <v>12</v>
      </c>
      <c r="AJ99" s="1524"/>
      <c r="AK99" s="1524">
        <v>99.5</v>
      </c>
      <c r="AL99" s="1524">
        <v>159.5</v>
      </c>
      <c r="AM99" s="1524">
        <v>219.5</v>
      </c>
      <c r="AN99" s="13">
        <v>139.5</v>
      </c>
      <c r="AO99" s="13">
        <v>29.5</v>
      </c>
    </row>
    <row r="100" spans="1:41" ht="26" hidden="1">
      <c r="A100" s="13">
        <v>1992</v>
      </c>
      <c r="B100" s="1523">
        <v>4</v>
      </c>
      <c r="C100" s="1524">
        <v>1</v>
      </c>
      <c r="D100" s="1531"/>
      <c r="E100" s="1525"/>
      <c r="F100" s="1525"/>
      <c r="G100" s="1525"/>
      <c r="H100" s="1525"/>
      <c r="I100" s="1525"/>
      <c r="J100" s="1526"/>
      <c r="K100" s="1525"/>
      <c r="L100" s="1525"/>
      <c r="M100" s="1526"/>
      <c r="N100" s="1528">
        <v>28.6</v>
      </c>
      <c r="O100" s="1528">
        <v>11.1</v>
      </c>
      <c r="P100" s="1532">
        <v>33.299999999999997</v>
      </c>
      <c r="Q100" s="1528">
        <v>399.40000000000032</v>
      </c>
      <c r="R100" s="1528">
        <v>449.40000000000003</v>
      </c>
      <c r="S100" s="1532">
        <v>300.79999999999995</v>
      </c>
      <c r="T100" s="1615">
        <f t="shared" si="3"/>
        <v>39.940000000000033</v>
      </c>
      <c r="U100" s="1615">
        <f t="shared" si="4"/>
        <v>44.940000000000005</v>
      </c>
      <c r="V100" s="1616">
        <f t="shared" si="5"/>
        <v>30.079999999999995</v>
      </c>
      <c r="W100" s="1619">
        <v>18.2</v>
      </c>
      <c r="X100" s="1529">
        <v>30</v>
      </c>
      <c r="Y100" s="1620">
        <v>33.299999999999997</v>
      </c>
      <c r="Z100" s="1619">
        <v>88.5</v>
      </c>
      <c r="AA100" s="1529">
        <v>109.4</v>
      </c>
      <c r="AB100" s="1620">
        <v>107.2</v>
      </c>
      <c r="AC100" s="1529"/>
      <c r="AE100" s="13">
        <v>50</v>
      </c>
      <c r="AF100" s="13">
        <v>1992</v>
      </c>
      <c r="AG100" s="1530" t="s">
        <v>41</v>
      </c>
      <c r="AI100" s="1524">
        <v>1</v>
      </c>
      <c r="AJ100" s="1524"/>
      <c r="AK100" s="1524">
        <v>99.5</v>
      </c>
      <c r="AL100" s="1524">
        <v>159.5</v>
      </c>
      <c r="AM100" s="1524">
        <v>219.5</v>
      </c>
      <c r="AN100" s="13">
        <v>139.5</v>
      </c>
      <c r="AO100" s="13">
        <v>29.5</v>
      </c>
    </row>
    <row r="101" spans="1:41" hidden="1">
      <c r="C101" s="1524">
        <v>2</v>
      </c>
      <c r="D101" s="1531"/>
      <c r="E101" s="1525"/>
      <c r="F101" s="1525"/>
      <c r="G101" s="1525"/>
      <c r="H101" s="1525"/>
      <c r="I101" s="1525"/>
      <c r="J101" s="1526"/>
      <c r="K101" s="1525"/>
      <c r="L101" s="1525"/>
      <c r="M101" s="1526"/>
      <c r="N101" s="1528">
        <v>21.4</v>
      </c>
      <c r="O101" s="1528">
        <v>22.2</v>
      </c>
      <c r="P101" s="1532">
        <v>16.7</v>
      </c>
      <c r="Q101" s="1528">
        <v>370.8000000000003</v>
      </c>
      <c r="R101" s="1528">
        <v>421.6</v>
      </c>
      <c r="S101" s="1532">
        <v>267.49999999999994</v>
      </c>
      <c r="T101" s="1615">
        <f t="shared" si="3"/>
        <v>37.080000000000027</v>
      </c>
      <c r="U101" s="1615">
        <f t="shared" si="4"/>
        <v>42.160000000000004</v>
      </c>
      <c r="V101" s="1616">
        <f t="shared" si="5"/>
        <v>26.749999999999993</v>
      </c>
      <c r="W101" s="1619">
        <v>18.2</v>
      </c>
      <c r="X101" s="1529">
        <v>15</v>
      </c>
      <c r="Y101" s="1620">
        <v>50</v>
      </c>
      <c r="Z101" s="1619">
        <v>87.9</v>
      </c>
      <c r="AA101" s="1529">
        <v>109</v>
      </c>
      <c r="AB101" s="1620">
        <v>107.1</v>
      </c>
      <c r="AC101" s="1529"/>
      <c r="AE101" s="13">
        <v>50</v>
      </c>
      <c r="AI101" s="1524">
        <v>2</v>
      </c>
      <c r="AJ101" s="1524"/>
      <c r="AK101" s="1524">
        <v>99.5</v>
      </c>
      <c r="AL101" s="1524">
        <v>159.5</v>
      </c>
      <c r="AM101" s="1524">
        <v>219.5</v>
      </c>
      <c r="AN101" s="13">
        <v>139.5</v>
      </c>
      <c r="AO101" s="13">
        <v>29.5</v>
      </c>
    </row>
    <row r="102" spans="1:41" hidden="1">
      <c r="C102" s="1524">
        <v>3</v>
      </c>
      <c r="D102" s="1531"/>
      <c r="E102" s="1525"/>
      <c r="F102" s="1525"/>
      <c r="G102" s="1525"/>
      <c r="H102" s="1525"/>
      <c r="I102" s="1525"/>
      <c r="J102" s="1526"/>
      <c r="K102" s="1525"/>
      <c r="L102" s="1525"/>
      <c r="M102" s="1526"/>
      <c r="N102" s="1528">
        <v>35.700000000000003</v>
      </c>
      <c r="O102" s="1528">
        <v>22.2</v>
      </c>
      <c r="P102" s="1532">
        <v>44.4</v>
      </c>
      <c r="Q102" s="1528">
        <v>356.50000000000028</v>
      </c>
      <c r="R102" s="1528">
        <v>393.8</v>
      </c>
      <c r="S102" s="1532">
        <v>261.89999999999992</v>
      </c>
      <c r="T102" s="1615">
        <f t="shared" si="3"/>
        <v>35.650000000000027</v>
      </c>
      <c r="U102" s="1615">
        <f t="shared" si="4"/>
        <v>39.380000000000003</v>
      </c>
      <c r="V102" s="1616">
        <f t="shared" si="5"/>
        <v>26.189999999999991</v>
      </c>
      <c r="W102" s="1619">
        <v>27.3</v>
      </c>
      <c r="X102" s="1529">
        <v>5</v>
      </c>
      <c r="Y102" s="1620">
        <v>33.299999999999997</v>
      </c>
      <c r="Z102" s="1619">
        <v>87.4</v>
      </c>
      <c r="AA102" s="1529">
        <v>106.9</v>
      </c>
      <c r="AB102" s="1620">
        <v>105.9</v>
      </c>
      <c r="AC102" s="1529"/>
      <c r="AE102" s="13">
        <v>50</v>
      </c>
      <c r="AI102" s="1524">
        <v>3</v>
      </c>
      <c r="AJ102" s="1524"/>
      <c r="AK102" s="1524">
        <v>99.5</v>
      </c>
      <c r="AL102" s="1524">
        <v>159.5</v>
      </c>
      <c r="AM102" s="1524">
        <v>219.5</v>
      </c>
      <c r="AN102" s="13">
        <v>139.5</v>
      </c>
      <c r="AO102" s="13">
        <v>29.5</v>
      </c>
    </row>
    <row r="103" spans="1:41" hidden="1">
      <c r="C103" s="1524">
        <v>4</v>
      </c>
      <c r="D103" s="1531"/>
      <c r="E103" s="1525"/>
      <c r="F103" s="1525"/>
      <c r="G103" s="1525"/>
      <c r="H103" s="1525"/>
      <c r="I103" s="1525"/>
      <c r="J103" s="1526"/>
      <c r="K103" s="1525"/>
      <c r="L103" s="1525"/>
      <c r="M103" s="1526"/>
      <c r="N103" s="1528">
        <v>42.9</v>
      </c>
      <c r="O103" s="1528">
        <v>33.299999999999997</v>
      </c>
      <c r="P103" s="1532">
        <v>33.299999999999997</v>
      </c>
      <c r="Q103" s="1528">
        <v>349.40000000000026</v>
      </c>
      <c r="R103" s="1528">
        <v>377.1</v>
      </c>
      <c r="S103" s="1532">
        <v>245.19999999999993</v>
      </c>
      <c r="T103" s="1615">
        <f t="shared" si="3"/>
        <v>34.940000000000026</v>
      </c>
      <c r="U103" s="1615">
        <f t="shared" si="4"/>
        <v>37.71</v>
      </c>
      <c r="V103" s="1616">
        <f t="shared" si="5"/>
        <v>24.519999999999992</v>
      </c>
      <c r="W103" s="1619">
        <v>9.1</v>
      </c>
      <c r="X103" s="1529">
        <v>10</v>
      </c>
      <c r="Y103" s="1620">
        <v>33.299999999999997</v>
      </c>
      <c r="Z103" s="1619">
        <v>85.8</v>
      </c>
      <c r="AA103" s="1529">
        <v>105.3</v>
      </c>
      <c r="AB103" s="1620">
        <v>105.4</v>
      </c>
      <c r="AC103" s="1529"/>
      <c r="AE103" s="13">
        <v>50</v>
      </c>
      <c r="AI103" s="1524">
        <v>4</v>
      </c>
      <c r="AJ103" s="1524"/>
      <c r="AK103" s="1524">
        <v>99.5</v>
      </c>
      <c r="AL103" s="1524">
        <v>159.5</v>
      </c>
      <c r="AM103" s="1524">
        <v>219.5</v>
      </c>
      <c r="AN103" s="13">
        <v>139.5</v>
      </c>
      <c r="AO103" s="13">
        <v>29.5</v>
      </c>
    </row>
    <row r="104" spans="1:41" hidden="1">
      <c r="C104" s="1524">
        <v>5</v>
      </c>
      <c r="D104" s="1531"/>
      <c r="E104" s="1525"/>
      <c r="F104" s="1525"/>
      <c r="G104" s="1525"/>
      <c r="H104" s="1525"/>
      <c r="I104" s="1525"/>
      <c r="J104" s="1526"/>
      <c r="K104" s="1525"/>
      <c r="L104" s="1525"/>
      <c r="M104" s="1526"/>
      <c r="N104" s="1528">
        <v>42.9</v>
      </c>
      <c r="O104" s="1528">
        <v>11.1</v>
      </c>
      <c r="P104" s="1532">
        <v>11.1</v>
      </c>
      <c r="Q104" s="1528">
        <v>342.30000000000024</v>
      </c>
      <c r="R104" s="1528">
        <v>338.20000000000005</v>
      </c>
      <c r="S104" s="1532">
        <v>206.29999999999993</v>
      </c>
      <c r="T104" s="1615">
        <f t="shared" si="3"/>
        <v>34.230000000000025</v>
      </c>
      <c r="U104" s="1615">
        <f t="shared" si="4"/>
        <v>33.820000000000007</v>
      </c>
      <c r="V104" s="1616">
        <f t="shared" si="5"/>
        <v>20.629999999999992</v>
      </c>
      <c r="W104" s="1619">
        <v>9.1</v>
      </c>
      <c r="X104" s="1529">
        <v>0</v>
      </c>
      <c r="Y104" s="1620">
        <v>22.2</v>
      </c>
      <c r="Z104" s="1619">
        <v>85.4</v>
      </c>
      <c r="AA104" s="1529">
        <v>103.3</v>
      </c>
      <c r="AB104" s="1620">
        <v>104.9</v>
      </c>
      <c r="AC104" s="1529"/>
      <c r="AE104" s="13">
        <v>50</v>
      </c>
      <c r="AI104" s="1524">
        <v>5</v>
      </c>
      <c r="AJ104" s="1524"/>
      <c r="AK104" s="1524">
        <v>99.5</v>
      </c>
      <c r="AL104" s="1524">
        <v>159.5</v>
      </c>
      <c r="AM104" s="1524">
        <v>219.5</v>
      </c>
      <c r="AN104" s="13">
        <v>139.5</v>
      </c>
      <c r="AO104" s="13">
        <v>29.5</v>
      </c>
    </row>
    <row r="105" spans="1:41" hidden="1">
      <c r="C105" s="1524">
        <v>6</v>
      </c>
      <c r="D105" s="1531"/>
      <c r="E105" s="1525"/>
      <c r="F105" s="1525"/>
      <c r="G105" s="1525"/>
      <c r="H105" s="1525"/>
      <c r="I105" s="1525"/>
      <c r="J105" s="1526"/>
      <c r="K105" s="1525"/>
      <c r="L105" s="1525"/>
      <c r="M105" s="1526"/>
      <c r="N105" s="1528">
        <v>57.1</v>
      </c>
      <c r="O105" s="1528">
        <v>11.1</v>
      </c>
      <c r="P105" s="1532">
        <v>22.2</v>
      </c>
      <c r="Q105" s="1528">
        <v>349.40000000000026</v>
      </c>
      <c r="R105" s="1528">
        <v>299.30000000000007</v>
      </c>
      <c r="S105" s="1532">
        <v>178.49999999999991</v>
      </c>
      <c r="T105" s="1615">
        <f t="shared" si="3"/>
        <v>34.940000000000026</v>
      </c>
      <c r="U105" s="1615">
        <f t="shared" si="4"/>
        <v>29.930000000000007</v>
      </c>
      <c r="V105" s="1616">
        <f t="shared" si="5"/>
        <v>17.849999999999991</v>
      </c>
      <c r="W105" s="1619">
        <v>13.6</v>
      </c>
      <c r="X105" s="1529">
        <v>25</v>
      </c>
      <c r="Y105" s="1620">
        <v>33.299999999999997</v>
      </c>
      <c r="Z105" s="1619">
        <v>85.1</v>
      </c>
      <c r="AA105" s="1529">
        <v>103.5</v>
      </c>
      <c r="AB105" s="1620">
        <v>104.4</v>
      </c>
      <c r="AC105" s="1529"/>
      <c r="AE105" s="13">
        <v>50</v>
      </c>
      <c r="AI105" s="1524">
        <v>6</v>
      </c>
      <c r="AJ105" s="1524"/>
      <c r="AK105" s="1524">
        <v>99.5</v>
      </c>
      <c r="AL105" s="1524">
        <v>159.5</v>
      </c>
      <c r="AM105" s="1524">
        <v>219.5</v>
      </c>
      <c r="AN105" s="13">
        <v>139.5</v>
      </c>
      <c r="AO105" s="13">
        <v>29.5</v>
      </c>
    </row>
    <row r="106" spans="1:41" hidden="1">
      <c r="C106" s="1524">
        <v>7</v>
      </c>
      <c r="D106" s="1531"/>
      <c r="E106" s="1525"/>
      <c r="F106" s="1525"/>
      <c r="G106" s="1525"/>
      <c r="H106" s="1525"/>
      <c r="I106" s="1525"/>
      <c r="J106" s="1526"/>
      <c r="K106" s="1525"/>
      <c r="L106" s="1525"/>
      <c r="M106" s="1526"/>
      <c r="N106" s="1528">
        <v>14.3</v>
      </c>
      <c r="O106" s="1528">
        <v>11.1</v>
      </c>
      <c r="P106" s="1532">
        <v>33.299999999999997</v>
      </c>
      <c r="Q106" s="1528">
        <v>313.70000000000027</v>
      </c>
      <c r="R106" s="1528">
        <v>260.40000000000009</v>
      </c>
      <c r="S106" s="1532">
        <v>161.7999999999999</v>
      </c>
      <c r="T106" s="1615">
        <f t="shared" si="3"/>
        <v>31.370000000000026</v>
      </c>
      <c r="U106" s="1615">
        <f t="shared" si="4"/>
        <v>26.04000000000001</v>
      </c>
      <c r="V106" s="1616">
        <f t="shared" si="5"/>
        <v>16.179999999999989</v>
      </c>
      <c r="W106" s="1619">
        <v>27.3</v>
      </c>
      <c r="X106" s="1529">
        <v>20</v>
      </c>
      <c r="Y106" s="1620">
        <v>22.2</v>
      </c>
      <c r="Z106" s="1619">
        <v>84.5</v>
      </c>
      <c r="AA106" s="1529">
        <v>102.5</v>
      </c>
      <c r="AB106" s="1620">
        <v>103.6</v>
      </c>
      <c r="AC106" s="1529"/>
      <c r="AE106" s="13">
        <v>50</v>
      </c>
      <c r="AI106" s="1524">
        <v>7</v>
      </c>
      <c r="AJ106" s="1524"/>
      <c r="AK106" s="1524">
        <v>99.5</v>
      </c>
      <c r="AL106" s="1524">
        <v>159.5</v>
      </c>
      <c r="AM106" s="1524">
        <v>219.5</v>
      </c>
      <c r="AN106" s="13">
        <v>139.5</v>
      </c>
      <c r="AO106" s="13">
        <v>29.5</v>
      </c>
    </row>
    <row r="107" spans="1:41" hidden="1">
      <c r="C107" s="1524">
        <v>8</v>
      </c>
      <c r="D107" s="1531"/>
      <c r="E107" s="1525"/>
      <c r="F107" s="1525"/>
      <c r="G107" s="1525"/>
      <c r="H107" s="1525"/>
      <c r="I107" s="1525"/>
      <c r="J107" s="1526"/>
      <c r="K107" s="1525"/>
      <c r="L107" s="1525"/>
      <c r="M107" s="1526"/>
      <c r="N107" s="1528">
        <v>35.700000000000003</v>
      </c>
      <c r="O107" s="1528">
        <v>22.2</v>
      </c>
      <c r="P107" s="1532">
        <v>33.299999999999997</v>
      </c>
      <c r="Q107" s="1528">
        <v>299.40000000000026</v>
      </c>
      <c r="R107" s="1528">
        <v>232.60000000000008</v>
      </c>
      <c r="S107" s="1532">
        <v>145.09999999999991</v>
      </c>
      <c r="T107" s="1615">
        <f t="shared" si="3"/>
        <v>29.940000000000026</v>
      </c>
      <c r="U107" s="1615">
        <f t="shared" si="4"/>
        <v>23.260000000000009</v>
      </c>
      <c r="V107" s="1616">
        <f t="shared" si="5"/>
        <v>14.509999999999991</v>
      </c>
      <c r="W107" s="1619">
        <v>27.3</v>
      </c>
      <c r="X107" s="1529">
        <v>20</v>
      </c>
      <c r="Y107" s="1620">
        <v>22.2</v>
      </c>
      <c r="Z107" s="1619">
        <v>84.1</v>
      </c>
      <c r="AA107" s="1529">
        <v>100.4</v>
      </c>
      <c r="AB107" s="1620">
        <v>103.1</v>
      </c>
      <c r="AC107" s="1529"/>
      <c r="AE107" s="13">
        <v>50</v>
      </c>
      <c r="AI107" s="1524">
        <v>8</v>
      </c>
      <c r="AJ107" s="1524"/>
      <c r="AK107" s="1524">
        <v>99.5</v>
      </c>
      <c r="AL107" s="1524">
        <v>159.5</v>
      </c>
      <c r="AM107" s="1524">
        <v>219.5</v>
      </c>
      <c r="AN107" s="13">
        <v>139.5</v>
      </c>
      <c r="AO107" s="13">
        <v>29.5</v>
      </c>
    </row>
    <row r="108" spans="1:41" hidden="1">
      <c r="C108" s="1524">
        <v>9</v>
      </c>
      <c r="D108" s="1531"/>
      <c r="E108" s="1525"/>
      <c r="F108" s="1525"/>
      <c r="G108" s="1525"/>
      <c r="H108" s="1525"/>
      <c r="I108" s="1525"/>
      <c r="J108" s="1526"/>
      <c r="K108" s="1525"/>
      <c r="L108" s="1525"/>
      <c r="M108" s="1526"/>
      <c r="N108" s="1528">
        <v>57.1</v>
      </c>
      <c r="O108" s="1528">
        <v>77.8</v>
      </c>
      <c r="P108" s="1532">
        <v>22.2</v>
      </c>
      <c r="Q108" s="1528">
        <v>306.50000000000028</v>
      </c>
      <c r="R108" s="1528">
        <v>260.40000000000009</v>
      </c>
      <c r="S108" s="1532">
        <v>117.29999999999991</v>
      </c>
      <c r="T108" s="1615">
        <f t="shared" si="3"/>
        <v>30.650000000000027</v>
      </c>
      <c r="U108" s="1615">
        <f t="shared" si="4"/>
        <v>26.04000000000001</v>
      </c>
      <c r="V108" s="1616">
        <f t="shared" si="5"/>
        <v>11.729999999999992</v>
      </c>
      <c r="W108" s="1619">
        <v>54.5</v>
      </c>
      <c r="X108" s="1529">
        <v>40</v>
      </c>
      <c r="Y108" s="1620">
        <v>22.2</v>
      </c>
      <c r="Z108" s="1619">
        <v>84.6</v>
      </c>
      <c r="AA108" s="1529">
        <v>102.1</v>
      </c>
      <c r="AB108" s="1620">
        <v>102.6</v>
      </c>
      <c r="AC108" s="1529"/>
      <c r="AE108" s="13">
        <v>50</v>
      </c>
      <c r="AI108" s="1524">
        <v>9</v>
      </c>
      <c r="AJ108" s="1524"/>
      <c r="AK108" s="1524">
        <v>99.5</v>
      </c>
      <c r="AL108" s="1524">
        <v>159.5</v>
      </c>
      <c r="AM108" s="1524">
        <v>219.5</v>
      </c>
      <c r="AN108" s="13">
        <v>139.5</v>
      </c>
      <c r="AO108" s="13">
        <v>29.5</v>
      </c>
    </row>
    <row r="109" spans="1:41" hidden="1">
      <c r="C109" s="1524">
        <v>10</v>
      </c>
      <c r="D109" s="1531"/>
      <c r="E109" s="1525"/>
      <c r="F109" s="1525"/>
      <c r="G109" s="1525"/>
      <c r="H109" s="1525"/>
      <c r="I109" s="1525"/>
      <c r="J109" s="1526"/>
      <c r="K109" s="1525"/>
      <c r="L109" s="1525"/>
      <c r="M109" s="1526"/>
      <c r="N109" s="1528">
        <v>57.1</v>
      </c>
      <c r="O109" s="1528">
        <v>55.6</v>
      </c>
      <c r="P109" s="1532">
        <v>27.8</v>
      </c>
      <c r="Q109" s="1528">
        <v>313.60000000000031</v>
      </c>
      <c r="R109" s="1528">
        <v>266.00000000000011</v>
      </c>
      <c r="S109" s="1532">
        <v>95.099999999999909</v>
      </c>
      <c r="T109" s="1615">
        <f t="shared" si="3"/>
        <v>31.360000000000031</v>
      </c>
      <c r="U109" s="1615">
        <f t="shared" si="4"/>
        <v>26.600000000000012</v>
      </c>
      <c r="V109" s="1616">
        <f t="shared" si="5"/>
        <v>9.5099999999999909</v>
      </c>
      <c r="W109" s="1619">
        <v>27.3</v>
      </c>
      <c r="X109" s="1529">
        <v>20</v>
      </c>
      <c r="Y109" s="1620">
        <v>11.1</v>
      </c>
      <c r="Z109" s="1619">
        <v>83</v>
      </c>
      <c r="AA109" s="1529">
        <v>99.4</v>
      </c>
      <c r="AB109" s="1620">
        <v>101.7</v>
      </c>
      <c r="AC109" s="1529"/>
      <c r="AE109" s="13">
        <v>50</v>
      </c>
      <c r="AI109" s="1524">
        <v>10</v>
      </c>
      <c r="AJ109" s="1524"/>
      <c r="AK109" s="1524">
        <v>99.5</v>
      </c>
      <c r="AL109" s="1524">
        <v>159.5</v>
      </c>
      <c r="AM109" s="1524">
        <v>219.5</v>
      </c>
      <c r="AN109" s="13">
        <v>139.5</v>
      </c>
      <c r="AO109" s="13">
        <v>29.5</v>
      </c>
    </row>
    <row r="110" spans="1:41" hidden="1">
      <c r="C110" s="1524">
        <v>11</v>
      </c>
      <c r="D110" s="1531"/>
      <c r="E110" s="1525"/>
      <c r="F110" s="1525"/>
      <c r="G110" s="1525"/>
      <c r="H110" s="1525"/>
      <c r="I110" s="1525"/>
      <c r="J110" s="1526"/>
      <c r="K110" s="1525"/>
      <c r="L110" s="1525"/>
      <c r="M110" s="1526"/>
      <c r="N110" s="1528">
        <v>14.3</v>
      </c>
      <c r="O110" s="1528">
        <v>44.4</v>
      </c>
      <c r="P110" s="1532">
        <v>27.8</v>
      </c>
      <c r="Q110" s="1528">
        <v>277.90000000000032</v>
      </c>
      <c r="R110" s="1528">
        <v>260.40000000000009</v>
      </c>
      <c r="S110" s="1532">
        <v>72.899999999999906</v>
      </c>
      <c r="T110" s="1615">
        <f t="shared" si="3"/>
        <v>27.790000000000031</v>
      </c>
      <c r="U110" s="1615">
        <f t="shared" si="4"/>
        <v>26.04000000000001</v>
      </c>
      <c r="V110" s="1616">
        <f t="shared" si="5"/>
        <v>7.2899999999999903</v>
      </c>
      <c r="W110" s="1619">
        <v>18.2</v>
      </c>
      <c r="X110" s="1529">
        <v>20</v>
      </c>
      <c r="Y110" s="1620">
        <v>11.1</v>
      </c>
      <c r="Z110" s="1619">
        <v>82.8</v>
      </c>
      <c r="AA110" s="1529">
        <v>97.5</v>
      </c>
      <c r="AB110" s="1620">
        <v>100.9</v>
      </c>
      <c r="AC110" s="1529"/>
      <c r="AE110" s="13">
        <v>50</v>
      </c>
      <c r="AI110" s="1524">
        <v>11</v>
      </c>
      <c r="AJ110" s="1524"/>
      <c r="AK110" s="1524">
        <v>99.5</v>
      </c>
      <c r="AL110" s="1524">
        <v>159.5</v>
      </c>
      <c r="AM110" s="1524">
        <v>219.5</v>
      </c>
      <c r="AN110" s="13">
        <v>139.5</v>
      </c>
      <c r="AO110" s="13">
        <v>29.5</v>
      </c>
    </row>
    <row r="111" spans="1:41" hidden="1">
      <c r="C111" s="1524">
        <v>12</v>
      </c>
      <c r="D111" s="1531"/>
      <c r="E111" s="1525"/>
      <c r="F111" s="1525"/>
      <c r="G111" s="1525"/>
      <c r="H111" s="1525"/>
      <c r="I111" s="1525"/>
      <c r="J111" s="1526"/>
      <c r="K111" s="1525"/>
      <c r="L111" s="1525"/>
      <c r="M111" s="1526"/>
      <c r="N111" s="1528">
        <v>42.9</v>
      </c>
      <c r="O111" s="1528">
        <v>22.2</v>
      </c>
      <c r="P111" s="1532">
        <v>22.2</v>
      </c>
      <c r="Q111" s="1528">
        <v>270.8000000000003</v>
      </c>
      <c r="R111" s="1528">
        <v>232.60000000000008</v>
      </c>
      <c r="S111" s="1532">
        <v>45.099999999999909</v>
      </c>
      <c r="T111" s="1615">
        <f t="shared" si="3"/>
        <v>27.08000000000003</v>
      </c>
      <c r="U111" s="1615">
        <f t="shared" si="4"/>
        <v>23.260000000000009</v>
      </c>
      <c r="V111" s="1616">
        <f t="shared" si="5"/>
        <v>4.5099999999999909</v>
      </c>
      <c r="W111" s="1619">
        <v>18.2</v>
      </c>
      <c r="X111" s="1529">
        <v>0</v>
      </c>
      <c r="Y111" s="1620">
        <v>11.1</v>
      </c>
      <c r="Z111" s="1619">
        <v>83.6</v>
      </c>
      <c r="AA111" s="1529">
        <v>96.8</v>
      </c>
      <c r="AB111" s="1620">
        <v>99.9</v>
      </c>
      <c r="AC111" s="1529"/>
      <c r="AE111" s="13">
        <v>50</v>
      </c>
      <c r="AI111" s="1524">
        <v>12</v>
      </c>
      <c r="AJ111" s="1524"/>
      <c r="AK111" s="1524">
        <v>99.5</v>
      </c>
      <c r="AL111" s="1524">
        <v>159.5</v>
      </c>
      <c r="AM111" s="1524">
        <v>219.5</v>
      </c>
      <c r="AN111" s="13">
        <v>139.5</v>
      </c>
      <c r="AO111" s="13">
        <v>29.5</v>
      </c>
    </row>
    <row r="112" spans="1:41" ht="26" hidden="1">
      <c r="A112" s="13">
        <v>1993</v>
      </c>
      <c r="B112" s="1523">
        <v>5</v>
      </c>
      <c r="C112" s="1524">
        <v>1</v>
      </c>
      <c r="D112" s="1531"/>
      <c r="E112" s="1525"/>
      <c r="F112" s="1525"/>
      <c r="G112" s="1525"/>
      <c r="H112" s="1525"/>
      <c r="I112" s="1525"/>
      <c r="J112" s="1526"/>
      <c r="K112" s="1525"/>
      <c r="L112" s="1525"/>
      <c r="M112" s="1526"/>
      <c r="N112" s="1528">
        <v>42.9</v>
      </c>
      <c r="O112" s="1528">
        <v>33.299999999999997</v>
      </c>
      <c r="P112" s="1532">
        <v>44.4</v>
      </c>
      <c r="Q112" s="1528">
        <v>263.70000000000027</v>
      </c>
      <c r="R112" s="1528">
        <v>215.90000000000009</v>
      </c>
      <c r="S112" s="1532">
        <v>39.499999999999908</v>
      </c>
      <c r="T112" s="1615">
        <f t="shared" si="3"/>
        <v>26.370000000000026</v>
      </c>
      <c r="U112" s="1615">
        <f t="shared" si="4"/>
        <v>21.590000000000011</v>
      </c>
      <c r="V112" s="1616">
        <f t="shared" si="5"/>
        <v>3.9499999999999909</v>
      </c>
      <c r="W112" s="1619">
        <v>36.4</v>
      </c>
      <c r="X112" s="1529">
        <v>30</v>
      </c>
      <c r="Y112" s="1620">
        <v>44.4</v>
      </c>
      <c r="Z112" s="1619">
        <v>83.6</v>
      </c>
      <c r="AA112" s="1529">
        <v>97.8</v>
      </c>
      <c r="AB112" s="1620">
        <v>99.7</v>
      </c>
      <c r="AC112" s="1529"/>
      <c r="AE112" s="13">
        <v>50</v>
      </c>
      <c r="AF112" s="13">
        <v>1993</v>
      </c>
      <c r="AG112" s="1530" t="s">
        <v>42</v>
      </c>
      <c r="AI112" s="1524">
        <v>1</v>
      </c>
      <c r="AJ112" s="1524"/>
      <c r="AK112" s="1524">
        <v>99.5</v>
      </c>
      <c r="AL112" s="1524">
        <v>159.5</v>
      </c>
      <c r="AM112" s="1524">
        <v>219.5</v>
      </c>
      <c r="AN112" s="13">
        <v>139.5</v>
      </c>
      <c r="AO112" s="13">
        <v>29.5</v>
      </c>
    </row>
    <row r="113" spans="1:41" hidden="1">
      <c r="C113" s="1524">
        <v>2</v>
      </c>
      <c r="D113" s="1531"/>
      <c r="E113" s="1525"/>
      <c r="F113" s="1525"/>
      <c r="G113" s="1525"/>
      <c r="H113" s="1525"/>
      <c r="I113" s="1525"/>
      <c r="J113" s="1526"/>
      <c r="K113" s="1525"/>
      <c r="L113" s="1525"/>
      <c r="M113" s="1526"/>
      <c r="N113" s="1528">
        <v>57.1</v>
      </c>
      <c r="O113" s="1528">
        <v>50</v>
      </c>
      <c r="P113" s="1532">
        <v>55.6</v>
      </c>
      <c r="Q113" s="1528">
        <v>270.8000000000003</v>
      </c>
      <c r="R113" s="1528">
        <v>215.90000000000009</v>
      </c>
      <c r="S113" s="1532">
        <v>45.099999999999909</v>
      </c>
      <c r="T113" s="1615">
        <f t="shared" si="3"/>
        <v>27.08000000000003</v>
      </c>
      <c r="U113" s="1615">
        <f t="shared" si="4"/>
        <v>21.590000000000011</v>
      </c>
      <c r="V113" s="1616">
        <f t="shared" si="5"/>
        <v>4.5099999999999909</v>
      </c>
      <c r="W113" s="1619">
        <v>54.5</v>
      </c>
      <c r="X113" s="1529">
        <v>80</v>
      </c>
      <c r="Y113" s="1620">
        <v>33.299999999999997</v>
      </c>
      <c r="Z113" s="1619">
        <v>84.7</v>
      </c>
      <c r="AA113" s="1529">
        <v>97.9</v>
      </c>
      <c r="AB113" s="1620">
        <v>99.1</v>
      </c>
      <c r="AC113" s="1529"/>
      <c r="AE113" s="13">
        <v>50</v>
      </c>
      <c r="AI113" s="1524">
        <v>2</v>
      </c>
      <c r="AJ113" s="1524"/>
      <c r="AK113" s="1524">
        <v>99.5</v>
      </c>
      <c r="AL113" s="1524">
        <v>159.5</v>
      </c>
      <c r="AM113" s="1524">
        <v>219.5</v>
      </c>
      <c r="AN113" s="13">
        <v>139.5</v>
      </c>
      <c r="AO113" s="13">
        <v>29.5</v>
      </c>
    </row>
    <row r="114" spans="1:41" hidden="1">
      <c r="C114" s="1524">
        <v>3</v>
      </c>
      <c r="D114" s="1531"/>
      <c r="E114" s="1525"/>
      <c r="F114" s="1525"/>
      <c r="G114" s="1525"/>
      <c r="H114" s="1525"/>
      <c r="I114" s="1525"/>
      <c r="J114" s="1526"/>
      <c r="K114" s="1525"/>
      <c r="L114" s="1525"/>
      <c r="M114" s="1526"/>
      <c r="N114" s="1528">
        <v>28.6</v>
      </c>
      <c r="O114" s="1528">
        <v>33.299999999999997</v>
      </c>
      <c r="P114" s="1532">
        <v>55.6</v>
      </c>
      <c r="Q114" s="1528">
        <v>249.40000000000029</v>
      </c>
      <c r="R114" s="1528">
        <v>199.2000000000001</v>
      </c>
      <c r="S114" s="1532">
        <v>50.69999999999991</v>
      </c>
      <c r="T114" s="1615">
        <f t="shared" si="3"/>
        <v>24.94000000000003</v>
      </c>
      <c r="U114" s="1615">
        <f t="shared" si="4"/>
        <v>19.920000000000009</v>
      </c>
      <c r="V114" s="1616">
        <f t="shared" si="5"/>
        <v>5.0699999999999914</v>
      </c>
      <c r="W114" s="1619">
        <v>59.1</v>
      </c>
      <c r="X114" s="1529">
        <v>70</v>
      </c>
      <c r="Y114" s="1620">
        <v>27.8</v>
      </c>
      <c r="Z114" s="1619">
        <v>84.5</v>
      </c>
      <c r="AA114" s="1529">
        <v>97.3</v>
      </c>
      <c r="AB114" s="1620">
        <v>97.9</v>
      </c>
      <c r="AC114" s="1529"/>
      <c r="AE114" s="13">
        <v>50</v>
      </c>
      <c r="AI114" s="1524">
        <v>3</v>
      </c>
      <c r="AJ114" s="1524"/>
      <c r="AK114" s="1524">
        <v>99.5</v>
      </c>
      <c r="AL114" s="1524">
        <v>159.5</v>
      </c>
      <c r="AM114" s="1524">
        <v>219.5</v>
      </c>
      <c r="AN114" s="13">
        <v>139.5</v>
      </c>
      <c r="AO114" s="13">
        <v>29.5</v>
      </c>
    </row>
    <row r="115" spans="1:41" hidden="1">
      <c r="C115" s="1524">
        <v>4</v>
      </c>
      <c r="D115" s="1531"/>
      <c r="E115" s="1525"/>
      <c r="F115" s="1525"/>
      <c r="G115" s="1525"/>
      <c r="H115" s="1525"/>
      <c r="I115" s="1525"/>
      <c r="J115" s="1526"/>
      <c r="K115" s="1525"/>
      <c r="L115" s="1525"/>
      <c r="M115" s="1526"/>
      <c r="N115" s="1528">
        <v>28.6</v>
      </c>
      <c r="O115" s="1528">
        <v>38.9</v>
      </c>
      <c r="P115" s="1532">
        <v>33.299999999999997</v>
      </c>
      <c r="Q115" s="1528">
        <v>228.00000000000028</v>
      </c>
      <c r="R115" s="1528">
        <v>188.10000000000011</v>
      </c>
      <c r="S115" s="1532">
        <v>33.999999999999908</v>
      </c>
      <c r="T115" s="1615">
        <f t="shared" si="3"/>
        <v>22.800000000000029</v>
      </c>
      <c r="U115" s="1615">
        <f t="shared" si="4"/>
        <v>18.810000000000009</v>
      </c>
      <c r="V115" s="1616">
        <f t="shared" si="5"/>
        <v>3.3999999999999906</v>
      </c>
      <c r="W115" s="1619">
        <v>63.6</v>
      </c>
      <c r="X115" s="1529">
        <v>40</v>
      </c>
      <c r="Y115" s="1620">
        <v>22.2</v>
      </c>
      <c r="Z115" s="1619">
        <v>85.5</v>
      </c>
      <c r="AA115" s="1529">
        <v>97</v>
      </c>
      <c r="AB115" s="1620">
        <v>97.3</v>
      </c>
      <c r="AC115" s="1529"/>
      <c r="AE115" s="13">
        <v>50</v>
      </c>
      <c r="AI115" s="1524">
        <v>4</v>
      </c>
      <c r="AJ115" s="1524"/>
      <c r="AK115" s="1524">
        <v>99.5</v>
      </c>
      <c r="AL115" s="1524">
        <v>159.5</v>
      </c>
      <c r="AM115" s="1524">
        <v>219.5</v>
      </c>
      <c r="AN115" s="13">
        <v>139.5</v>
      </c>
      <c r="AO115" s="13">
        <v>29.5</v>
      </c>
    </row>
    <row r="116" spans="1:41" hidden="1">
      <c r="C116" s="1524">
        <v>5</v>
      </c>
      <c r="D116" s="1531"/>
      <c r="E116" s="1525"/>
      <c r="F116" s="1525"/>
      <c r="G116" s="1525"/>
      <c r="H116" s="1525"/>
      <c r="I116" s="1525"/>
      <c r="J116" s="1526"/>
      <c r="K116" s="1525"/>
      <c r="L116" s="1525"/>
      <c r="M116" s="1526"/>
      <c r="N116" s="1528">
        <v>28.6</v>
      </c>
      <c r="O116" s="1528">
        <v>33.299999999999997</v>
      </c>
      <c r="P116" s="1532">
        <v>22.2</v>
      </c>
      <c r="Q116" s="1528">
        <v>206.60000000000028</v>
      </c>
      <c r="R116" s="1528">
        <v>171.40000000000009</v>
      </c>
      <c r="S116" s="1532">
        <v>6.1999999999999069</v>
      </c>
      <c r="T116" s="1615">
        <f t="shared" si="3"/>
        <v>20.660000000000029</v>
      </c>
      <c r="U116" s="1615">
        <f t="shared" si="4"/>
        <v>17.140000000000008</v>
      </c>
      <c r="V116" s="1616">
        <f t="shared" si="5"/>
        <v>0.61999999999999067</v>
      </c>
      <c r="W116" s="1619">
        <v>54.5</v>
      </c>
      <c r="X116" s="1529">
        <v>20</v>
      </c>
      <c r="Y116" s="1620">
        <v>22.2</v>
      </c>
      <c r="Z116" s="1619">
        <v>86.6</v>
      </c>
      <c r="AA116" s="1529">
        <v>96</v>
      </c>
      <c r="AB116" s="1620">
        <v>96.3</v>
      </c>
      <c r="AC116" s="1529"/>
      <c r="AE116" s="13">
        <v>50</v>
      </c>
      <c r="AI116" s="1524">
        <v>5</v>
      </c>
      <c r="AJ116" s="1524"/>
      <c r="AK116" s="1524">
        <v>99.5</v>
      </c>
      <c r="AL116" s="1524">
        <v>159.5</v>
      </c>
      <c r="AM116" s="1524">
        <v>219.5</v>
      </c>
      <c r="AN116" s="13">
        <v>139.5</v>
      </c>
      <c r="AO116" s="13">
        <v>29.5</v>
      </c>
    </row>
    <row r="117" spans="1:41" hidden="1">
      <c r="C117" s="1524">
        <v>6</v>
      </c>
      <c r="D117" s="1531"/>
      <c r="E117" s="1525"/>
      <c r="F117" s="1525"/>
      <c r="G117" s="1525"/>
      <c r="H117" s="1525"/>
      <c r="I117" s="1525"/>
      <c r="J117" s="1526"/>
      <c r="K117" s="1525"/>
      <c r="L117" s="1525"/>
      <c r="M117" s="1526"/>
      <c r="N117" s="1528">
        <v>14.3</v>
      </c>
      <c r="O117" s="1528">
        <v>33.299999999999997</v>
      </c>
      <c r="P117" s="1532">
        <v>22.2</v>
      </c>
      <c r="Q117" s="1528">
        <v>170.90000000000026</v>
      </c>
      <c r="R117" s="1528">
        <v>154.7000000000001</v>
      </c>
      <c r="S117" s="1532">
        <v>-21.600000000000094</v>
      </c>
      <c r="T117" s="1615">
        <f t="shared" si="3"/>
        <v>17.090000000000025</v>
      </c>
      <c r="U117" s="1615">
        <f t="shared" si="4"/>
        <v>15.47000000000001</v>
      </c>
      <c r="V117" s="1616">
        <f t="shared" si="5"/>
        <v>-2.1600000000000095</v>
      </c>
      <c r="W117" s="1619">
        <v>45.5</v>
      </c>
      <c r="X117" s="1529">
        <v>20</v>
      </c>
      <c r="Y117" s="1620">
        <v>22.2</v>
      </c>
      <c r="Z117" s="1619">
        <v>86.8</v>
      </c>
      <c r="AA117" s="1529">
        <v>94.7</v>
      </c>
      <c r="AB117" s="1620">
        <v>95.5</v>
      </c>
      <c r="AC117" s="1529"/>
      <c r="AE117" s="13">
        <v>50</v>
      </c>
      <c r="AI117" s="1524">
        <v>6</v>
      </c>
      <c r="AJ117" s="1524"/>
      <c r="AK117" s="1524">
        <v>99.5</v>
      </c>
      <c r="AL117" s="1524">
        <v>159.5</v>
      </c>
      <c r="AM117" s="1524">
        <v>219.5</v>
      </c>
      <c r="AN117" s="13">
        <v>139.5</v>
      </c>
      <c r="AO117" s="13">
        <v>29.5</v>
      </c>
    </row>
    <row r="118" spans="1:41" hidden="1">
      <c r="C118" s="1524">
        <v>7</v>
      </c>
      <c r="D118" s="1531"/>
      <c r="E118" s="1525"/>
      <c r="F118" s="1525"/>
      <c r="G118" s="1525"/>
      <c r="H118" s="1525"/>
      <c r="I118" s="1525"/>
      <c r="J118" s="1526"/>
      <c r="K118" s="1525"/>
      <c r="L118" s="1525"/>
      <c r="M118" s="1526"/>
      <c r="N118" s="1528">
        <v>21.4</v>
      </c>
      <c r="O118" s="1528">
        <v>22.2</v>
      </c>
      <c r="P118" s="1532">
        <v>22.2</v>
      </c>
      <c r="Q118" s="1528">
        <v>142.30000000000027</v>
      </c>
      <c r="R118" s="1528">
        <v>126.90000000000011</v>
      </c>
      <c r="S118" s="1532">
        <v>-49.400000000000091</v>
      </c>
      <c r="T118" s="1615">
        <f t="shared" si="3"/>
        <v>14.230000000000027</v>
      </c>
      <c r="U118" s="1615">
        <f t="shared" si="4"/>
        <v>12.69000000000001</v>
      </c>
      <c r="V118" s="1616">
        <f t="shared" si="5"/>
        <v>-4.9400000000000093</v>
      </c>
      <c r="W118" s="1619">
        <v>63.6</v>
      </c>
      <c r="X118" s="1529">
        <v>15</v>
      </c>
      <c r="Y118" s="1620">
        <v>16.7</v>
      </c>
      <c r="Z118" s="1619">
        <v>87.1</v>
      </c>
      <c r="AA118" s="1529">
        <v>94.8</v>
      </c>
      <c r="AB118" s="1620">
        <v>95.5</v>
      </c>
      <c r="AC118" s="1529"/>
      <c r="AE118" s="13">
        <v>50</v>
      </c>
      <c r="AI118" s="1524">
        <v>7</v>
      </c>
      <c r="AJ118" s="1524"/>
      <c r="AK118" s="1524">
        <v>99.5</v>
      </c>
      <c r="AL118" s="1524">
        <v>159.5</v>
      </c>
      <c r="AM118" s="1524">
        <v>219.5</v>
      </c>
      <c r="AN118" s="13">
        <v>139.5</v>
      </c>
      <c r="AO118" s="13">
        <v>29.5</v>
      </c>
    </row>
    <row r="119" spans="1:41" hidden="1">
      <c r="C119" s="1524">
        <v>8</v>
      </c>
      <c r="D119" s="1531"/>
      <c r="E119" s="1525"/>
      <c r="F119" s="1525"/>
      <c r="G119" s="1525"/>
      <c r="H119" s="1525"/>
      <c r="I119" s="1525"/>
      <c r="J119" s="1526"/>
      <c r="K119" s="1525"/>
      <c r="L119" s="1525"/>
      <c r="M119" s="1526"/>
      <c r="N119" s="1528">
        <v>28.6</v>
      </c>
      <c r="O119" s="1528">
        <v>11.1</v>
      </c>
      <c r="P119" s="1532">
        <v>16.7</v>
      </c>
      <c r="Q119" s="1528">
        <v>120.90000000000026</v>
      </c>
      <c r="R119" s="1528">
        <v>88.000000000000114</v>
      </c>
      <c r="S119" s="1532">
        <v>-82.700000000000088</v>
      </c>
      <c r="T119" s="1615">
        <f t="shared" si="3"/>
        <v>12.090000000000027</v>
      </c>
      <c r="U119" s="1615">
        <f t="shared" si="4"/>
        <v>8.8000000000000114</v>
      </c>
      <c r="V119" s="1616">
        <f t="shared" si="5"/>
        <v>-8.2700000000000085</v>
      </c>
      <c r="W119" s="1619">
        <v>36.4</v>
      </c>
      <c r="X119" s="1529">
        <v>30</v>
      </c>
      <c r="Y119" s="1620">
        <v>55.6</v>
      </c>
      <c r="Z119" s="1619">
        <v>86.8</v>
      </c>
      <c r="AA119" s="1529">
        <v>94.3</v>
      </c>
      <c r="AB119" s="1620">
        <v>94.9</v>
      </c>
      <c r="AC119" s="1529"/>
      <c r="AE119" s="13">
        <v>50</v>
      </c>
      <c r="AI119" s="1524">
        <v>8</v>
      </c>
      <c r="AJ119" s="1524"/>
      <c r="AK119" s="1524">
        <v>99.5</v>
      </c>
      <c r="AL119" s="1524">
        <v>159.5</v>
      </c>
      <c r="AM119" s="1524">
        <v>219.5</v>
      </c>
      <c r="AN119" s="13">
        <v>139.5</v>
      </c>
      <c r="AO119" s="13">
        <v>29.5</v>
      </c>
    </row>
    <row r="120" spans="1:41" hidden="1">
      <c r="C120" s="1524">
        <v>9</v>
      </c>
      <c r="D120" s="1531"/>
      <c r="E120" s="1525"/>
      <c r="F120" s="1525"/>
      <c r="G120" s="1525"/>
      <c r="H120" s="1525"/>
      <c r="I120" s="1525"/>
      <c r="J120" s="1526"/>
      <c r="K120" s="1525"/>
      <c r="L120" s="1525"/>
      <c r="M120" s="1526"/>
      <c r="N120" s="1528">
        <v>42.9</v>
      </c>
      <c r="O120" s="1528">
        <v>22.2</v>
      </c>
      <c r="P120" s="1532">
        <v>44.4</v>
      </c>
      <c r="Q120" s="1528">
        <v>113.80000000000027</v>
      </c>
      <c r="R120" s="1528">
        <v>60.200000000000117</v>
      </c>
      <c r="S120" s="1532">
        <v>-88.300000000000097</v>
      </c>
      <c r="T120" s="1615">
        <f t="shared" si="3"/>
        <v>11.380000000000027</v>
      </c>
      <c r="U120" s="1615">
        <f t="shared" si="4"/>
        <v>6.020000000000012</v>
      </c>
      <c r="V120" s="1616">
        <f t="shared" si="5"/>
        <v>-8.830000000000009</v>
      </c>
      <c r="W120" s="1619">
        <v>63.6</v>
      </c>
      <c r="X120" s="1529">
        <v>60</v>
      </c>
      <c r="Y120" s="1620">
        <v>44.4</v>
      </c>
      <c r="Z120" s="1619">
        <v>86.8</v>
      </c>
      <c r="AA120" s="1529">
        <v>94.3</v>
      </c>
      <c r="AB120" s="1620">
        <v>94</v>
      </c>
      <c r="AC120" s="1529"/>
      <c r="AE120" s="13">
        <v>50</v>
      </c>
      <c r="AI120" s="1524">
        <v>9</v>
      </c>
      <c r="AJ120" s="1524"/>
      <c r="AK120" s="1524">
        <v>99.5</v>
      </c>
      <c r="AL120" s="1524">
        <v>159.5</v>
      </c>
      <c r="AM120" s="1524">
        <v>219.5</v>
      </c>
      <c r="AN120" s="13">
        <v>139.5</v>
      </c>
      <c r="AO120" s="13">
        <v>29.5</v>
      </c>
    </row>
    <row r="121" spans="1:41" hidden="1">
      <c r="C121" s="1524">
        <v>10</v>
      </c>
      <c r="D121" s="1627" t="s">
        <v>35</v>
      </c>
      <c r="E121" s="1525"/>
      <c r="F121" s="1525"/>
      <c r="G121" s="1525"/>
      <c r="H121" s="1525"/>
      <c r="I121" s="1525"/>
      <c r="J121" s="1526"/>
      <c r="K121" s="1525"/>
      <c r="L121" s="1525"/>
      <c r="M121" s="1526"/>
      <c r="N121" s="1528">
        <v>14.3</v>
      </c>
      <c r="O121" s="1528">
        <v>11.1</v>
      </c>
      <c r="P121" s="1532">
        <v>22.2</v>
      </c>
      <c r="Q121" s="1528">
        <v>78.100000000000264</v>
      </c>
      <c r="R121" s="1528">
        <v>21.300000000000118</v>
      </c>
      <c r="S121" s="1532">
        <v>-116.10000000000009</v>
      </c>
      <c r="T121" s="1615">
        <f t="shared" si="3"/>
        <v>7.8100000000000263</v>
      </c>
      <c r="U121" s="1615">
        <f t="shared" si="4"/>
        <v>2.1300000000000119</v>
      </c>
      <c r="V121" s="1616">
        <f t="shared" si="5"/>
        <v>-11.61000000000001</v>
      </c>
      <c r="W121" s="1619">
        <v>45.5</v>
      </c>
      <c r="X121" s="1529">
        <v>10</v>
      </c>
      <c r="Y121" s="1620">
        <v>44.4</v>
      </c>
      <c r="Z121" s="1619">
        <v>85.9</v>
      </c>
      <c r="AA121" s="1529">
        <v>92.9</v>
      </c>
      <c r="AB121" s="1620">
        <v>93.7</v>
      </c>
      <c r="AC121" s="1529"/>
      <c r="AE121" s="13">
        <v>50</v>
      </c>
      <c r="AI121" s="1524">
        <v>10</v>
      </c>
      <c r="AJ121" s="12" t="s">
        <v>35</v>
      </c>
      <c r="AK121" s="1524">
        <v>99.5</v>
      </c>
      <c r="AL121" s="1524">
        <v>159.5</v>
      </c>
      <c r="AM121" s="1524">
        <v>219.5</v>
      </c>
      <c r="AN121" s="13">
        <v>139.5</v>
      </c>
      <c r="AO121" s="13">
        <v>29.5</v>
      </c>
    </row>
    <row r="122" spans="1:41" hidden="1">
      <c r="C122" s="1524">
        <v>11</v>
      </c>
      <c r="D122" s="1531"/>
      <c r="E122" s="1525"/>
      <c r="F122" s="1525"/>
      <c r="G122" s="1525"/>
      <c r="H122" s="1525"/>
      <c r="I122" s="1525"/>
      <c r="J122" s="1526"/>
      <c r="K122" s="1525"/>
      <c r="L122" s="1525"/>
      <c r="M122" s="1526"/>
      <c r="N122" s="1528">
        <v>42.9</v>
      </c>
      <c r="O122" s="1528">
        <v>33.299999999999997</v>
      </c>
      <c r="P122" s="1532">
        <v>11.1</v>
      </c>
      <c r="Q122" s="1528">
        <v>71.000000000000256</v>
      </c>
      <c r="R122" s="1528">
        <v>4.6000000000001151</v>
      </c>
      <c r="S122" s="1532">
        <v>-155.00000000000009</v>
      </c>
      <c r="T122" s="1615">
        <f t="shared" si="3"/>
        <v>7.1000000000000254</v>
      </c>
      <c r="U122" s="1615">
        <f t="shared" si="4"/>
        <v>0.46000000000001151</v>
      </c>
      <c r="V122" s="1616">
        <f t="shared" si="5"/>
        <v>-15.500000000000009</v>
      </c>
      <c r="W122" s="1619">
        <v>36.4</v>
      </c>
      <c r="X122" s="1529">
        <v>30</v>
      </c>
      <c r="Y122" s="1620">
        <v>33.299999999999997</v>
      </c>
      <c r="Z122" s="1619">
        <v>85.5</v>
      </c>
      <c r="AA122" s="1529">
        <v>92.5</v>
      </c>
      <c r="AB122" s="1620">
        <v>93.2</v>
      </c>
      <c r="AC122" s="1529"/>
      <c r="AE122" s="13">
        <v>50</v>
      </c>
      <c r="AI122" s="1524">
        <v>11</v>
      </c>
      <c r="AJ122" s="1524"/>
      <c r="AK122" s="1524"/>
      <c r="AL122" s="1524"/>
      <c r="AM122" s="1524"/>
    </row>
    <row r="123" spans="1:41" hidden="1">
      <c r="C123" s="1524">
        <v>12</v>
      </c>
      <c r="D123" s="1531"/>
      <c r="E123" s="1525">
        <v>96.45</v>
      </c>
      <c r="F123" s="1525"/>
      <c r="G123" s="1525"/>
      <c r="H123" s="1525">
        <v>100.95</v>
      </c>
      <c r="I123" s="1525"/>
      <c r="J123" s="1526"/>
      <c r="K123" s="1525">
        <v>77.78</v>
      </c>
      <c r="L123" s="1525"/>
      <c r="M123" s="1526"/>
      <c r="N123" s="1528">
        <v>28.6</v>
      </c>
      <c r="O123" s="1528">
        <v>33.299999999999997</v>
      </c>
      <c r="P123" s="1532">
        <v>22.2</v>
      </c>
      <c r="Q123" s="1528">
        <v>49.600000000000257</v>
      </c>
      <c r="R123" s="1528">
        <v>-12.099999999999888</v>
      </c>
      <c r="S123" s="1532">
        <v>-182.8000000000001</v>
      </c>
      <c r="T123" s="1615">
        <f t="shared" si="3"/>
        <v>4.9600000000000257</v>
      </c>
      <c r="U123" s="1615">
        <f t="shared" si="4"/>
        <v>-1.2099999999999889</v>
      </c>
      <c r="V123" s="1616">
        <f t="shared" si="5"/>
        <v>-18.280000000000008</v>
      </c>
      <c r="W123" s="1619">
        <v>27.3</v>
      </c>
      <c r="X123" s="1529">
        <v>10</v>
      </c>
      <c r="Y123" s="1620">
        <v>38.9</v>
      </c>
      <c r="Z123" s="1619">
        <v>85.1</v>
      </c>
      <c r="AA123" s="1529">
        <v>92.1</v>
      </c>
      <c r="AB123" s="1620">
        <v>92</v>
      </c>
      <c r="AC123" s="1529"/>
      <c r="AE123" s="13">
        <v>50</v>
      </c>
      <c r="AI123" s="1524">
        <v>12</v>
      </c>
      <c r="AJ123" s="1524"/>
      <c r="AK123" s="1524"/>
      <c r="AL123" s="1524"/>
      <c r="AM123" s="1524"/>
    </row>
    <row r="124" spans="1:41" ht="26">
      <c r="A124" s="13">
        <v>1994</v>
      </c>
      <c r="B124" s="1523">
        <v>6</v>
      </c>
      <c r="C124" s="1524">
        <v>1</v>
      </c>
      <c r="D124" s="1531"/>
      <c r="E124" s="1525">
        <v>96.23</v>
      </c>
      <c r="F124" s="1525"/>
      <c r="G124" s="1525"/>
      <c r="H124" s="1525">
        <v>103.31</v>
      </c>
      <c r="I124" s="1525"/>
      <c r="J124" s="1526"/>
      <c r="K124" s="1525">
        <v>77.41</v>
      </c>
      <c r="L124" s="1525"/>
      <c r="M124" s="1526"/>
      <c r="N124" s="1528">
        <v>42.9</v>
      </c>
      <c r="O124" s="1528">
        <v>44.4</v>
      </c>
      <c r="P124" s="1532">
        <v>33.299999999999997</v>
      </c>
      <c r="Q124" s="1624">
        <v>42.500000000000256</v>
      </c>
      <c r="R124" s="1624">
        <v>-17.699999999999889</v>
      </c>
      <c r="S124" s="1625">
        <v>-199.50000000000011</v>
      </c>
      <c r="T124" s="1617">
        <f t="shared" si="3"/>
        <v>4.2500000000000258</v>
      </c>
      <c r="U124" s="1617">
        <f t="shared" si="4"/>
        <v>-1.7699999999999889</v>
      </c>
      <c r="V124" s="1618">
        <f t="shared" si="5"/>
        <v>-19.95000000000001</v>
      </c>
      <c r="W124" s="1619">
        <v>54.5</v>
      </c>
      <c r="X124" s="1529">
        <v>60</v>
      </c>
      <c r="Y124" s="1620">
        <v>55.6</v>
      </c>
      <c r="Z124" s="1619">
        <v>86.6</v>
      </c>
      <c r="AA124" s="1529">
        <v>92.8</v>
      </c>
      <c r="AB124" s="1620">
        <v>92.5</v>
      </c>
      <c r="AC124" s="1529"/>
      <c r="AE124" s="13">
        <v>50</v>
      </c>
      <c r="AF124" s="13">
        <v>1994</v>
      </c>
      <c r="AG124" s="1530" t="s">
        <v>43</v>
      </c>
      <c r="AI124" s="1524">
        <v>1</v>
      </c>
      <c r="AJ124" s="1524"/>
      <c r="AK124" s="1524"/>
      <c r="AL124" s="1524"/>
      <c r="AM124" s="1524"/>
    </row>
    <row r="125" spans="1:41">
      <c r="C125" s="1524">
        <v>2</v>
      </c>
      <c r="D125" s="1531"/>
      <c r="E125" s="1525">
        <v>94.27</v>
      </c>
      <c r="F125" s="1525">
        <v>95.65</v>
      </c>
      <c r="G125" s="1525"/>
      <c r="H125" s="1525">
        <v>100.88</v>
      </c>
      <c r="I125" s="1525">
        <v>101.71</v>
      </c>
      <c r="J125" s="1526"/>
      <c r="K125" s="1525">
        <v>75.09</v>
      </c>
      <c r="L125" s="1525">
        <v>76.760000000000005</v>
      </c>
      <c r="M125" s="1526"/>
      <c r="N125" s="1528">
        <v>42.9</v>
      </c>
      <c r="O125" s="1528">
        <v>33.299999999999997</v>
      </c>
      <c r="P125" s="1532">
        <v>55.6</v>
      </c>
      <c r="Q125" s="1624">
        <v>35.400000000000254</v>
      </c>
      <c r="R125" s="1624">
        <v>-34.399999999999892</v>
      </c>
      <c r="S125" s="1625">
        <v>-193.90000000000012</v>
      </c>
      <c r="T125" s="1617">
        <f t="shared" si="3"/>
        <v>3.5400000000000253</v>
      </c>
      <c r="U125" s="1617">
        <f t="shared" si="4"/>
        <v>-3.4399999999999893</v>
      </c>
      <c r="V125" s="1618">
        <f t="shared" si="5"/>
        <v>-19.390000000000011</v>
      </c>
      <c r="W125" s="1619">
        <v>68.2</v>
      </c>
      <c r="X125" s="1529">
        <v>50</v>
      </c>
      <c r="Y125" s="1620">
        <v>27.8</v>
      </c>
      <c r="Z125" s="1619">
        <v>87.4</v>
      </c>
      <c r="AA125" s="1529">
        <v>92.5</v>
      </c>
      <c r="AB125" s="1620">
        <v>91.6</v>
      </c>
      <c r="AC125" s="1529"/>
      <c r="AE125" s="13">
        <v>50</v>
      </c>
      <c r="AI125" s="1524">
        <v>2</v>
      </c>
      <c r="AJ125" s="1524"/>
      <c r="AK125" s="1524"/>
      <c r="AL125" s="1524"/>
      <c r="AM125" s="1524"/>
    </row>
    <row r="126" spans="1:41">
      <c r="C126" s="1524">
        <v>3</v>
      </c>
      <c r="D126" s="1531"/>
      <c r="E126" s="1525">
        <v>104.16</v>
      </c>
      <c r="F126" s="1525">
        <v>98.22</v>
      </c>
      <c r="G126" s="1525"/>
      <c r="H126" s="1525">
        <v>103.03</v>
      </c>
      <c r="I126" s="1525">
        <v>102.41</v>
      </c>
      <c r="J126" s="1526"/>
      <c r="K126" s="1525">
        <v>73.86</v>
      </c>
      <c r="L126" s="1525">
        <v>75.45</v>
      </c>
      <c r="M126" s="1526"/>
      <c r="N126" s="1528">
        <v>71.400000000000006</v>
      </c>
      <c r="O126" s="1528">
        <v>55.6</v>
      </c>
      <c r="P126" s="1532">
        <v>55.6</v>
      </c>
      <c r="Q126" s="1624">
        <v>56.80000000000026</v>
      </c>
      <c r="R126" s="1624">
        <v>-28.799999999999891</v>
      </c>
      <c r="S126" s="1625">
        <v>-188.30000000000013</v>
      </c>
      <c r="T126" s="1617">
        <f t="shared" si="3"/>
        <v>5.6800000000000264</v>
      </c>
      <c r="U126" s="1617">
        <f t="shared" si="4"/>
        <v>-2.8799999999999892</v>
      </c>
      <c r="V126" s="1618">
        <f t="shared" si="5"/>
        <v>-18.830000000000013</v>
      </c>
      <c r="W126" s="1619">
        <v>81.8</v>
      </c>
      <c r="X126" s="1529">
        <v>90</v>
      </c>
      <c r="Y126" s="1620">
        <v>38.9</v>
      </c>
      <c r="Z126" s="1619">
        <v>89.9</v>
      </c>
      <c r="AA126" s="1529">
        <v>93.8</v>
      </c>
      <c r="AB126" s="1620">
        <v>91.3</v>
      </c>
      <c r="AC126" s="1529"/>
      <c r="AE126" s="13">
        <v>50</v>
      </c>
      <c r="AI126" s="1524">
        <v>3</v>
      </c>
      <c r="AJ126" s="1524"/>
      <c r="AK126" s="1524"/>
      <c r="AL126" s="1524"/>
      <c r="AM126" s="1524"/>
    </row>
    <row r="127" spans="1:41">
      <c r="C127" s="1524">
        <v>4</v>
      </c>
      <c r="D127" s="1531"/>
      <c r="E127" s="1525">
        <v>101.16</v>
      </c>
      <c r="F127" s="1525">
        <v>99.86</v>
      </c>
      <c r="G127" s="1525"/>
      <c r="H127" s="1525">
        <v>98.3</v>
      </c>
      <c r="I127" s="1525">
        <v>100.74</v>
      </c>
      <c r="J127" s="1526"/>
      <c r="K127" s="1525">
        <v>70.209999999999994</v>
      </c>
      <c r="L127" s="1525">
        <v>73.05</v>
      </c>
      <c r="M127" s="1526"/>
      <c r="N127" s="1528">
        <v>71.400000000000006</v>
      </c>
      <c r="O127" s="1528">
        <v>0</v>
      </c>
      <c r="P127" s="1532">
        <v>22.2</v>
      </c>
      <c r="Q127" s="1624">
        <v>78.200000000000273</v>
      </c>
      <c r="R127" s="1624">
        <v>-78.799999999999898</v>
      </c>
      <c r="S127" s="1625">
        <v>-216.10000000000014</v>
      </c>
      <c r="T127" s="1617">
        <f t="shared" si="3"/>
        <v>7.8200000000000269</v>
      </c>
      <c r="U127" s="1617">
        <f t="shared" si="4"/>
        <v>-7.8799999999999901</v>
      </c>
      <c r="V127" s="1618">
        <f t="shared" si="5"/>
        <v>-21.610000000000014</v>
      </c>
      <c r="W127" s="1619">
        <v>81.8</v>
      </c>
      <c r="X127" s="1529">
        <v>55</v>
      </c>
      <c r="Y127" s="1620">
        <v>27.8</v>
      </c>
      <c r="Z127" s="1619">
        <v>90.8</v>
      </c>
      <c r="AA127" s="1529">
        <v>94.1</v>
      </c>
      <c r="AB127" s="1620">
        <v>91.2</v>
      </c>
      <c r="AC127" s="1529"/>
      <c r="AE127" s="13">
        <v>50</v>
      </c>
      <c r="AI127" s="1524">
        <v>4</v>
      </c>
      <c r="AJ127" s="1524"/>
      <c r="AK127" s="1524"/>
      <c r="AL127" s="1524"/>
      <c r="AM127" s="1524"/>
    </row>
    <row r="128" spans="1:41">
      <c r="C128" s="1524">
        <v>5</v>
      </c>
      <c r="D128" s="1531"/>
      <c r="E128" s="1525">
        <v>104.22</v>
      </c>
      <c r="F128" s="1525">
        <v>103.18</v>
      </c>
      <c r="G128" s="1525"/>
      <c r="H128" s="1525">
        <v>99.33</v>
      </c>
      <c r="I128" s="1525">
        <v>100.22</v>
      </c>
      <c r="J128" s="1526"/>
      <c r="K128" s="1525">
        <v>70.180000000000007</v>
      </c>
      <c r="L128" s="1525">
        <v>71.42</v>
      </c>
      <c r="M128" s="1526"/>
      <c r="N128" s="1528">
        <v>100</v>
      </c>
      <c r="O128" s="1528">
        <v>33.299999999999997</v>
      </c>
      <c r="P128" s="1532">
        <v>22.2</v>
      </c>
      <c r="Q128" s="1624">
        <v>128.20000000000027</v>
      </c>
      <c r="R128" s="1624">
        <v>-95.499999999999901</v>
      </c>
      <c r="S128" s="1625">
        <v>-243.90000000000015</v>
      </c>
      <c r="T128" s="1617">
        <f t="shared" si="3"/>
        <v>12.820000000000027</v>
      </c>
      <c r="U128" s="1617">
        <f t="shared" si="4"/>
        <v>-9.5499999999999901</v>
      </c>
      <c r="V128" s="1618">
        <f t="shared" si="5"/>
        <v>-24.390000000000015</v>
      </c>
      <c r="W128" s="1619">
        <v>90.9</v>
      </c>
      <c r="X128" s="1529">
        <v>75</v>
      </c>
      <c r="Y128" s="1620">
        <v>44.4</v>
      </c>
      <c r="Z128" s="1619">
        <v>91.4</v>
      </c>
      <c r="AA128" s="1529">
        <v>94</v>
      </c>
      <c r="AB128" s="1620">
        <v>90.3</v>
      </c>
      <c r="AC128" s="1529"/>
      <c r="AE128" s="13">
        <v>50</v>
      </c>
      <c r="AI128" s="1524">
        <v>5</v>
      </c>
      <c r="AJ128" s="1524"/>
      <c r="AK128" s="1524"/>
      <c r="AL128" s="1524"/>
      <c r="AM128" s="1524"/>
    </row>
    <row r="129" spans="1:39">
      <c r="C129" s="1524">
        <v>6</v>
      </c>
      <c r="D129" s="1531"/>
      <c r="E129" s="1525">
        <v>104.42</v>
      </c>
      <c r="F129" s="1525">
        <v>103.27</v>
      </c>
      <c r="G129" s="1525">
        <v>100.13</v>
      </c>
      <c r="H129" s="1525">
        <v>102.28</v>
      </c>
      <c r="I129" s="1525">
        <v>99.97</v>
      </c>
      <c r="J129" s="1526">
        <v>100.76</v>
      </c>
      <c r="K129" s="1525">
        <v>69.569999999999993</v>
      </c>
      <c r="L129" s="1525">
        <v>69.989999999999995</v>
      </c>
      <c r="M129" s="1526">
        <v>73.44</v>
      </c>
      <c r="N129" s="1528">
        <v>57.1</v>
      </c>
      <c r="O129" s="1528">
        <v>55.6</v>
      </c>
      <c r="P129" s="1532">
        <v>22.2</v>
      </c>
      <c r="Q129" s="1624">
        <v>135.30000000000027</v>
      </c>
      <c r="R129" s="1624">
        <v>-89.899999999999892</v>
      </c>
      <c r="S129" s="1625">
        <v>-271.70000000000016</v>
      </c>
      <c r="T129" s="1617">
        <f t="shared" si="3"/>
        <v>13.530000000000026</v>
      </c>
      <c r="U129" s="1617">
        <f t="shared" si="4"/>
        <v>-8.9899999999999896</v>
      </c>
      <c r="V129" s="1618">
        <f t="shared" si="5"/>
        <v>-27.170000000000016</v>
      </c>
      <c r="W129" s="1619">
        <v>72.7</v>
      </c>
      <c r="X129" s="1529">
        <v>80</v>
      </c>
      <c r="Y129" s="1620">
        <v>33.299999999999997</v>
      </c>
      <c r="Z129" s="1619">
        <v>92.7</v>
      </c>
      <c r="AA129" s="1529">
        <v>95.4</v>
      </c>
      <c r="AB129" s="1620">
        <v>90.2</v>
      </c>
      <c r="AC129" s="1529"/>
      <c r="AE129" s="13">
        <v>50</v>
      </c>
      <c r="AI129" s="1524">
        <v>6</v>
      </c>
      <c r="AJ129" s="1524"/>
      <c r="AK129" s="1524"/>
      <c r="AL129" s="1524"/>
      <c r="AM129" s="1524"/>
    </row>
    <row r="130" spans="1:39">
      <c r="C130" s="1524">
        <v>7</v>
      </c>
      <c r="D130" s="1531"/>
      <c r="E130" s="1525">
        <v>107.59</v>
      </c>
      <c r="F130" s="1525">
        <v>105.41</v>
      </c>
      <c r="G130" s="1525">
        <v>101.72</v>
      </c>
      <c r="H130" s="1525">
        <v>101.86</v>
      </c>
      <c r="I130" s="1525">
        <v>101.16</v>
      </c>
      <c r="J130" s="1526">
        <v>100.96</v>
      </c>
      <c r="K130" s="1525">
        <v>67.78</v>
      </c>
      <c r="L130" s="1525">
        <v>69.180000000000007</v>
      </c>
      <c r="M130" s="1526">
        <v>72.010000000000005</v>
      </c>
      <c r="N130" s="1528">
        <v>71.400000000000006</v>
      </c>
      <c r="O130" s="1528">
        <v>66.7</v>
      </c>
      <c r="P130" s="1532">
        <v>33.299999999999997</v>
      </c>
      <c r="Q130" s="1624">
        <v>156.70000000000027</v>
      </c>
      <c r="R130" s="1624">
        <v>-73.199999999999889</v>
      </c>
      <c r="S130" s="1625">
        <v>-288.40000000000015</v>
      </c>
      <c r="T130" s="1617">
        <f t="shared" si="3"/>
        <v>15.670000000000027</v>
      </c>
      <c r="U130" s="1617">
        <f t="shared" si="4"/>
        <v>-7.3199999999999887</v>
      </c>
      <c r="V130" s="1618">
        <f t="shared" si="5"/>
        <v>-28.840000000000014</v>
      </c>
      <c r="W130" s="1619">
        <v>77.3</v>
      </c>
      <c r="X130" s="1529">
        <v>80</v>
      </c>
      <c r="Y130" s="1620">
        <v>50</v>
      </c>
      <c r="Z130" s="1619">
        <v>93.4</v>
      </c>
      <c r="AA130" s="1529">
        <v>96.2</v>
      </c>
      <c r="AB130" s="1620">
        <v>90.4</v>
      </c>
      <c r="AC130" s="1529"/>
      <c r="AE130" s="13">
        <v>50</v>
      </c>
      <c r="AI130" s="1524">
        <v>7</v>
      </c>
      <c r="AJ130" s="1524"/>
      <c r="AK130" s="1524"/>
      <c r="AL130" s="1524"/>
      <c r="AM130" s="1524"/>
    </row>
    <row r="131" spans="1:39">
      <c r="C131" s="1524">
        <v>8</v>
      </c>
      <c r="D131" s="1531"/>
      <c r="E131" s="1525">
        <v>115.77</v>
      </c>
      <c r="F131" s="1525">
        <v>109.26</v>
      </c>
      <c r="G131" s="1525">
        <v>104.51</v>
      </c>
      <c r="H131" s="1525">
        <v>105.51</v>
      </c>
      <c r="I131" s="1525">
        <v>103.22</v>
      </c>
      <c r="J131" s="1526">
        <v>101.46</v>
      </c>
      <c r="K131" s="1525">
        <v>68.260000000000005</v>
      </c>
      <c r="L131" s="1525">
        <v>68.540000000000006</v>
      </c>
      <c r="M131" s="1526">
        <v>70.709999999999994</v>
      </c>
      <c r="N131" s="1528">
        <v>85.7</v>
      </c>
      <c r="O131" s="1528">
        <v>88.9</v>
      </c>
      <c r="P131" s="1532">
        <v>44.4</v>
      </c>
      <c r="Q131" s="1624">
        <v>192.40000000000026</v>
      </c>
      <c r="R131" s="1624">
        <v>-34.299999999999883</v>
      </c>
      <c r="S131" s="1625">
        <v>-294.00000000000017</v>
      </c>
      <c r="T131" s="1617">
        <f t="shared" si="3"/>
        <v>19.240000000000027</v>
      </c>
      <c r="U131" s="1617">
        <f t="shared" si="4"/>
        <v>-3.4299999999999882</v>
      </c>
      <c r="V131" s="1618">
        <f t="shared" si="5"/>
        <v>-29.400000000000016</v>
      </c>
      <c r="W131" s="1619">
        <v>81.8</v>
      </c>
      <c r="X131" s="1529">
        <v>100</v>
      </c>
      <c r="Y131" s="1620">
        <v>66.7</v>
      </c>
      <c r="Z131" s="1619">
        <v>94.3</v>
      </c>
      <c r="AA131" s="1529">
        <v>97</v>
      </c>
      <c r="AB131" s="1620">
        <v>90.7</v>
      </c>
      <c r="AC131" s="1529"/>
      <c r="AE131" s="13">
        <v>50</v>
      </c>
      <c r="AI131" s="1524">
        <v>8</v>
      </c>
      <c r="AJ131" s="1524"/>
      <c r="AK131" s="1524"/>
      <c r="AL131" s="1524"/>
      <c r="AM131" s="1524"/>
    </row>
    <row r="132" spans="1:39">
      <c r="C132" s="1524">
        <v>9</v>
      </c>
      <c r="D132" s="1531"/>
      <c r="E132" s="1525">
        <v>113.49</v>
      </c>
      <c r="F132" s="1525">
        <v>112.28</v>
      </c>
      <c r="G132" s="1525">
        <v>107.26</v>
      </c>
      <c r="H132" s="1525">
        <v>104.04</v>
      </c>
      <c r="I132" s="1525">
        <v>103.8</v>
      </c>
      <c r="J132" s="1526">
        <v>102.6</v>
      </c>
      <c r="K132" s="1525">
        <v>68.540000000000006</v>
      </c>
      <c r="L132" s="1525">
        <v>68.19</v>
      </c>
      <c r="M132" s="1526">
        <v>69.77</v>
      </c>
      <c r="N132" s="1528">
        <v>100</v>
      </c>
      <c r="O132" s="1528">
        <v>66.7</v>
      </c>
      <c r="P132" s="1532">
        <v>38.9</v>
      </c>
      <c r="Q132" s="1624">
        <v>242.40000000000026</v>
      </c>
      <c r="R132" s="1624">
        <v>-17.599999999999881</v>
      </c>
      <c r="S132" s="1625">
        <v>-305.10000000000019</v>
      </c>
      <c r="T132" s="1617">
        <f t="shared" si="3"/>
        <v>24.240000000000027</v>
      </c>
      <c r="U132" s="1617">
        <f t="shared" si="4"/>
        <v>-1.759999999999988</v>
      </c>
      <c r="V132" s="1618">
        <f t="shared" si="5"/>
        <v>-30.510000000000019</v>
      </c>
      <c r="W132" s="1619">
        <v>63.6</v>
      </c>
      <c r="X132" s="1529">
        <v>70</v>
      </c>
      <c r="Y132" s="1620">
        <v>61.1</v>
      </c>
      <c r="Z132" s="1619">
        <v>94.7</v>
      </c>
      <c r="AA132" s="1529">
        <v>96.6</v>
      </c>
      <c r="AB132" s="1620">
        <v>91</v>
      </c>
      <c r="AC132" s="1529"/>
      <c r="AE132" s="13">
        <v>50</v>
      </c>
      <c r="AI132" s="1524">
        <v>9</v>
      </c>
      <c r="AJ132" s="1524"/>
      <c r="AK132" s="1524"/>
      <c r="AL132" s="1524"/>
      <c r="AM132" s="1524"/>
    </row>
    <row r="133" spans="1:39">
      <c r="C133" s="1524">
        <v>10</v>
      </c>
      <c r="D133" s="1531"/>
      <c r="E133" s="1525">
        <v>113.28</v>
      </c>
      <c r="F133" s="1525">
        <v>114.18</v>
      </c>
      <c r="G133" s="1525">
        <v>108.56</v>
      </c>
      <c r="H133" s="1525">
        <v>103.28</v>
      </c>
      <c r="I133" s="1525">
        <v>104.28</v>
      </c>
      <c r="J133" s="1526">
        <v>103.39</v>
      </c>
      <c r="K133" s="1525">
        <v>68.349999999999994</v>
      </c>
      <c r="L133" s="1525">
        <v>68.38</v>
      </c>
      <c r="M133" s="1526">
        <v>68.98</v>
      </c>
      <c r="N133" s="1528">
        <v>71.400000000000006</v>
      </c>
      <c r="O133" s="1528">
        <v>61.1</v>
      </c>
      <c r="P133" s="1532">
        <v>44.4</v>
      </c>
      <c r="Q133" s="1624">
        <v>263.8000000000003</v>
      </c>
      <c r="R133" s="1624">
        <v>-6.4999999999998792</v>
      </c>
      <c r="S133" s="1625">
        <v>-310.70000000000022</v>
      </c>
      <c r="T133" s="1617">
        <f t="shared" si="3"/>
        <v>26.380000000000031</v>
      </c>
      <c r="U133" s="1617">
        <f t="shared" si="4"/>
        <v>-0.64999999999998792</v>
      </c>
      <c r="V133" s="1618">
        <f t="shared" si="5"/>
        <v>-31.070000000000022</v>
      </c>
      <c r="W133" s="1619">
        <v>63.6</v>
      </c>
      <c r="X133" s="1529">
        <v>70</v>
      </c>
      <c r="Y133" s="1620">
        <v>61.1</v>
      </c>
      <c r="Z133" s="1619">
        <v>94.9</v>
      </c>
      <c r="AA133" s="1529">
        <v>97.4</v>
      </c>
      <c r="AB133" s="1620">
        <v>90.8</v>
      </c>
      <c r="AC133" s="1529"/>
      <c r="AE133" s="13">
        <v>50</v>
      </c>
      <c r="AI133" s="1524">
        <v>10</v>
      </c>
      <c r="AJ133" s="1524"/>
      <c r="AK133" s="1524"/>
      <c r="AL133" s="1524"/>
      <c r="AM133" s="1524"/>
    </row>
    <row r="134" spans="1:39">
      <c r="C134" s="1524">
        <v>11</v>
      </c>
      <c r="D134" s="1531"/>
      <c r="E134" s="1525">
        <v>119.45</v>
      </c>
      <c r="F134" s="1525">
        <v>115.41</v>
      </c>
      <c r="G134" s="1525">
        <v>111.17</v>
      </c>
      <c r="H134" s="1525">
        <v>106.69</v>
      </c>
      <c r="I134" s="1525">
        <v>104.67</v>
      </c>
      <c r="J134" s="1526">
        <v>104.28</v>
      </c>
      <c r="K134" s="1525">
        <v>69.59</v>
      </c>
      <c r="L134" s="1525">
        <v>68.83</v>
      </c>
      <c r="M134" s="1526">
        <v>68.900000000000006</v>
      </c>
      <c r="N134" s="1528">
        <v>57.1</v>
      </c>
      <c r="O134" s="1528">
        <v>55.6</v>
      </c>
      <c r="P134" s="1532">
        <v>44.4</v>
      </c>
      <c r="Q134" s="1624">
        <v>270.90000000000032</v>
      </c>
      <c r="R134" s="1624">
        <v>-0.89999999999987779</v>
      </c>
      <c r="S134" s="1625">
        <v>-316.30000000000024</v>
      </c>
      <c r="T134" s="1617">
        <f t="shared" si="3"/>
        <v>27.090000000000032</v>
      </c>
      <c r="U134" s="1617">
        <f t="shared" si="4"/>
        <v>-8.9999999999987784E-2</v>
      </c>
      <c r="V134" s="1618">
        <f t="shared" si="5"/>
        <v>-31.630000000000024</v>
      </c>
      <c r="W134" s="1619">
        <v>63.6</v>
      </c>
      <c r="X134" s="1529">
        <v>65</v>
      </c>
      <c r="Y134" s="1620">
        <v>61.1</v>
      </c>
      <c r="Z134" s="1619">
        <v>96.3</v>
      </c>
      <c r="AA134" s="1529">
        <v>98.3</v>
      </c>
      <c r="AB134" s="1620">
        <v>90.7</v>
      </c>
      <c r="AC134" s="1529"/>
      <c r="AE134" s="13">
        <v>50</v>
      </c>
      <c r="AI134" s="1524">
        <v>11</v>
      </c>
      <c r="AJ134" s="1524"/>
      <c r="AK134" s="1524"/>
      <c r="AL134" s="1524"/>
      <c r="AM134" s="1524"/>
    </row>
    <row r="135" spans="1:39">
      <c r="C135" s="1524">
        <v>12</v>
      </c>
      <c r="D135" s="1531"/>
      <c r="E135" s="1525">
        <v>111.71</v>
      </c>
      <c r="F135" s="1525">
        <v>114.81</v>
      </c>
      <c r="G135" s="1525">
        <v>112.24</v>
      </c>
      <c r="H135" s="1525">
        <v>103.71</v>
      </c>
      <c r="I135" s="1525">
        <v>104.56</v>
      </c>
      <c r="J135" s="1526">
        <v>104.65</v>
      </c>
      <c r="K135" s="1525">
        <v>70.28</v>
      </c>
      <c r="L135" s="1525">
        <v>69.41</v>
      </c>
      <c r="M135" s="1526">
        <v>68.91</v>
      </c>
      <c r="N135" s="1528">
        <v>28.6</v>
      </c>
      <c r="O135" s="1528">
        <v>22.2</v>
      </c>
      <c r="P135" s="1532">
        <v>44.4</v>
      </c>
      <c r="Q135" s="1624">
        <v>249.50000000000031</v>
      </c>
      <c r="R135" s="1624">
        <v>-28.699999999999878</v>
      </c>
      <c r="S135" s="1625">
        <v>-321.90000000000026</v>
      </c>
      <c r="T135" s="1617">
        <f t="shared" ref="T135:T198" si="6">Q135/10</f>
        <v>24.950000000000031</v>
      </c>
      <c r="U135" s="1617">
        <f t="shared" ref="U135:U198" si="7">R135/10</f>
        <v>-2.8699999999999877</v>
      </c>
      <c r="V135" s="1618">
        <f t="shared" ref="V135:V198" si="8">S135/10</f>
        <v>-32.190000000000026</v>
      </c>
      <c r="W135" s="1619">
        <v>72.7</v>
      </c>
      <c r="X135" s="1529">
        <v>90</v>
      </c>
      <c r="Y135" s="1620">
        <v>55.6</v>
      </c>
      <c r="Z135" s="1619">
        <v>97.1</v>
      </c>
      <c r="AA135" s="1529">
        <v>98.7</v>
      </c>
      <c r="AB135" s="1620">
        <v>91.2</v>
      </c>
      <c r="AC135" s="1529"/>
      <c r="AE135" s="13">
        <v>50</v>
      </c>
      <c r="AI135" s="1524">
        <v>12</v>
      </c>
      <c r="AJ135" s="1524"/>
      <c r="AK135" s="1524"/>
      <c r="AL135" s="1524"/>
      <c r="AM135" s="1524"/>
    </row>
    <row r="136" spans="1:39" ht="26">
      <c r="A136" s="13">
        <v>1995</v>
      </c>
      <c r="B136" s="1523">
        <v>7</v>
      </c>
      <c r="C136" s="1524">
        <v>1</v>
      </c>
      <c r="D136" s="1531"/>
      <c r="E136" s="1525">
        <v>96.76</v>
      </c>
      <c r="F136" s="1525">
        <v>109.31</v>
      </c>
      <c r="G136" s="1525">
        <v>111.15</v>
      </c>
      <c r="H136" s="1525">
        <v>94.41</v>
      </c>
      <c r="I136" s="1525">
        <v>101.6</v>
      </c>
      <c r="J136" s="1526">
        <v>102.43</v>
      </c>
      <c r="K136" s="1525">
        <v>70.11</v>
      </c>
      <c r="L136" s="1525">
        <v>69.989999999999995</v>
      </c>
      <c r="M136" s="1526">
        <v>68.989999999999995</v>
      </c>
      <c r="N136" s="1528">
        <v>14.3</v>
      </c>
      <c r="O136" s="1528">
        <v>11.1</v>
      </c>
      <c r="P136" s="1532">
        <v>38.9</v>
      </c>
      <c r="Q136" s="1624">
        <v>213.8000000000003</v>
      </c>
      <c r="R136" s="1624">
        <v>-67.599999999999881</v>
      </c>
      <c r="S136" s="1625">
        <v>-333.00000000000028</v>
      </c>
      <c r="T136" s="1617">
        <f t="shared" si="6"/>
        <v>21.380000000000031</v>
      </c>
      <c r="U136" s="1617">
        <f t="shared" si="7"/>
        <v>-6.7599999999999882</v>
      </c>
      <c r="V136" s="1618">
        <f t="shared" si="8"/>
        <v>-33.300000000000026</v>
      </c>
      <c r="W136" s="1619">
        <v>45.5</v>
      </c>
      <c r="X136" s="1529">
        <v>30</v>
      </c>
      <c r="Y136" s="1620">
        <v>61.1</v>
      </c>
      <c r="Z136" s="1619">
        <v>96</v>
      </c>
      <c r="AA136" s="1529">
        <v>96.7</v>
      </c>
      <c r="AB136" s="1620">
        <v>90.7</v>
      </c>
      <c r="AC136" s="1529"/>
      <c r="AE136" s="13">
        <v>50</v>
      </c>
      <c r="AF136" s="13">
        <v>1995</v>
      </c>
      <c r="AG136" s="1530" t="s">
        <v>44</v>
      </c>
      <c r="AI136" s="1524">
        <v>1</v>
      </c>
      <c r="AJ136" s="1524"/>
      <c r="AK136" s="1524"/>
      <c r="AL136" s="1524"/>
      <c r="AM136" s="1524"/>
    </row>
    <row r="137" spans="1:39">
      <c r="C137" s="1524">
        <v>2</v>
      </c>
      <c r="D137" s="1531"/>
      <c r="E137" s="1525">
        <v>106.63</v>
      </c>
      <c r="F137" s="1525">
        <v>105.03</v>
      </c>
      <c r="G137" s="1525">
        <v>111.01</v>
      </c>
      <c r="H137" s="1525">
        <v>95.76</v>
      </c>
      <c r="I137" s="1525">
        <v>97.96</v>
      </c>
      <c r="J137" s="1526">
        <v>100.77</v>
      </c>
      <c r="K137" s="1525">
        <v>62.78</v>
      </c>
      <c r="L137" s="1525">
        <v>67.72</v>
      </c>
      <c r="M137" s="1526">
        <v>68.27</v>
      </c>
      <c r="N137" s="1528">
        <v>21.4</v>
      </c>
      <c r="O137" s="1528">
        <v>22.2</v>
      </c>
      <c r="P137" s="1532">
        <v>0</v>
      </c>
      <c r="Q137" s="1624">
        <v>185.2000000000003</v>
      </c>
      <c r="R137" s="1624">
        <v>-95.399999999999878</v>
      </c>
      <c r="S137" s="1625">
        <v>-383.00000000000028</v>
      </c>
      <c r="T137" s="1617">
        <f t="shared" si="6"/>
        <v>18.520000000000032</v>
      </c>
      <c r="U137" s="1617">
        <f t="shared" si="7"/>
        <v>-9.5399999999999885</v>
      </c>
      <c r="V137" s="1618">
        <f t="shared" si="8"/>
        <v>-38.300000000000026</v>
      </c>
      <c r="W137" s="1619">
        <v>54.5</v>
      </c>
      <c r="X137" s="1529">
        <v>50</v>
      </c>
      <c r="Y137" s="1620">
        <v>61.1</v>
      </c>
      <c r="Z137" s="1619">
        <v>97.6</v>
      </c>
      <c r="AA137" s="1529">
        <v>98.6</v>
      </c>
      <c r="AB137" s="1620">
        <v>91.1</v>
      </c>
      <c r="AC137" s="1529"/>
      <c r="AE137" s="13">
        <v>50</v>
      </c>
      <c r="AI137" s="1524">
        <v>2</v>
      </c>
      <c r="AJ137" s="1524"/>
      <c r="AK137" s="1524"/>
      <c r="AL137" s="1524"/>
      <c r="AM137" s="1524"/>
    </row>
    <row r="138" spans="1:39">
      <c r="C138" s="1524">
        <v>3</v>
      </c>
      <c r="D138" s="1531"/>
      <c r="E138" s="1525">
        <v>107.04</v>
      </c>
      <c r="F138" s="1525">
        <v>103.48</v>
      </c>
      <c r="G138" s="1525">
        <v>109.77</v>
      </c>
      <c r="H138" s="1525">
        <v>100.89</v>
      </c>
      <c r="I138" s="1525">
        <v>97.02</v>
      </c>
      <c r="J138" s="1526">
        <v>100.29</v>
      </c>
      <c r="K138" s="1525">
        <v>59.22</v>
      </c>
      <c r="L138" s="1525">
        <v>64.040000000000006</v>
      </c>
      <c r="M138" s="1526">
        <v>66.98</v>
      </c>
      <c r="N138" s="1528">
        <v>57.1</v>
      </c>
      <c r="O138" s="1528">
        <v>33.299999999999997</v>
      </c>
      <c r="P138" s="1532">
        <v>11.1</v>
      </c>
      <c r="Q138" s="1624">
        <v>192.3000000000003</v>
      </c>
      <c r="R138" s="1624">
        <v>-112.09999999999988</v>
      </c>
      <c r="S138" s="1625">
        <v>-421.90000000000026</v>
      </c>
      <c r="T138" s="1617">
        <f t="shared" si="6"/>
        <v>19.230000000000029</v>
      </c>
      <c r="U138" s="1617">
        <f t="shared" si="7"/>
        <v>-11.209999999999988</v>
      </c>
      <c r="V138" s="1618">
        <f t="shared" si="8"/>
        <v>-42.190000000000026</v>
      </c>
      <c r="W138" s="1619">
        <v>36.4</v>
      </c>
      <c r="X138" s="1529">
        <v>40</v>
      </c>
      <c r="Y138" s="1620">
        <v>55.6</v>
      </c>
      <c r="Z138" s="1619">
        <v>96.1</v>
      </c>
      <c r="AA138" s="1529">
        <v>98.9</v>
      </c>
      <c r="AB138" s="1620">
        <v>91.5</v>
      </c>
      <c r="AC138" s="1529"/>
      <c r="AE138" s="13">
        <v>50</v>
      </c>
      <c r="AI138" s="1524">
        <v>3</v>
      </c>
      <c r="AJ138" s="1524"/>
      <c r="AK138" s="1524"/>
      <c r="AL138" s="1524"/>
      <c r="AM138" s="1524"/>
    </row>
    <row r="139" spans="1:39">
      <c r="C139" s="1524">
        <v>4</v>
      </c>
      <c r="D139" s="1531"/>
      <c r="E139" s="1525">
        <v>107.23</v>
      </c>
      <c r="F139" s="1525">
        <v>106.97</v>
      </c>
      <c r="G139" s="1525">
        <v>108.87</v>
      </c>
      <c r="H139" s="1525">
        <v>105.83</v>
      </c>
      <c r="I139" s="1525">
        <v>100.83</v>
      </c>
      <c r="J139" s="1526">
        <v>100.12</v>
      </c>
      <c r="K139" s="1525">
        <v>60.68</v>
      </c>
      <c r="L139" s="1525">
        <v>60.89</v>
      </c>
      <c r="M139" s="1526">
        <v>65.86</v>
      </c>
      <c r="N139" s="1528">
        <v>71.400000000000006</v>
      </c>
      <c r="O139" s="1528">
        <v>77.8</v>
      </c>
      <c r="P139" s="1532">
        <v>11.1</v>
      </c>
      <c r="Q139" s="1624">
        <v>213.7000000000003</v>
      </c>
      <c r="R139" s="1624">
        <v>-84.299999999999883</v>
      </c>
      <c r="S139" s="1625">
        <v>-460.80000000000024</v>
      </c>
      <c r="T139" s="1617">
        <f t="shared" si="6"/>
        <v>21.370000000000029</v>
      </c>
      <c r="U139" s="1617">
        <f t="shared" si="7"/>
        <v>-8.4299999999999891</v>
      </c>
      <c r="V139" s="1618">
        <f t="shared" si="8"/>
        <v>-46.080000000000027</v>
      </c>
      <c r="W139" s="1619">
        <v>40.9</v>
      </c>
      <c r="X139" s="1529">
        <v>80</v>
      </c>
      <c r="Y139" s="1620">
        <v>55.6</v>
      </c>
      <c r="Z139" s="1619">
        <v>95.5</v>
      </c>
      <c r="AA139" s="1529">
        <v>99.5</v>
      </c>
      <c r="AB139" s="1620">
        <v>91</v>
      </c>
      <c r="AC139" s="1529"/>
      <c r="AE139" s="13">
        <v>50</v>
      </c>
      <c r="AI139" s="1524">
        <v>4</v>
      </c>
      <c r="AJ139" s="1524"/>
      <c r="AK139" s="1524"/>
      <c r="AL139" s="1524"/>
      <c r="AM139" s="1524"/>
    </row>
    <row r="140" spans="1:39">
      <c r="C140" s="1524">
        <v>5</v>
      </c>
      <c r="D140" s="1531"/>
      <c r="E140" s="1525">
        <v>115.31</v>
      </c>
      <c r="F140" s="1525">
        <v>109.86</v>
      </c>
      <c r="G140" s="1525">
        <v>109.16</v>
      </c>
      <c r="H140" s="1525">
        <v>110.48</v>
      </c>
      <c r="I140" s="1525">
        <v>105.73</v>
      </c>
      <c r="J140" s="1526">
        <v>101.47</v>
      </c>
      <c r="K140" s="1525">
        <v>62</v>
      </c>
      <c r="L140" s="1525">
        <v>60.63</v>
      </c>
      <c r="M140" s="1526">
        <v>64.95</v>
      </c>
      <c r="N140" s="1528">
        <v>71.400000000000006</v>
      </c>
      <c r="O140" s="1528">
        <v>88.9</v>
      </c>
      <c r="P140" s="1532">
        <v>55.6</v>
      </c>
      <c r="Q140" s="1624">
        <v>235.10000000000031</v>
      </c>
      <c r="R140" s="1624">
        <v>-45.399999999999878</v>
      </c>
      <c r="S140" s="1625">
        <v>-455.20000000000022</v>
      </c>
      <c r="T140" s="1617">
        <f t="shared" si="6"/>
        <v>23.51000000000003</v>
      </c>
      <c r="U140" s="1617">
        <f t="shared" si="7"/>
        <v>-4.5399999999999876</v>
      </c>
      <c r="V140" s="1618">
        <f t="shared" si="8"/>
        <v>-45.520000000000024</v>
      </c>
      <c r="W140" s="1619">
        <v>18.2</v>
      </c>
      <c r="X140" s="1529">
        <v>45</v>
      </c>
      <c r="Y140" s="1620">
        <v>55.6</v>
      </c>
      <c r="Z140" s="1619">
        <v>94.8</v>
      </c>
      <c r="AA140" s="1529">
        <v>98.8</v>
      </c>
      <c r="AB140" s="1620">
        <v>91.2</v>
      </c>
      <c r="AC140" s="1529"/>
      <c r="AE140" s="13">
        <v>50</v>
      </c>
      <c r="AI140" s="1524">
        <v>5</v>
      </c>
      <c r="AJ140" s="1524"/>
      <c r="AK140" s="1524"/>
      <c r="AL140" s="1524"/>
      <c r="AM140" s="1524"/>
    </row>
    <row r="141" spans="1:39">
      <c r="C141" s="1524">
        <v>6</v>
      </c>
      <c r="D141" s="1531"/>
      <c r="E141" s="1525">
        <v>114.2</v>
      </c>
      <c r="F141" s="1525">
        <v>112.25</v>
      </c>
      <c r="G141" s="1525">
        <v>108.41</v>
      </c>
      <c r="H141" s="1525">
        <v>110.23</v>
      </c>
      <c r="I141" s="1525">
        <v>108.85</v>
      </c>
      <c r="J141" s="1526">
        <v>104.64</v>
      </c>
      <c r="K141" s="1525">
        <v>63.61</v>
      </c>
      <c r="L141" s="1525">
        <v>62.1</v>
      </c>
      <c r="M141" s="1526">
        <v>64.099999999999994</v>
      </c>
      <c r="N141" s="1528">
        <v>71.400000000000006</v>
      </c>
      <c r="O141" s="1528">
        <v>88.9</v>
      </c>
      <c r="P141" s="1532">
        <v>66.7</v>
      </c>
      <c r="Q141" s="1624">
        <v>256.50000000000034</v>
      </c>
      <c r="R141" s="1624">
        <v>-6.4999999999998721</v>
      </c>
      <c r="S141" s="1625">
        <v>-438.50000000000023</v>
      </c>
      <c r="T141" s="1617">
        <f t="shared" si="6"/>
        <v>25.650000000000034</v>
      </c>
      <c r="U141" s="1617">
        <f t="shared" si="7"/>
        <v>-0.64999999999998725</v>
      </c>
      <c r="V141" s="1618">
        <f t="shared" si="8"/>
        <v>-43.850000000000023</v>
      </c>
      <c r="W141" s="1619">
        <v>18.2</v>
      </c>
      <c r="X141" s="1529">
        <v>40</v>
      </c>
      <c r="Y141" s="1620">
        <v>44.4</v>
      </c>
      <c r="Z141" s="1619">
        <v>94.2</v>
      </c>
      <c r="AA141" s="1529">
        <v>99</v>
      </c>
      <c r="AB141" s="1620">
        <v>91.2</v>
      </c>
      <c r="AC141" s="1529"/>
      <c r="AE141" s="13">
        <v>50</v>
      </c>
      <c r="AI141" s="1524">
        <v>6</v>
      </c>
      <c r="AJ141" s="1524"/>
      <c r="AK141" s="1524"/>
      <c r="AL141" s="1524"/>
      <c r="AM141" s="1524"/>
    </row>
    <row r="142" spans="1:39">
      <c r="C142" s="1524">
        <v>7</v>
      </c>
      <c r="D142" s="1531"/>
      <c r="E142" s="1525">
        <v>111.43</v>
      </c>
      <c r="F142" s="1525">
        <v>113.65</v>
      </c>
      <c r="G142" s="1525">
        <v>108.37</v>
      </c>
      <c r="H142" s="1525">
        <v>108.56</v>
      </c>
      <c r="I142" s="1525">
        <v>109.76</v>
      </c>
      <c r="J142" s="1526">
        <v>107.2</v>
      </c>
      <c r="K142" s="1525">
        <v>64.72</v>
      </c>
      <c r="L142" s="1525">
        <v>63.44</v>
      </c>
      <c r="M142" s="1526">
        <v>63.3</v>
      </c>
      <c r="N142" s="1528">
        <v>42.9</v>
      </c>
      <c r="O142" s="1528">
        <v>22.2</v>
      </c>
      <c r="P142" s="1532">
        <v>66.7</v>
      </c>
      <c r="Q142" s="1624">
        <v>249.40000000000035</v>
      </c>
      <c r="R142" s="1624">
        <v>-34.299999999999869</v>
      </c>
      <c r="S142" s="1625">
        <v>-421.80000000000024</v>
      </c>
      <c r="T142" s="1617">
        <f t="shared" si="6"/>
        <v>24.940000000000033</v>
      </c>
      <c r="U142" s="1617">
        <f t="shared" si="7"/>
        <v>-3.4299999999999868</v>
      </c>
      <c r="V142" s="1618">
        <f t="shared" si="8"/>
        <v>-42.180000000000021</v>
      </c>
      <c r="W142" s="1619">
        <v>9.1</v>
      </c>
      <c r="X142" s="1529">
        <v>20</v>
      </c>
      <c r="Y142" s="1620">
        <v>50</v>
      </c>
      <c r="Z142" s="1619">
        <v>93.4</v>
      </c>
      <c r="AA142" s="1529">
        <v>97.3</v>
      </c>
      <c r="AB142" s="1620">
        <v>91.2</v>
      </c>
      <c r="AC142" s="1529"/>
      <c r="AE142" s="13">
        <v>50</v>
      </c>
      <c r="AI142" s="1524">
        <v>7</v>
      </c>
      <c r="AJ142" s="1524"/>
      <c r="AK142" s="1524"/>
      <c r="AL142" s="1524"/>
      <c r="AM142" s="1524"/>
    </row>
    <row r="143" spans="1:39">
      <c r="C143" s="1524">
        <v>8</v>
      </c>
      <c r="D143" s="1531"/>
      <c r="E143" s="1525">
        <v>115.73</v>
      </c>
      <c r="F143" s="1525">
        <v>113.79</v>
      </c>
      <c r="G143" s="1525">
        <v>111.08</v>
      </c>
      <c r="H143" s="1525">
        <v>112.41</v>
      </c>
      <c r="I143" s="1525">
        <v>110.4</v>
      </c>
      <c r="J143" s="1526">
        <v>109.5</v>
      </c>
      <c r="K143" s="1525">
        <v>64.86</v>
      </c>
      <c r="L143" s="1525">
        <v>64.400000000000006</v>
      </c>
      <c r="M143" s="1526">
        <v>62.55</v>
      </c>
      <c r="N143" s="1528">
        <v>42.9</v>
      </c>
      <c r="O143" s="1528">
        <v>44.4</v>
      </c>
      <c r="P143" s="1532">
        <v>44.4</v>
      </c>
      <c r="Q143" s="1624">
        <v>242.30000000000035</v>
      </c>
      <c r="R143" s="1624">
        <v>-39.899999999999871</v>
      </c>
      <c r="S143" s="1625">
        <v>-427.40000000000026</v>
      </c>
      <c r="T143" s="1617">
        <f t="shared" si="6"/>
        <v>24.230000000000036</v>
      </c>
      <c r="U143" s="1617">
        <f t="shared" si="7"/>
        <v>-3.9899999999999869</v>
      </c>
      <c r="V143" s="1618">
        <f t="shared" si="8"/>
        <v>-42.740000000000023</v>
      </c>
      <c r="W143" s="1619">
        <v>45.5</v>
      </c>
      <c r="X143" s="1529">
        <v>30</v>
      </c>
      <c r="Y143" s="1620">
        <v>44.4</v>
      </c>
      <c r="Z143" s="1619">
        <v>94.7</v>
      </c>
      <c r="AA143" s="1529">
        <v>98.8</v>
      </c>
      <c r="AB143" s="1620">
        <v>91.4</v>
      </c>
      <c r="AC143" s="1529"/>
      <c r="AE143" s="13">
        <v>50</v>
      </c>
      <c r="AI143" s="1524">
        <v>8</v>
      </c>
      <c r="AJ143" s="1524"/>
      <c r="AK143" s="1524"/>
      <c r="AL143" s="1524"/>
      <c r="AM143" s="1524"/>
    </row>
    <row r="144" spans="1:39">
      <c r="C144" s="1524">
        <v>9</v>
      </c>
      <c r="D144" s="1531"/>
      <c r="E144" s="1525">
        <v>112.83</v>
      </c>
      <c r="F144" s="1525">
        <v>113.33</v>
      </c>
      <c r="G144" s="1525">
        <v>111.97</v>
      </c>
      <c r="H144" s="1525">
        <v>111.16</v>
      </c>
      <c r="I144" s="1525">
        <v>110.71</v>
      </c>
      <c r="J144" s="1526">
        <v>110.57</v>
      </c>
      <c r="K144" s="1525">
        <v>63.65</v>
      </c>
      <c r="L144" s="1525">
        <v>64.41</v>
      </c>
      <c r="M144" s="1526">
        <v>62.68</v>
      </c>
      <c r="N144" s="1528">
        <v>28.6</v>
      </c>
      <c r="O144" s="1528">
        <v>55.6</v>
      </c>
      <c r="P144" s="1532">
        <v>33.299999999999997</v>
      </c>
      <c r="Q144" s="1624">
        <v>220.90000000000035</v>
      </c>
      <c r="R144" s="1624">
        <v>-34.299999999999869</v>
      </c>
      <c r="S144" s="1625">
        <v>-444.10000000000025</v>
      </c>
      <c r="T144" s="1617">
        <f t="shared" si="6"/>
        <v>22.090000000000035</v>
      </c>
      <c r="U144" s="1617">
        <f t="shared" si="7"/>
        <v>-3.4299999999999868</v>
      </c>
      <c r="V144" s="1618">
        <f t="shared" si="8"/>
        <v>-44.410000000000025</v>
      </c>
      <c r="W144" s="1619">
        <v>54.5</v>
      </c>
      <c r="X144" s="1529">
        <v>40</v>
      </c>
      <c r="Y144" s="1620">
        <v>72.2</v>
      </c>
      <c r="Z144" s="1619">
        <v>95.2</v>
      </c>
      <c r="AA144" s="1529">
        <v>98.7</v>
      </c>
      <c r="AB144" s="1620">
        <v>92</v>
      </c>
      <c r="AC144" s="1529"/>
      <c r="AE144" s="13">
        <v>50</v>
      </c>
      <c r="AI144" s="1524">
        <v>9</v>
      </c>
      <c r="AJ144" s="1524"/>
      <c r="AK144" s="1524"/>
      <c r="AL144" s="1524"/>
      <c r="AM144" s="1524"/>
    </row>
    <row r="145" spans="1:39">
      <c r="C145" s="1524">
        <v>10</v>
      </c>
      <c r="D145" s="1531"/>
      <c r="E145" s="1525">
        <v>115.53</v>
      </c>
      <c r="F145" s="1525">
        <v>114.7</v>
      </c>
      <c r="G145" s="1525">
        <v>113.18</v>
      </c>
      <c r="H145" s="1525">
        <v>113.05</v>
      </c>
      <c r="I145" s="1525">
        <v>112.21</v>
      </c>
      <c r="J145" s="1526">
        <v>111.08</v>
      </c>
      <c r="K145" s="1525">
        <v>63.42</v>
      </c>
      <c r="L145" s="1525">
        <v>63.98</v>
      </c>
      <c r="M145" s="1526">
        <v>63.28</v>
      </c>
      <c r="N145" s="1528">
        <v>64.3</v>
      </c>
      <c r="O145" s="1528">
        <v>55.6</v>
      </c>
      <c r="P145" s="1532">
        <v>33.299999999999997</v>
      </c>
      <c r="Q145" s="1624">
        <v>235.20000000000033</v>
      </c>
      <c r="R145" s="1624">
        <v>-28.699999999999868</v>
      </c>
      <c r="S145" s="1625">
        <v>-460.80000000000024</v>
      </c>
      <c r="T145" s="1617">
        <f t="shared" si="6"/>
        <v>23.520000000000032</v>
      </c>
      <c r="U145" s="1617">
        <f t="shared" si="7"/>
        <v>-2.8699999999999868</v>
      </c>
      <c r="V145" s="1618">
        <f t="shared" si="8"/>
        <v>-46.080000000000027</v>
      </c>
      <c r="W145" s="1619">
        <v>72.7</v>
      </c>
      <c r="X145" s="1529">
        <v>100</v>
      </c>
      <c r="Y145" s="1620">
        <v>61.1</v>
      </c>
      <c r="Z145" s="1619">
        <v>96.1</v>
      </c>
      <c r="AA145" s="1529">
        <v>99</v>
      </c>
      <c r="AB145" s="1620">
        <v>92</v>
      </c>
      <c r="AC145" s="1529"/>
      <c r="AE145" s="13">
        <v>50</v>
      </c>
      <c r="AI145" s="1524">
        <v>10</v>
      </c>
      <c r="AJ145" s="1524"/>
      <c r="AK145" s="1524"/>
      <c r="AL145" s="1524"/>
      <c r="AM145" s="1524"/>
    </row>
    <row r="146" spans="1:39">
      <c r="C146" s="1524">
        <v>11</v>
      </c>
      <c r="D146" s="1531"/>
      <c r="E146" s="1525">
        <v>116.79</v>
      </c>
      <c r="F146" s="1525">
        <v>115.05</v>
      </c>
      <c r="G146" s="1525">
        <v>114.55</v>
      </c>
      <c r="H146" s="1525">
        <v>114.59</v>
      </c>
      <c r="I146" s="1525">
        <v>112.93</v>
      </c>
      <c r="J146" s="1526">
        <v>111.95</v>
      </c>
      <c r="K146" s="1525">
        <v>65.59</v>
      </c>
      <c r="L146" s="1525">
        <v>64.22</v>
      </c>
      <c r="M146" s="1526">
        <v>63.98</v>
      </c>
      <c r="N146" s="1528">
        <v>57.1</v>
      </c>
      <c r="O146" s="1528">
        <v>66.7</v>
      </c>
      <c r="P146" s="1532">
        <v>33.299999999999997</v>
      </c>
      <c r="Q146" s="1624">
        <v>242.30000000000032</v>
      </c>
      <c r="R146" s="1624">
        <v>-11.999999999999865</v>
      </c>
      <c r="S146" s="1625">
        <v>-477.50000000000023</v>
      </c>
      <c r="T146" s="1617">
        <f t="shared" si="6"/>
        <v>24.230000000000032</v>
      </c>
      <c r="U146" s="1617">
        <f t="shared" si="7"/>
        <v>-1.1999999999999864</v>
      </c>
      <c r="V146" s="1618">
        <f t="shared" si="8"/>
        <v>-47.750000000000021</v>
      </c>
      <c r="W146" s="1619">
        <v>81.8</v>
      </c>
      <c r="X146" s="1529">
        <v>65</v>
      </c>
      <c r="Y146" s="1620">
        <v>66.7</v>
      </c>
      <c r="Z146" s="1619">
        <v>98.6</v>
      </c>
      <c r="AA146" s="1529">
        <v>99.8</v>
      </c>
      <c r="AB146" s="1620">
        <v>92.2</v>
      </c>
      <c r="AC146" s="1529"/>
      <c r="AE146" s="13">
        <v>50</v>
      </c>
      <c r="AI146" s="1524">
        <v>11</v>
      </c>
      <c r="AJ146" s="1524"/>
      <c r="AK146" s="1524"/>
      <c r="AL146" s="1524"/>
      <c r="AM146" s="1524"/>
    </row>
    <row r="147" spans="1:39">
      <c r="C147" s="1524">
        <v>12</v>
      </c>
      <c r="D147" s="1531"/>
      <c r="E147" s="1525">
        <v>120</v>
      </c>
      <c r="F147" s="1525">
        <v>117.44</v>
      </c>
      <c r="G147" s="1525">
        <v>115.22</v>
      </c>
      <c r="H147" s="1525">
        <v>116.06</v>
      </c>
      <c r="I147" s="1525">
        <v>114.57</v>
      </c>
      <c r="J147" s="1526">
        <v>113.45</v>
      </c>
      <c r="K147" s="1525">
        <v>65.459999999999994</v>
      </c>
      <c r="L147" s="1525">
        <v>64.819999999999993</v>
      </c>
      <c r="M147" s="1526">
        <v>64.47</v>
      </c>
      <c r="N147" s="1528">
        <v>85.7</v>
      </c>
      <c r="O147" s="1528">
        <v>72.2</v>
      </c>
      <c r="P147" s="1532">
        <v>44.4</v>
      </c>
      <c r="Q147" s="1624">
        <v>278.00000000000034</v>
      </c>
      <c r="R147" s="1624">
        <v>10.200000000000138</v>
      </c>
      <c r="S147" s="1625">
        <v>-483.10000000000025</v>
      </c>
      <c r="T147" s="1617">
        <f t="shared" si="6"/>
        <v>27.800000000000033</v>
      </c>
      <c r="U147" s="1617">
        <f t="shared" si="7"/>
        <v>1.0200000000000138</v>
      </c>
      <c r="V147" s="1618">
        <f t="shared" si="8"/>
        <v>-48.310000000000024</v>
      </c>
      <c r="W147" s="1619">
        <v>81.8</v>
      </c>
      <c r="X147" s="1529">
        <v>75</v>
      </c>
      <c r="Y147" s="1620">
        <v>61.1</v>
      </c>
      <c r="Z147" s="1619">
        <v>99.5</v>
      </c>
      <c r="AA147" s="1529">
        <v>100.9</v>
      </c>
      <c r="AB147" s="1620">
        <v>93</v>
      </c>
      <c r="AC147" s="1529"/>
      <c r="AE147" s="13">
        <v>50</v>
      </c>
      <c r="AI147" s="1524">
        <v>12</v>
      </c>
      <c r="AJ147" s="1524"/>
      <c r="AK147" s="1524"/>
      <c r="AL147" s="1524"/>
      <c r="AM147" s="1524"/>
    </row>
    <row r="148" spans="1:39" ht="26">
      <c r="A148" s="13">
        <v>1996</v>
      </c>
      <c r="B148" s="1523">
        <v>8</v>
      </c>
      <c r="C148" s="1524">
        <v>1</v>
      </c>
      <c r="D148" s="1531"/>
      <c r="E148" s="1525">
        <v>119.77</v>
      </c>
      <c r="F148" s="1525">
        <v>118.85</v>
      </c>
      <c r="G148" s="1525">
        <v>116.01</v>
      </c>
      <c r="H148" s="1525">
        <v>117.26</v>
      </c>
      <c r="I148" s="1525">
        <v>115.97</v>
      </c>
      <c r="J148" s="1526">
        <v>114.42</v>
      </c>
      <c r="K148" s="1525">
        <v>67.8</v>
      </c>
      <c r="L148" s="1525">
        <v>66.28</v>
      </c>
      <c r="M148" s="1526">
        <v>65.069999999999993</v>
      </c>
      <c r="N148" s="1528">
        <v>42.9</v>
      </c>
      <c r="O148" s="1528">
        <v>66.7</v>
      </c>
      <c r="P148" s="1532">
        <v>66.7</v>
      </c>
      <c r="Q148" s="1624">
        <v>270.90000000000032</v>
      </c>
      <c r="R148" s="1624">
        <v>26.900000000000141</v>
      </c>
      <c r="S148" s="1625">
        <v>-466.40000000000026</v>
      </c>
      <c r="T148" s="1617">
        <f t="shared" si="6"/>
        <v>27.090000000000032</v>
      </c>
      <c r="U148" s="1617">
        <f t="shared" si="7"/>
        <v>2.6900000000000142</v>
      </c>
      <c r="V148" s="1618">
        <f t="shared" si="8"/>
        <v>-46.640000000000029</v>
      </c>
      <c r="W148" s="1619">
        <v>72.7</v>
      </c>
      <c r="X148" s="1529">
        <v>80</v>
      </c>
      <c r="Y148" s="1620">
        <v>77.8</v>
      </c>
      <c r="Z148" s="1619">
        <v>99.4</v>
      </c>
      <c r="AA148" s="1529">
        <v>100.2</v>
      </c>
      <c r="AB148" s="1620">
        <v>92.8</v>
      </c>
      <c r="AC148" s="1529"/>
      <c r="AE148" s="13">
        <v>50</v>
      </c>
      <c r="AF148" s="13">
        <v>1996</v>
      </c>
      <c r="AG148" s="1530" t="s">
        <v>45</v>
      </c>
      <c r="AI148" s="1524">
        <v>1</v>
      </c>
      <c r="AJ148" s="1524"/>
      <c r="AK148" s="1524"/>
      <c r="AL148" s="1524"/>
      <c r="AM148" s="1524"/>
    </row>
    <row r="149" spans="1:39">
      <c r="C149" s="1524">
        <v>2</v>
      </c>
      <c r="D149" s="1531"/>
      <c r="E149" s="1525">
        <v>125.09</v>
      </c>
      <c r="F149" s="1525">
        <v>121.62</v>
      </c>
      <c r="G149" s="1525">
        <v>117.96</v>
      </c>
      <c r="H149" s="1525">
        <v>121.17</v>
      </c>
      <c r="I149" s="1525">
        <v>118.16</v>
      </c>
      <c r="J149" s="1526">
        <v>116.43</v>
      </c>
      <c r="K149" s="1525">
        <v>71.63</v>
      </c>
      <c r="L149" s="1525">
        <v>68.3</v>
      </c>
      <c r="M149" s="1526">
        <v>66.06</v>
      </c>
      <c r="N149" s="1528">
        <v>71.400000000000006</v>
      </c>
      <c r="O149" s="1528">
        <v>88.9</v>
      </c>
      <c r="P149" s="1532">
        <v>55.6</v>
      </c>
      <c r="Q149" s="1624">
        <v>292.3000000000003</v>
      </c>
      <c r="R149" s="1624">
        <v>65.800000000000153</v>
      </c>
      <c r="S149" s="1625">
        <v>-460.80000000000024</v>
      </c>
      <c r="T149" s="1617">
        <f t="shared" si="6"/>
        <v>29.230000000000029</v>
      </c>
      <c r="U149" s="1617">
        <f t="shared" si="7"/>
        <v>6.5800000000000152</v>
      </c>
      <c r="V149" s="1618">
        <f t="shared" si="8"/>
        <v>-46.080000000000027</v>
      </c>
      <c r="W149" s="1619">
        <v>81.8</v>
      </c>
      <c r="X149" s="1529">
        <v>60</v>
      </c>
      <c r="Y149" s="1620">
        <v>88.9</v>
      </c>
      <c r="Z149" s="1619">
        <v>100.3</v>
      </c>
      <c r="AA149" s="1529">
        <v>101.4</v>
      </c>
      <c r="AB149" s="1620">
        <v>94</v>
      </c>
      <c r="AC149" s="1529"/>
      <c r="AE149" s="13">
        <v>50</v>
      </c>
      <c r="AI149" s="1524">
        <v>2</v>
      </c>
      <c r="AJ149" s="1524"/>
      <c r="AK149" s="1524"/>
      <c r="AL149" s="1524"/>
      <c r="AM149" s="1524"/>
    </row>
    <row r="150" spans="1:39">
      <c r="C150" s="1524">
        <v>3</v>
      </c>
      <c r="D150" s="1531"/>
      <c r="E150" s="1525">
        <v>122.28</v>
      </c>
      <c r="F150" s="1525">
        <v>122.38</v>
      </c>
      <c r="G150" s="1525">
        <v>118.9</v>
      </c>
      <c r="H150" s="1525">
        <v>121.11</v>
      </c>
      <c r="I150" s="1525">
        <v>119.85</v>
      </c>
      <c r="J150" s="1526">
        <v>118.04</v>
      </c>
      <c r="K150" s="1525">
        <v>71.41</v>
      </c>
      <c r="L150" s="1525">
        <v>70.28</v>
      </c>
      <c r="M150" s="1526">
        <v>66.989999999999995</v>
      </c>
      <c r="N150" s="1528">
        <v>42.9</v>
      </c>
      <c r="O150" s="1528">
        <v>66.7</v>
      </c>
      <c r="P150" s="1532">
        <v>44.4</v>
      </c>
      <c r="Q150" s="1624">
        <v>285.20000000000027</v>
      </c>
      <c r="R150" s="1624">
        <v>82.500000000000156</v>
      </c>
      <c r="S150" s="1625">
        <v>-466.40000000000026</v>
      </c>
      <c r="T150" s="1617">
        <f t="shared" si="6"/>
        <v>28.520000000000028</v>
      </c>
      <c r="U150" s="1617">
        <f t="shared" si="7"/>
        <v>8.250000000000016</v>
      </c>
      <c r="V150" s="1618">
        <f t="shared" si="8"/>
        <v>-46.640000000000029</v>
      </c>
      <c r="W150" s="1619">
        <v>54.5</v>
      </c>
      <c r="X150" s="1529">
        <v>40</v>
      </c>
      <c r="Y150" s="1620">
        <v>77.8</v>
      </c>
      <c r="Z150" s="1619">
        <v>100.4</v>
      </c>
      <c r="AA150" s="1529">
        <v>101.2</v>
      </c>
      <c r="AB150" s="1620">
        <v>94.1</v>
      </c>
      <c r="AC150" s="1529"/>
      <c r="AE150" s="13">
        <v>50</v>
      </c>
      <c r="AI150" s="1524">
        <v>3</v>
      </c>
      <c r="AJ150" s="1524"/>
      <c r="AK150" s="1524"/>
      <c r="AL150" s="1524"/>
      <c r="AM150" s="1524"/>
    </row>
    <row r="151" spans="1:39">
      <c r="C151" s="1524">
        <v>4</v>
      </c>
      <c r="D151" s="1531"/>
      <c r="E151" s="1525">
        <v>124.17</v>
      </c>
      <c r="F151" s="1525">
        <v>123.85</v>
      </c>
      <c r="G151" s="1525">
        <v>120.52</v>
      </c>
      <c r="H151" s="1525">
        <v>119.87</v>
      </c>
      <c r="I151" s="1525">
        <v>120.72</v>
      </c>
      <c r="J151" s="1526">
        <v>119.09</v>
      </c>
      <c r="K151" s="1525">
        <v>73.819999999999993</v>
      </c>
      <c r="L151" s="1525">
        <v>72.290000000000006</v>
      </c>
      <c r="M151" s="1526">
        <v>68.45</v>
      </c>
      <c r="N151" s="1528">
        <v>64.3</v>
      </c>
      <c r="O151" s="1528">
        <v>55.6</v>
      </c>
      <c r="P151" s="1532">
        <v>66.7</v>
      </c>
      <c r="Q151" s="1624">
        <v>299.50000000000028</v>
      </c>
      <c r="R151" s="1624">
        <v>88.100000000000165</v>
      </c>
      <c r="S151" s="1625">
        <v>-449.70000000000027</v>
      </c>
      <c r="T151" s="1617">
        <f t="shared" si="6"/>
        <v>29.950000000000028</v>
      </c>
      <c r="U151" s="1617">
        <f t="shared" si="7"/>
        <v>8.8100000000000165</v>
      </c>
      <c r="V151" s="1618">
        <f t="shared" si="8"/>
        <v>-44.970000000000027</v>
      </c>
      <c r="W151" s="1619">
        <v>54.5</v>
      </c>
      <c r="X151" s="1529">
        <v>65</v>
      </c>
      <c r="Y151" s="1620">
        <v>77.8</v>
      </c>
      <c r="Z151" s="1619">
        <v>101.6</v>
      </c>
      <c r="AA151" s="1529">
        <v>102.1</v>
      </c>
      <c r="AB151" s="1620">
        <v>94.3</v>
      </c>
      <c r="AC151" s="1529"/>
      <c r="AE151" s="13">
        <v>50</v>
      </c>
      <c r="AI151" s="1524">
        <v>4</v>
      </c>
      <c r="AJ151" s="1524"/>
      <c r="AK151" s="1524"/>
      <c r="AL151" s="1524"/>
      <c r="AM151" s="1524"/>
    </row>
    <row r="152" spans="1:39">
      <c r="C152" s="1524">
        <v>5</v>
      </c>
      <c r="D152" s="1531"/>
      <c r="E152" s="1525">
        <v>130.9</v>
      </c>
      <c r="F152" s="1525">
        <v>125.78</v>
      </c>
      <c r="G152" s="1525">
        <v>122.71</v>
      </c>
      <c r="H152" s="1525">
        <v>121.95</v>
      </c>
      <c r="I152" s="1525">
        <v>120.98</v>
      </c>
      <c r="J152" s="1526">
        <v>120.27</v>
      </c>
      <c r="K152" s="1525">
        <v>75.209999999999994</v>
      </c>
      <c r="L152" s="1525">
        <v>73.48</v>
      </c>
      <c r="M152" s="1526">
        <v>70.13</v>
      </c>
      <c r="N152" s="1528">
        <v>42.9</v>
      </c>
      <c r="O152" s="1528">
        <v>33.299999999999997</v>
      </c>
      <c r="P152" s="1532">
        <v>55.6</v>
      </c>
      <c r="Q152" s="1624">
        <v>292.40000000000026</v>
      </c>
      <c r="R152" s="1624">
        <v>71.400000000000162</v>
      </c>
      <c r="S152" s="1625">
        <v>-444.10000000000025</v>
      </c>
      <c r="T152" s="1617">
        <f t="shared" si="6"/>
        <v>29.240000000000027</v>
      </c>
      <c r="U152" s="1617">
        <f t="shared" si="7"/>
        <v>7.1400000000000166</v>
      </c>
      <c r="V152" s="1618">
        <f t="shared" si="8"/>
        <v>-44.410000000000025</v>
      </c>
      <c r="W152" s="1619">
        <v>72.7</v>
      </c>
      <c r="X152" s="1529">
        <v>70</v>
      </c>
      <c r="Y152" s="1620">
        <v>61.1</v>
      </c>
      <c r="Z152" s="1619">
        <v>102.4</v>
      </c>
      <c r="AA152" s="1529">
        <v>102.9</v>
      </c>
      <c r="AB152" s="1620">
        <v>94.8</v>
      </c>
      <c r="AC152" s="1529"/>
      <c r="AE152" s="13">
        <v>50</v>
      </c>
      <c r="AI152" s="1524">
        <v>5</v>
      </c>
      <c r="AJ152" s="1524"/>
      <c r="AK152" s="1524"/>
      <c r="AL152" s="1524"/>
      <c r="AM152" s="1524"/>
    </row>
    <row r="153" spans="1:39">
      <c r="C153" s="1524">
        <v>6</v>
      </c>
      <c r="D153" s="1531"/>
      <c r="E153" s="1525">
        <v>128.76</v>
      </c>
      <c r="F153" s="1525">
        <v>127.94</v>
      </c>
      <c r="G153" s="1525">
        <v>124.42</v>
      </c>
      <c r="H153" s="1525">
        <v>121.63</v>
      </c>
      <c r="I153" s="1525">
        <v>121.15</v>
      </c>
      <c r="J153" s="1526">
        <v>121.15</v>
      </c>
      <c r="K153" s="1525">
        <v>75.3</v>
      </c>
      <c r="L153" s="1525">
        <v>74.78</v>
      </c>
      <c r="M153" s="1526">
        <v>71.52</v>
      </c>
      <c r="N153" s="1528">
        <v>71.400000000000006</v>
      </c>
      <c r="O153" s="1528">
        <v>33.299999999999997</v>
      </c>
      <c r="P153" s="1532">
        <v>66.7</v>
      </c>
      <c r="Q153" s="1624">
        <v>313.8000000000003</v>
      </c>
      <c r="R153" s="1624">
        <v>54.700000000000159</v>
      </c>
      <c r="S153" s="1625">
        <v>-427.40000000000026</v>
      </c>
      <c r="T153" s="1617">
        <f t="shared" si="6"/>
        <v>31.380000000000031</v>
      </c>
      <c r="U153" s="1617">
        <f t="shared" si="7"/>
        <v>5.4700000000000157</v>
      </c>
      <c r="V153" s="1618">
        <f t="shared" si="8"/>
        <v>-42.740000000000023</v>
      </c>
      <c r="W153" s="1619">
        <v>54.5</v>
      </c>
      <c r="X153" s="1529">
        <v>50</v>
      </c>
      <c r="Y153" s="1620">
        <v>55.6</v>
      </c>
      <c r="Z153" s="1619">
        <v>102</v>
      </c>
      <c r="AA153" s="1529">
        <v>102.7</v>
      </c>
      <c r="AB153" s="1620">
        <v>94.6</v>
      </c>
      <c r="AC153" s="1529"/>
      <c r="AE153" s="13">
        <v>50</v>
      </c>
      <c r="AI153" s="1524">
        <v>6</v>
      </c>
      <c r="AJ153" s="1524"/>
      <c r="AK153" s="1524"/>
      <c r="AL153" s="1524"/>
      <c r="AM153" s="1524"/>
    </row>
    <row r="154" spans="1:39">
      <c r="C154" s="1524">
        <v>7</v>
      </c>
      <c r="D154" s="1531"/>
      <c r="E154" s="1525">
        <v>135.03</v>
      </c>
      <c r="F154" s="1525">
        <v>131.56</v>
      </c>
      <c r="G154" s="1525">
        <v>126.57</v>
      </c>
      <c r="H154" s="1525">
        <v>124.01</v>
      </c>
      <c r="I154" s="1525">
        <v>122.53</v>
      </c>
      <c r="J154" s="1526">
        <v>121.71</v>
      </c>
      <c r="K154" s="1525">
        <v>78.28</v>
      </c>
      <c r="L154" s="1525">
        <v>76.260000000000005</v>
      </c>
      <c r="M154" s="1526">
        <v>73.349999999999994</v>
      </c>
      <c r="N154" s="1528">
        <v>85.7</v>
      </c>
      <c r="O154" s="1528">
        <v>77.8</v>
      </c>
      <c r="P154" s="1532">
        <v>44.4</v>
      </c>
      <c r="Q154" s="1624">
        <v>349.50000000000028</v>
      </c>
      <c r="R154" s="1624">
        <v>82.500000000000156</v>
      </c>
      <c r="S154" s="1625">
        <v>-433.00000000000028</v>
      </c>
      <c r="T154" s="1617">
        <f t="shared" si="6"/>
        <v>34.950000000000031</v>
      </c>
      <c r="U154" s="1617">
        <f t="shared" si="7"/>
        <v>8.250000000000016</v>
      </c>
      <c r="V154" s="1618">
        <f t="shared" si="8"/>
        <v>-43.300000000000026</v>
      </c>
      <c r="W154" s="1619">
        <v>45.5</v>
      </c>
      <c r="X154" s="1529">
        <v>70</v>
      </c>
      <c r="Y154" s="1620">
        <v>61.1</v>
      </c>
      <c r="Z154" s="1619">
        <v>103.3</v>
      </c>
      <c r="AA154" s="1529">
        <v>103.7</v>
      </c>
      <c r="AB154" s="1620">
        <v>95.5</v>
      </c>
      <c r="AC154" s="1529"/>
      <c r="AE154" s="13">
        <v>50</v>
      </c>
      <c r="AI154" s="1524">
        <v>7</v>
      </c>
      <c r="AJ154" s="1524"/>
      <c r="AK154" s="1524"/>
      <c r="AL154" s="1524"/>
      <c r="AM154" s="1524"/>
    </row>
    <row r="155" spans="1:39">
      <c r="C155" s="1524">
        <v>8</v>
      </c>
      <c r="D155" s="1531"/>
      <c r="E155" s="1525">
        <v>128.1</v>
      </c>
      <c r="F155" s="1525">
        <v>130.63</v>
      </c>
      <c r="G155" s="1525">
        <v>127.76</v>
      </c>
      <c r="H155" s="1525">
        <v>122.12</v>
      </c>
      <c r="I155" s="1525">
        <v>122.59</v>
      </c>
      <c r="J155" s="1526">
        <v>121.92</v>
      </c>
      <c r="K155" s="1525">
        <v>79.69</v>
      </c>
      <c r="L155" s="1525">
        <v>77.760000000000005</v>
      </c>
      <c r="M155" s="1526">
        <v>75.05</v>
      </c>
      <c r="N155" s="1528">
        <v>28.6</v>
      </c>
      <c r="O155" s="1528">
        <v>38.9</v>
      </c>
      <c r="P155" s="1532">
        <v>55.6</v>
      </c>
      <c r="Q155" s="1624">
        <v>328.10000000000031</v>
      </c>
      <c r="R155" s="1624">
        <v>71.400000000000148</v>
      </c>
      <c r="S155" s="1625">
        <v>-427.40000000000026</v>
      </c>
      <c r="T155" s="1617">
        <f t="shared" si="6"/>
        <v>32.810000000000031</v>
      </c>
      <c r="U155" s="1617">
        <f t="shared" si="7"/>
        <v>7.1400000000000148</v>
      </c>
      <c r="V155" s="1618">
        <f t="shared" si="8"/>
        <v>-42.740000000000023</v>
      </c>
      <c r="W155" s="1619">
        <v>81.8</v>
      </c>
      <c r="X155" s="1529">
        <v>60</v>
      </c>
      <c r="Y155" s="1620">
        <v>77.8</v>
      </c>
      <c r="Z155" s="1619">
        <v>103.6</v>
      </c>
      <c r="AA155" s="1529">
        <v>103.7</v>
      </c>
      <c r="AB155" s="1620">
        <v>95.8</v>
      </c>
      <c r="AC155" s="1529"/>
      <c r="AE155" s="13">
        <v>50</v>
      </c>
      <c r="AI155" s="1524">
        <v>8</v>
      </c>
      <c r="AJ155" s="1524"/>
      <c r="AK155" s="1524"/>
      <c r="AL155" s="1524"/>
      <c r="AM155" s="1524"/>
    </row>
    <row r="156" spans="1:39">
      <c r="C156" s="1524">
        <v>9</v>
      </c>
      <c r="D156" s="1531"/>
      <c r="E156" s="1525">
        <v>130.68</v>
      </c>
      <c r="F156" s="1525">
        <v>131.27000000000001</v>
      </c>
      <c r="G156" s="1525">
        <v>128.56</v>
      </c>
      <c r="H156" s="1525">
        <v>124.5</v>
      </c>
      <c r="I156" s="1525">
        <v>123.54</v>
      </c>
      <c r="J156" s="1526">
        <v>122.84</v>
      </c>
      <c r="K156" s="1525">
        <v>78.709999999999994</v>
      </c>
      <c r="L156" s="1525">
        <v>78.89</v>
      </c>
      <c r="M156" s="1526">
        <v>76.06</v>
      </c>
      <c r="N156" s="1528">
        <v>57.1</v>
      </c>
      <c r="O156" s="1528">
        <v>55.6</v>
      </c>
      <c r="P156" s="1532">
        <v>55.6</v>
      </c>
      <c r="Q156" s="1624">
        <v>335.20000000000033</v>
      </c>
      <c r="R156" s="1624">
        <v>77.000000000000142</v>
      </c>
      <c r="S156" s="1625">
        <v>-421.80000000000024</v>
      </c>
      <c r="T156" s="1617">
        <f t="shared" si="6"/>
        <v>33.520000000000032</v>
      </c>
      <c r="U156" s="1617">
        <f t="shared" si="7"/>
        <v>7.7000000000000144</v>
      </c>
      <c r="V156" s="1618">
        <f t="shared" si="8"/>
        <v>-42.180000000000021</v>
      </c>
      <c r="W156" s="1619">
        <v>72.7</v>
      </c>
      <c r="X156" s="1529">
        <v>90</v>
      </c>
      <c r="Y156" s="1620">
        <v>61.1</v>
      </c>
      <c r="Z156" s="1619">
        <v>103.7</v>
      </c>
      <c r="AA156" s="1529">
        <v>104.4</v>
      </c>
      <c r="AB156" s="1620">
        <v>95.6</v>
      </c>
      <c r="AC156" s="1529"/>
      <c r="AE156" s="13">
        <v>50</v>
      </c>
      <c r="AI156" s="1524">
        <v>9</v>
      </c>
      <c r="AJ156" s="1524"/>
      <c r="AK156" s="1524"/>
      <c r="AL156" s="1524"/>
      <c r="AM156" s="1524"/>
    </row>
    <row r="157" spans="1:39">
      <c r="C157" s="1524">
        <v>10</v>
      </c>
      <c r="D157" s="1531"/>
      <c r="E157" s="1525">
        <v>134.25</v>
      </c>
      <c r="F157" s="1525">
        <v>131.01</v>
      </c>
      <c r="G157" s="1525">
        <v>130.27000000000001</v>
      </c>
      <c r="H157" s="1525">
        <v>128.58000000000001</v>
      </c>
      <c r="I157" s="1525">
        <v>125.07</v>
      </c>
      <c r="J157" s="1526">
        <v>124.17</v>
      </c>
      <c r="K157" s="1525">
        <v>81.3</v>
      </c>
      <c r="L157" s="1525">
        <v>79.900000000000006</v>
      </c>
      <c r="M157" s="1526">
        <v>77.47</v>
      </c>
      <c r="N157" s="1528">
        <v>57.1</v>
      </c>
      <c r="O157" s="1528">
        <v>66.7</v>
      </c>
      <c r="P157" s="1532">
        <v>61.1</v>
      </c>
      <c r="Q157" s="1624">
        <v>342.30000000000035</v>
      </c>
      <c r="R157" s="1624">
        <v>93.700000000000145</v>
      </c>
      <c r="S157" s="1625">
        <v>-410.70000000000022</v>
      </c>
      <c r="T157" s="1617">
        <f t="shared" si="6"/>
        <v>34.230000000000032</v>
      </c>
      <c r="U157" s="1617">
        <f t="shared" si="7"/>
        <v>9.3700000000000152</v>
      </c>
      <c r="V157" s="1618">
        <f t="shared" si="8"/>
        <v>-41.070000000000022</v>
      </c>
      <c r="W157" s="1619">
        <v>63.6</v>
      </c>
      <c r="X157" s="1529">
        <v>90</v>
      </c>
      <c r="Y157" s="1620">
        <v>72.2</v>
      </c>
      <c r="Z157" s="1619">
        <v>105.8</v>
      </c>
      <c r="AA157" s="1529">
        <v>105.7</v>
      </c>
      <c r="AB157" s="1620">
        <v>96.8</v>
      </c>
      <c r="AC157" s="1529"/>
      <c r="AE157" s="13">
        <v>50</v>
      </c>
      <c r="AI157" s="1524">
        <v>10</v>
      </c>
      <c r="AJ157" s="1524"/>
      <c r="AK157" s="1524"/>
      <c r="AL157" s="1524"/>
      <c r="AM157" s="1524"/>
    </row>
    <row r="158" spans="1:39">
      <c r="C158" s="1524">
        <v>11</v>
      </c>
      <c r="D158" s="1531"/>
      <c r="E158" s="1525">
        <v>136.13</v>
      </c>
      <c r="F158" s="1525">
        <v>133.69</v>
      </c>
      <c r="G158" s="1525">
        <v>131.97999999999999</v>
      </c>
      <c r="H158" s="1525">
        <v>129.30000000000001</v>
      </c>
      <c r="I158" s="1525">
        <v>127.46</v>
      </c>
      <c r="J158" s="1526">
        <v>125.7</v>
      </c>
      <c r="K158" s="1525">
        <v>79.97</v>
      </c>
      <c r="L158" s="1525">
        <v>79.989999999999995</v>
      </c>
      <c r="M158" s="1526">
        <v>78.349999999999994</v>
      </c>
      <c r="N158" s="1528">
        <v>57.1</v>
      </c>
      <c r="O158" s="1528">
        <v>88.9</v>
      </c>
      <c r="P158" s="1532">
        <v>33.299999999999997</v>
      </c>
      <c r="Q158" s="1624">
        <v>349.40000000000038</v>
      </c>
      <c r="R158" s="1624">
        <v>132.60000000000014</v>
      </c>
      <c r="S158" s="1625">
        <v>-427.4000000000002</v>
      </c>
      <c r="T158" s="1617">
        <f t="shared" si="6"/>
        <v>34.94000000000004</v>
      </c>
      <c r="U158" s="1617">
        <f t="shared" si="7"/>
        <v>13.260000000000014</v>
      </c>
      <c r="V158" s="1618">
        <f t="shared" si="8"/>
        <v>-42.740000000000023</v>
      </c>
      <c r="W158" s="1619">
        <v>72.7</v>
      </c>
      <c r="X158" s="1529">
        <v>100</v>
      </c>
      <c r="Y158" s="1620">
        <v>88.9</v>
      </c>
      <c r="Z158" s="1619">
        <v>105.4</v>
      </c>
      <c r="AA158" s="1529">
        <v>106.9</v>
      </c>
      <c r="AB158" s="1620">
        <v>97.5</v>
      </c>
      <c r="AC158" s="1529"/>
      <c r="AE158" s="13">
        <v>50</v>
      </c>
      <c r="AI158" s="1524">
        <v>11</v>
      </c>
      <c r="AJ158" s="1524"/>
      <c r="AK158" s="1524"/>
      <c r="AL158" s="1524"/>
      <c r="AM158" s="1524"/>
    </row>
    <row r="159" spans="1:39">
      <c r="C159" s="1524">
        <v>12</v>
      </c>
      <c r="D159" s="1531"/>
      <c r="E159" s="1525">
        <v>131.66</v>
      </c>
      <c r="F159" s="1525">
        <v>134.01</v>
      </c>
      <c r="G159" s="1525">
        <v>132.09</v>
      </c>
      <c r="H159" s="1525">
        <v>130.1</v>
      </c>
      <c r="I159" s="1525">
        <v>129.33000000000001</v>
      </c>
      <c r="J159" s="1526">
        <v>126.92</v>
      </c>
      <c r="K159" s="1525">
        <v>81.3</v>
      </c>
      <c r="L159" s="1525">
        <v>80.86</v>
      </c>
      <c r="M159" s="1526">
        <v>79.22</v>
      </c>
      <c r="N159" s="1528">
        <v>71.400000000000006</v>
      </c>
      <c r="O159" s="1528">
        <v>88.9</v>
      </c>
      <c r="P159" s="1532">
        <v>66.7</v>
      </c>
      <c r="Q159" s="1624">
        <v>370.80000000000041</v>
      </c>
      <c r="R159" s="1624">
        <v>171.50000000000014</v>
      </c>
      <c r="S159" s="1625">
        <v>-410.70000000000022</v>
      </c>
      <c r="T159" s="1617">
        <f t="shared" si="6"/>
        <v>37.080000000000041</v>
      </c>
      <c r="U159" s="1617">
        <f t="shared" si="7"/>
        <v>17.150000000000013</v>
      </c>
      <c r="V159" s="1618">
        <f t="shared" si="8"/>
        <v>-41.070000000000022</v>
      </c>
      <c r="W159" s="1619">
        <v>63.6</v>
      </c>
      <c r="X159" s="1529">
        <v>100</v>
      </c>
      <c r="Y159" s="1620">
        <v>77.8</v>
      </c>
      <c r="Z159" s="1619">
        <v>104.4</v>
      </c>
      <c r="AA159" s="1529">
        <v>107.1</v>
      </c>
      <c r="AB159" s="1620">
        <v>97</v>
      </c>
      <c r="AC159" s="1529"/>
      <c r="AE159" s="13">
        <v>50</v>
      </c>
      <c r="AI159" s="1524">
        <v>12</v>
      </c>
      <c r="AJ159" s="1524"/>
      <c r="AK159" s="1524"/>
      <c r="AL159" s="1524"/>
      <c r="AM159" s="1524"/>
    </row>
    <row r="160" spans="1:39" ht="26">
      <c r="A160" s="13">
        <v>1997</v>
      </c>
      <c r="B160" s="1523">
        <v>9</v>
      </c>
      <c r="C160" s="1524">
        <v>1</v>
      </c>
      <c r="D160" s="1531"/>
      <c r="E160" s="1525">
        <v>133.36000000000001</v>
      </c>
      <c r="F160" s="1525">
        <v>133.72</v>
      </c>
      <c r="G160" s="1525">
        <v>132.74</v>
      </c>
      <c r="H160" s="1525">
        <v>132.55000000000001</v>
      </c>
      <c r="I160" s="1525">
        <v>130.65</v>
      </c>
      <c r="J160" s="1526">
        <v>129.01</v>
      </c>
      <c r="K160" s="1525">
        <v>82.56</v>
      </c>
      <c r="L160" s="1525">
        <v>81.28</v>
      </c>
      <c r="M160" s="1526">
        <v>80.260000000000005</v>
      </c>
      <c r="N160" s="1528">
        <v>71.400000000000006</v>
      </c>
      <c r="O160" s="1528">
        <v>66.7</v>
      </c>
      <c r="P160" s="1532">
        <v>33.299999999999997</v>
      </c>
      <c r="Q160" s="1624">
        <v>392.20000000000039</v>
      </c>
      <c r="R160" s="1624">
        <v>188.20000000000016</v>
      </c>
      <c r="S160" s="1625">
        <v>-427.4000000000002</v>
      </c>
      <c r="T160" s="1617">
        <f t="shared" si="6"/>
        <v>39.220000000000041</v>
      </c>
      <c r="U160" s="1617">
        <f t="shared" si="7"/>
        <v>18.820000000000014</v>
      </c>
      <c r="V160" s="1618">
        <f t="shared" si="8"/>
        <v>-42.740000000000023</v>
      </c>
      <c r="W160" s="1619">
        <v>54.5</v>
      </c>
      <c r="X160" s="1529">
        <v>100</v>
      </c>
      <c r="Y160" s="1620">
        <v>77.8</v>
      </c>
      <c r="Z160" s="1619">
        <v>104.7</v>
      </c>
      <c r="AA160" s="1529">
        <v>109</v>
      </c>
      <c r="AB160" s="1620">
        <v>98</v>
      </c>
      <c r="AC160" s="1529"/>
      <c r="AE160" s="13">
        <v>50</v>
      </c>
      <c r="AF160" s="13">
        <v>1997</v>
      </c>
      <c r="AG160" s="1530" t="s">
        <v>46</v>
      </c>
      <c r="AI160" s="1524">
        <v>1</v>
      </c>
      <c r="AJ160" s="1524"/>
      <c r="AK160" s="1524"/>
      <c r="AL160" s="1524"/>
      <c r="AM160" s="1524"/>
    </row>
    <row r="161" spans="1:41">
      <c r="C161" s="1524">
        <v>2</v>
      </c>
      <c r="D161" s="1531"/>
      <c r="E161" s="1525">
        <v>133.68</v>
      </c>
      <c r="F161" s="1525">
        <v>132.9</v>
      </c>
      <c r="G161" s="1525">
        <v>132.55000000000001</v>
      </c>
      <c r="H161" s="1525">
        <v>130.91999999999999</v>
      </c>
      <c r="I161" s="1525">
        <v>131.19</v>
      </c>
      <c r="J161" s="1526">
        <v>130.29</v>
      </c>
      <c r="K161" s="1525">
        <v>81.13</v>
      </c>
      <c r="L161" s="1525">
        <v>81.66</v>
      </c>
      <c r="M161" s="1526">
        <v>80.67</v>
      </c>
      <c r="N161" s="1528">
        <v>28.6</v>
      </c>
      <c r="O161" s="1528">
        <v>55.6</v>
      </c>
      <c r="P161" s="1532">
        <v>44.4</v>
      </c>
      <c r="Q161" s="1624">
        <v>370.80000000000041</v>
      </c>
      <c r="R161" s="1624">
        <v>193.80000000000015</v>
      </c>
      <c r="S161" s="1625">
        <v>-433.00000000000023</v>
      </c>
      <c r="T161" s="1617">
        <f t="shared" si="6"/>
        <v>37.080000000000041</v>
      </c>
      <c r="U161" s="1617">
        <f t="shared" si="7"/>
        <v>19.380000000000017</v>
      </c>
      <c r="V161" s="1618">
        <f t="shared" si="8"/>
        <v>-43.300000000000026</v>
      </c>
      <c r="W161" s="1619">
        <v>63.6</v>
      </c>
      <c r="X161" s="1529">
        <v>75</v>
      </c>
      <c r="Y161" s="1620">
        <v>50</v>
      </c>
      <c r="Z161" s="1619">
        <v>104.5</v>
      </c>
      <c r="AA161" s="1529">
        <v>109</v>
      </c>
      <c r="AB161" s="1620">
        <v>98.2</v>
      </c>
      <c r="AC161" s="1529"/>
      <c r="AE161" s="13">
        <v>50</v>
      </c>
      <c r="AI161" s="1524">
        <v>2</v>
      </c>
      <c r="AJ161" s="1524"/>
      <c r="AK161" s="1524"/>
      <c r="AL161" s="1524"/>
      <c r="AM161" s="1524"/>
    </row>
    <row r="162" spans="1:41">
      <c r="C162" s="1524">
        <v>3</v>
      </c>
      <c r="D162" s="1531"/>
      <c r="E162" s="1525">
        <v>135.44999999999999</v>
      </c>
      <c r="F162" s="1525">
        <v>134.16</v>
      </c>
      <c r="G162" s="1525">
        <v>133.6</v>
      </c>
      <c r="H162" s="1525">
        <v>128.63999999999999</v>
      </c>
      <c r="I162" s="1525">
        <v>130.69999999999999</v>
      </c>
      <c r="J162" s="1526">
        <v>130.30000000000001</v>
      </c>
      <c r="K162" s="1525">
        <v>80.790000000000006</v>
      </c>
      <c r="L162" s="1525">
        <v>81.489999999999995</v>
      </c>
      <c r="M162" s="1526">
        <v>80.819999999999993</v>
      </c>
      <c r="N162" s="1528">
        <v>71.400000000000006</v>
      </c>
      <c r="O162" s="1528">
        <v>38.9</v>
      </c>
      <c r="P162" s="1532">
        <v>11.1</v>
      </c>
      <c r="Q162" s="1624">
        <v>392.20000000000039</v>
      </c>
      <c r="R162" s="1624">
        <v>182.70000000000016</v>
      </c>
      <c r="S162" s="1625">
        <v>-471.9000000000002</v>
      </c>
      <c r="T162" s="1617">
        <f t="shared" si="6"/>
        <v>39.220000000000041</v>
      </c>
      <c r="U162" s="1617">
        <f t="shared" si="7"/>
        <v>18.270000000000017</v>
      </c>
      <c r="V162" s="1618">
        <f t="shared" si="8"/>
        <v>-47.190000000000019</v>
      </c>
      <c r="W162" s="1619">
        <v>54.5</v>
      </c>
      <c r="X162" s="1529">
        <v>85</v>
      </c>
      <c r="Y162" s="1620">
        <v>88.9</v>
      </c>
      <c r="Z162" s="1619">
        <v>102.9</v>
      </c>
      <c r="AA162" s="1529">
        <v>110.4</v>
      </c>
      <c r="AB162" s="1620">
        <v>99.3</v>
      </c>
      <c r="AC162" s="1529"/>
      <c r="AE162" s="13">
        <v>50</v>
      </c>
      <c r="AI162" s="1524">
        <v>3</v>
      </c>
      <c r="AJ162" s="1524"/>
      <c r="AK162" s="1524"/>
      <c r="AL162" s="1524"/>
      <c r="AM162" s="1524"/>
    </row>
    <row r="163" spans="1:41">
      <c r="C163" s="1524">
        <v>4</v>
      </c>
      <c r="D163" s="1627" t="s">
        <v>33</v>
      </c>
      <c r="E163" s="1525">
        <v>126.6</v>
      </c>
      <c r="F163" s="1525">
        <v>131.91</v>
      </c>
      <c r="G163" s="1525">
        <v>133.02000000000001</v>
      </c>
      <c r="H163" s="1525">
        <v>129.76</v>
      </c>
      <c r="I163" s="1525">
        <v>129.77000000000001</v>
      </c>
      <c r="J163" s="1526">
        <v>130.38999999999999</v>
      </c>
      <c r="K163" s="1525">
        <v>82.78</v>
      </c>
      <c r="L163" s="1525">
        <v>81.569999999999993</v>
      </c>
      <c r="M163" s="1526">
        <v>81.400000000000006</v>
      </c>
      <c r="N163" s="1528">
        <v>28.6</v>
      </c>
      <c r="O163" s="1528">
        <v>22.2</v>
      </c>
      <c r="P163" s="1532">
        <v>22.2</v>
      </c>
      <c r="Q163" s="1624">
        <v>370.80000000000041</v>
      </c>
      <c r="R163" s="1624">
        <v>154.90000000000015</v>
      </c>
      <c r="S163" s="1625">
        <v>-499.70000000000022</v>
      </c>
      <c r="T163" s="1617">
        <f t="shared" si="6"/>
        <v>37.080000000000041</v>
      </c>
      <c r="U163" s="1617">
        <f t="shared" si="7"/>
        <v>15.490000000000014</v>
      </c>
      <c r="V163" s="1618">
        <f t="shared" si="8"/>
        <v>-49.97000000000002</v>
      </c>
      <c r="W163" s="1619">
        <v>36.4</v>
      </c>
      <c r="X163" s="1529">
        <v>25</v>
      </c>
      <c r="Y163" s="1620">
        <v>66.7</v>
      </c>
      <c r="Z163" s="1619">
        <v>102.3</v>
      </c>
      <c r="AA163" s="1529">
        <v>108.3</v>
      </c>
      <c r="AB163" s="1620">
        <v>100.1</v>
      </c>
      <c r="AC163" s="1529"/>
      <c r="AE163" s="13">
        <v>50</v>
      </c>
      <c r="AI163" s="1524">
        <v>4</v>
      </c>
      <c r="AJ163" s="12" t="s">
        <v>33</v>
      </c>
      <c r="AK163" s="1524"/>
      <c r="AL163" s="1524"/>
      <c r="AM163" s="1524"/>
    </row>
    <row r="164" spans="1:41">
      <c r="C164" s="1524">
        <v>5</v>
      </c>
      <c r="D164" s="1531"/>
      <c r="E164" s="1525">
        <v>128.13999999999999</v>
      </c>
      <c r="F164" s="1525">
        <v>130.06</v>
      </c>
      <c r="G164" s="1525">
        <v>132.15</v>
      </c>
      <c r="H164" s="1525">
        <v>133.36000000000001</v>
      </c>
      <c r="I164" s="1525">
        <v>130.59</v>
      </c>
      <c r="J164" s="1526">
        <v>131.05000000000001</v>
      </c>
      <c r="K164" s="1525">
        <v>83.96</v>
      </c>
      <c r="L164" s="1525">
        <v>82.51</v>
      </c>
      <c r="M164" s="1526">
        <v>81.78</v>
      </c>
      <c r="N164" s="1528">
        <v>14.3</v>
      </c>
      <c r="O164" s="1528">
        <v>55.6</v>
      </c>
      <c r="P164" s="1532">
        <v>44.4</v>
      </c>
      <c r="Q164" s="1624">
        <v>335.10000000000042</v>
      </c>
      <c r="R164" s="1624">
        <v>160.50000000000014</v>
      </c>
      <c r="S164" s="1625">
        <v>-505.30000000000024</v>
      </c>
      <c r="T164" s="1617">
        <f t="shared" si="6"/>
        <v>33.510000000000041</v>
      </c>
      <c r="U164" s="1617">
        <f t="shared" si="7"/>
        <v>16.050000000000015</v>
      </c>
      <c r="V164" s="1618">
        <f t="shared" si="8"/>
        <v>-50.530000000000022</v>
      </c>
      <c r="W164" s="1619">
        <v>36.4</v>
      </c>
      <c r="X164" s="1529">
        <v>55</v>
      </c>
      <c r="Y164" s="1620">
        <v>55.6</v>
      </c>
      <c r="Z164" s="1619">
        <v>103.8</v>
      </c>
      <c r="AA164" s="1529">
        <v>110.1</v>
      </c>
      <c r="AB164" s="1620">
        <v>100.7</v>
      </c>
      <c r="AC164" s="1529"/>
      <c r="AE164" s="13">
        <v>50</v>
      </c>
      <c r="AI164" s="1524">
        <v>5</v>
      </c>
      <c r="AJ164" s="1524"/>
      <c r="AK164" s="1524">
        <v>99.5</v>
      </c>
      <c r="AL164" s="1524">
        <v>159.5</v>
      </c>
      <c r="AM164" s="1524">
        <v>219.5</v>
      </c>
      <c r="AN164" s="13">
        <v>139.5</v>
      </c>
      <c r="AO164" s="13">
        <v>29.5</v>
      </c>
    </row>
    <row r="165" spans="1:41">
      <c r="C165" s="1524">
        <v>6</v>
      </c>
      <c r="D165" s="1531"/>
      <c r="E165" s="1525">
        <v>126.11</v>
      </c>
      <c r="F165" s="1525">
        <v>126.95</v>
      </c>
      <c r="G165" s="1525">
        <v>130.71</v>
      </c>
      <c r="H165" s="1525">
        <v>130.75</v>
      </c>
      <c r="I165" s="1525">
        <v>131.29</v>
      </c>
      <c r="J165" s="1526">
        <v>130.69</v>
      </c>
      <c r="K165" s="1525">
        <v>85.45</v>
      </c>
      <c r="L165" s="1525">
        <v>84.06</v>
      </c>
      <c r="M165" s="1526">
        <v>82.57</v>
      </c>
      <c r="N165" s="1528">
        <v>0</v>
      </c>
      <c r="O165" s="1528">
        <v>72.2</v>
      </c>
      <c r="P165" s="1532">
        <v>55.6</v>
      </c>
      <c r="Q165" s="1624">
        <v>285.10000000000042</v>
      </c>
      <c r="R165" s="1624">
        <v>182.70000000000016</v>
      </c>
      <c r="S165" s="1625">
        <v>-499.70000000000022</v>
      </c>
      <c r="T165" s="1617">
        <f t="shared" si="6"/>
        <v>28.510000000000041</v>
      </c>
      <c r="U165" s="1617">
        <f t="shared" si="7"/>
        <v>18.270000000000017</v>
      </c>
      <c r="V165" s="1618">
        <f t="shared" si="8"/>
        <v>-49.97000000000002</v>
      </c>
      <c r="W165" s="1619">
        <v>45.5</v>
      </c>
      <c r="X165" s="1529">
        <v>35</v>
      </c>
      <c r="Y165" s="1620">
        <v>66.7</v>
      </c>
      <c r="Z165" s="1619">
        <v>102.6</v>
      </c>
      <c r="AA165" s="1529">
        <v>109.8</v>
      </c>
      <c r="AB165" s="1620">
        <v>101.3</v>
      </c>
      <c r="AC165" s="1529"/>
      <c r="AE165" s="13">
        <v>50</v>
      </c>
      <c r="AI165" s="1524">
        <v>6</v>
      </c>
      <c r="AJ165" s="1524"/>
      <c r="AK165" s="1524">
        <v>99.5</v>
      </c>
      <c r="AL165" s="1524">
        <v>159.5</v>
      </c>
      <c r="AM165" s="1524">
        <v>219.5</v>
      </c>
      <c r="AN165" s="13">
        <v>139.5</v>
      </c>
      <c r="AO165" s="13">
        <v>29.5</v>
      </c>
    </row>
    <row r="166" spans="1:41">
      <c r="C166" s="1524">
        <v>7</v>
      </c>
      <c r="D166" s="1531"/>
      <c r="E166" s="1525">
        <v>121.57</v>
      </c>
      <c r="F166" s="1525">
        <v>125.27</v>
      </c>
      <c r="G166" s="1525">
        <v>129.27000000000001</v>
      </c>
      <c r="H166" s="1525">
        <v>130.38</v>
      </c>
      <c r="I166" s="1525">
        <v>131.5</v>
      </c>
      <c r="J166" s="1526">
        <v>130.58000000000001</v>
      </c>
      <c r="K166" s="1525">
        <v>87.56</v>
      </c>
      <c r="L166" s="1525">
        <v>85.66</v>
      </c>
      <c r="M166" s="1526">
        <v>83.46</v>
      </c>
      <c r="N166" s="1528">
        <v>7.1</v>
      </c>
      <c r="O166" s="1528">
        <v>55.6</v>
      </c>
      <c r="P166" s="1532">
        <v>55.6</v>
      </c>
      <c r="Q166" s="1624">
        <v>242.20000000000041</v>
      </c>
      <c r="R166" s="1624">
        <v>188.30000000000015</v>
      </c>
      <c r="S166" s="1625">
        <v>-494.10000000000019</v>
      </c>
      <c r="T166" s="1617">
        <f t="shared" si="6"/>
        <v>24.220000000000041</v>
      </c>
      <c r="U166" s="1617">
        <f t="shared" si="7"/>
        <v>18.830000000000016</v>
      </c>
      <c r="V166" s="1618">
        <f t="shared" si="8"/>
        <v>-49.410000000000018</v>
      </c>
      <c r="W166" s="1619">
        <v>45.5</v>
      </c>
      <c r="X166" s="1529">
        <v>85</v>
      </c>
      <c r="Y166" s="1620">
        <v>77.8</v>
      </c>
      <c r="Z166" s="1619">
        <v>102.4</v>
      </c>
      <c r="AA166" s="1529">
        <v>109.7</v>
      </c>
      <c r="AB166" s="1620">
        <v>101.6</v>
      </c>
      <c r="AC166" s="1529"/>
      <c r="AE166" s="13">
        <v>50</v>
      </c>
      <c r="AI166" s="1524">
        <v>7</v>
      </c>
      <c r="AJ166" s="1524"/>
      <c r="AK166" s="1524">
        <v>99.5</v>
      </c>
      <c r="AL166" s="1524">
        <v>159.5</v>
      </c>
      <c r="AM166" s="1524">
        <v>219.5</v>
      </c>
      <c r="AN166" s="13">
        <v>139.5</v>
      </c>
      <c r="AO166" s="13">
        <v>29.5</v>
      </c>
    </row>
    <row r="167" spans="1:41">
      <c r="C167" s="1524">
        <v>8</v>
      </c>
      <c r="D167" s="1531"/>
      <c r="E167" s="1525">
        <v>120.26</v>
      </c>
      <c r="F167" s="1525">
        <v>122.65</v>
      </c>
      <c r="G167" s="1525">
        <v>127.4</v>
      </c>
      <c r="H167" s="1525">
        <v>131.31</v>
      </c>
      <c r="I167" s="1525">
        <v>130.81</v>
      </c>
      <c r="J167" s="1526">
        <v>131.11000000000001</v>
      </c>
      <c r="K167" s="1525">
        <v>87.75</v>
      </c>
      <c r="L167" s="1525">
        <v>86.92</v>
      </c>
      <c r="M167" s="1526">
        <v>84.2</v>
      </c>
      <c r="N167" s="1528">
        <v>0</v>
      </c>
      <c r="O167" s="1528">
        <v>11.1</v>
      </c>
      <c r="P167" s="1532">
        <v>55.6</v>
      </c>
      <c r="Q167" s="1624">
        <v>192.20000000000041</v>
      </c>
      <c r="R167" s="1624">
        <v>149.40000000000015</v>
      </c>
      <c r="S167" s="1625">
        <v>-488.50000000000017</v>
      </c>
      <c r="T167" s="1617">
        <f t="shared" si="6"/>
        <v>19.220000000000041</v>
      </c>
      <c r="U167" s="1617">
        <f t="shared" si="7"/>
        <v>14.940000000000015</v>
      </c>
      <c r="V167" s="1618">
        <f t="shared" si="8"/>
        <v>-48.850000000000016</v>
      </c>
      <c r="W167" s="1619">
        <v>36.4</v>
      </c>
      <c r="X167" s="1529">
        <v>40</v>
      </c>
      <c r="Y167" s="1620">
        <v>72.2</v>
      </c>
      <c r="Z167" s="1619">
        <v>101.7</v>
      </c>
      <c r="AA167" s="1529">
        <v>109.3</v>
      </c>
      <c r="AB167" s="1620">
        <v>101.6</v>
      </c>
      <c r="AC167" s="1529"/>
      <c r="AE167" s="13">
        <v>50</v>
      </c>
      <c r="AI167" s="1524">
        <v>8</v>
      </c>
      <c r="AJ167" s="1524"/>
      <c r="AK167" s="1524">
        <v>99.5</v>
      </c>
      <c r="AL167" s="1524">
        <v>159.5</v>
      </c>
      <c r="AM167" s="1524">
        <v>219.5</v>
      </c>
      <c r="AN167" s="13">
        <v>139.5</v>
      </c>
      <c r="AO167" s="13">
        <v>29.5</v>
      </c>
    </row>
    <row r="168" spans="1:41">
      <c r="C168" s="1524">
        <v>9</v>
      </c>
      <c r="D168" s="1531"/>
      <c r="E168" s="1525">
        <v>123.6</v>
      </c>
      <c r="F168" s="1525">
        <v>121.81</v>
      </c>
      <c r="G168" s="1525">
        <v>125.96</v>
      </c>
      <c r="H168" s="1525">
        <v>133.47999999999999</v>
      </c>
      <c r="I168" s="1525">
        <v>131.72</v>
      </c>
      <c r="J168" s="1526">
        <v>131.86000000000001</v>
      </c>
      <c r="K168" s="1525">
        <v>89.52</v>
      </c>
      <c r="L168" s="1525">
        <v>88.28</v>
      </c>
      <c r="M168" s="1526">
        <v>85.4</v>
      </c>
      <c r="N168" s="1528">
        <v>42.9</v>
      </c>
      <c r="O168" s="1528">
        <v>55.6</v>
      </c>
      <c r="P168" s="1532">
        <v>55.6</v>
      </c>
      <c r="Q168" s="1624">
        <v>185.10000000000042</v>
      </c>
      <c r="R168" s="1624">
        <v>155.00000000000014</v>
      </c>
      <c r="S168" s="1625">
        <v>-482.90000000000015</v>
      </c>
      <c r="T168" s="1617">
        <f t="shared" si="6"/>
        <v>18.510000000000041</v>
      </c>
      <c r="U168" s="1617">
        <f t="shared" si="7"/>
        <v>15.500000000000014</v>
      </c>
      <c r="V168" s="1618">
        <f t="shared" si="8"/>
        <v>-48.290000000000013</v>
      </c>
      <c r="W168" s="1619">
        <v>22.7</v>
      </c>
      <c r="X168" s="1529">
        <v>10</v>
      </c>
      <c r="Y168" s="1620">
        <v>66.7</v>
      </c>
      <c r="Z168" s="1619">
        <v>101</v>
      </c>
      <c r="AA168" s="1529">
        <v>108.3</v>
      </c>
      <c r="AB168" s="1620">
        <v>102.3</v>
      </c>
      <c r="AC168" s="1529"/>
      <c r="AE168" s="13">
        <v>50</v>
      </c>
      <c r="AI168" s="1524">
        <v>9</v>
      </c>
      <c r="AJ168" s="1524"/>
      <c r="AK168" s="1524">
        <v>99.5</v>
      </c>
      <c r="AL168" s="1524">
        <v>159.5</v>
      </c>
      <c r="AM168" s="1524">
        <v>219.5</v>
      </c>
      <c r="AN168" s="13">
        <v>139.5</v>
      </c>
      <c r="AO168" s="13">
        <v>29.5</v>
      </c>
    </row>
    <row r="169" spans="1:41">
      <c r="C169" s="1524">
        <v>10</v>
      </c>
      <c r="D169" s="1531"/>
      <c r="E169" s="1525">
        <v>118.18</v>
      </c>
      <c r="F169" s="1525">
        <v>120.68</v>
      </c>
      <c r="G169" s="1525">
        <v>123.49</v>
      </c>
      <c r="H169" s="1525">
        <v>127.5</v>
      </c>
      <c r="I169" s="1525">
        <v>130.76</v>
      </c>
      <c r="J169" s="1526">
        <v>130.68</v>
      </c>
      <c r="K169" s="1525">
        <v>89.63</v>
      </c>
      <c r="L169" s="1525">
        <v>88.97</v>
      </c>
      <c r="M169" s="1526">
        <v>86.66</v>
      </c>
      <c r="N169" s="1528">
        <v>28.6</v>
      </c>
      <c r="O169" s="1528">
        <v>38.9</v>
      </c>
      <c r="P169" s="1532">
        <v>66.7</v>
      </c>
      <c r="Q169" s="1624">
        <v>163.70000000000041</v>
      </c>
      <c r="R169" s="1624">
        <v>143.90000000000015</v>
      </c>
      <c r="S169" s="1625">
        <v>-466.20000000000016</v>
      </c>
      <c r="T169" s="1617">
        <f t="shared" si="6"/>
        <v>16.37000000000004</v>
      </c>
      <c r="U169" s="1617">
        <f t="shared" si="7"/>
        <v>14.390000000000015</v>
      </c>
      <c r="V169" s="1618">
        <f t="shared" si="8"/>
        <v>-46.620000000000019</v>
      </c>
      <c r="W169" s="1619">
        <v>27.3</v>
      </c>
      <c r="X169" s="1529">
        <v>20</v>
      </c>
      <c r="Y169" s="1620">
        <v>44.4</v>
      </c>
      <c r="Z169" s="1619">
        <v>99.4</v>
      </c>
      <c r="AA169" s="1529">
        <v>108.1</v>
      </c>
      <c r="AB169" s="1620">
        <v>102.1</v>
      </c>
      <c r="AC169" s="1529"/>
      <c r="AE169" s="13">
        <v>50</v>
      </c>
      <c r="AI169" s="1524">
        <v>10</v>
      </c>
      <c r="AJ169" s="1524"/>
      <c r="AK169" s="1524">
        <v>99.5</v>
      </c>
      <c r="AL169" s="1524">
        <v>159.5</v>
      </c>
      <c r="AM169" s="1524">
        <v>219.5</v>
      </c>
      <c r="AN169" s="13">
        <v>139.5</v>
      </c>
      <c r="AO169" s="13">
        <v>29.5</v>
      </c>
    </row>
    <row r="170" spans="1:41">
      <c r="C170" s="1524">
        <v>11</v>
      </c>
      <c r="D170" s="1531"/>
      <c r="E170" s="1525">
        <v>113.57</v>
      </c>
      <c r="F170" s="1525">
        <v>118.45</v>
      </c>
      <c r="G170" s="1525">
        <v>121.63</v>
      </c>
      <c r="H170" s="1525">
        <v>127.02</v>
      </c>
      <c r="I170" s="1525">
        <v>129.33000000000001</v>
      </c>
      <c r="J170" s="1526">
        <v>129.94</v>
      </c>
      <c r="K170" s="1525">
        <v>89.18</v>
      </c>
      <c r="L170" s="1525">
        <v>89.44</v>
      </c>
      <c r="M170" s="1526">
        <v>87.58</v>
      </c>
      <c r="N170" s="1528">
        <v>0</v>
      </c>
      <c r="O170" s="1528">
        <v>44.4</v>
      </c>
      <c r="P170" s="1532">
        <v>66.7</v>
      </c>
      <c r="Q170" s="1624">
        <v>113.70000000000041</v>
      </c>
      <c r="R170" s="1624">
        <v>138.30000000000015</v>
      </c>
      <c r="S170" s="1625">
        <v>-449.50000000000017</v>
      </c>
      <c r="T170" s="1617">
        <f t="shared" si="6"/>
        <v>11.370000000000042</v>
      </c>
      <c r="U170" s="1617">
        <f t="shared" si="7"/>
        <v>13.830000000000016</v>
      </c>
      <c r="V170" s="1618">
        <f t="shared" si="8"/>
        <v>-44.950000000000017</v>
      </c>
      <c r="W170" s="1619">
        <v>4.5</v>
      </c>
      <c r="X170" s="1529">
        <v>20</v>
      </c>
      <c r="Y170" s="1620">
        <v>50</v>
      </c>
      <c r="Z170" s="1619">
        <v>96.8</v>
      </c>
      <c r="AA170" s="1529">
        <v>105.9</v>
      </c>
      <c r="AB170" s="1620">
        <v>101.8</v>
      </c>
      <c r="AC170" s="1529"/>
      <c r="AE170" s="13">
        <v>50</v>
      </c>
      <c r="AI170" s="1524">
        <v>11</v>
      </c>
      <c r="AJ170" s="1524"/>
      <c r="AK170" s="1524">
        <v>99.5</v>
      </c>
      <c r="AL170" s="1524">
        <v>159.5</v>
      </c>
      <c r="AM170" s="1524">
        <v>219.5</v>
      </c>
      <c r="AN170" s="13">
        <v>139.5</v>
      </c>
      <c r="AO170" s="13">
        <v>29.5</v>
      </c>
    </row>
    <row r="171" spans="1:41">
      <c r="C171" s="1524">
        <v>12</v>
      </c>
      <c r="D171" s="1531"/>
      <c r="E171" s="1525">
        <v>113.16</v>
      </c>
      <c r="F171" s="1525">
        <v>114.97</v>
      </c>
      <c r="G171" s="1525">
        <v>119.49</v>
      </c>
      <c r="H171" s="1525">
        <v>125.14</v>
      </c>
      <c r="I171" s="1525">
        <v>126.55</v>
      </c>
      <c r="J171" s="1526">
        <v>128.88999999999999</v>
      </c>
      <c r="K171" s="1525">
        <v>87.88</v>
      </c>
      <c r="L171" s="1525">
        <v>88.9</v>
      </c>
      <c r="M171" s="1526">
        <v>88.14</v>
      </c>
      <c r="N171" s="1528">
        <v>28.6</v>
      </c>
      <c r="O171" s="1528">
        <v>11.1</v>
      </c>
      <c r="P171" s="1532">
        <v>22.2</v>
      </c>
      <c r="Q171" s="1624">
        <v>92.300000000000409</v>
      </c>
      <c r="R171" s="1624">
        <v>99.400000000000148</v>
      </c>
      <c r="S171" s="1625">
        <v>-477.30000000000018</v>
      </c>
      <c r="T171" s="1617">
        <f t="shared" si="6"/>
        <v>9.2300000000000413</v>
      </c>
      <c r="U171" s="1617">
        <f t="shared" si="7"/>
        <v>9.9400000000000155</v>
      </c>
      <c r="V171" s="1618">
        <f t="shared" si="8"/>
        <v>-47.730000000000018</v>
      </c>
      <c r="W171" s="1619">
        <v>18.2</v>
      </c>
      <c r="X171" s="1529">
        <v>10</v>
      </c>
      <c r="Y171" s="1620">
        <v>44.4</v>
      </c>
      <c r="Z171" s="1619">
        <v>95.5</v>
      </c>
      <c r="AA171" s="1529">
        <v>105.6</v>
      </c>
      <c r="AB171" s="1620">
        <v>101.8</v>
      </c>
      <c r="AC171" s="1529"/>
      <c r="AE171" s="13">
        <v>50</v>
      </c>
      <c r="AI171" s="1524">
        <v>12</v>
      </c>
      <c r="AJ171" s="1524"/>
      <c r="AK171" s="1524">
        <v>99.5</v>
      </c>
      <c r="AL171" s="1524">
        <v>159.5</v>
      </c>
      <c r="AM171" s="1524">
        <v>219.5</v>
      </c>
      <c r="AN171" s="13">
        <v>139.5</v>
      </c>
      <c r="AO171" s="13">
        <v>29.5</v>
      </c>
    </row>
    <row r="172" spans="1:41" ht="26">
      <c r="A172" s="13">
        <v>1998</v>
      </c>
      <c r="B172" s="1523">
        <v>10</v>
      </c>
      <c r="C172" s="1524">
        <v>1</v>
      </c>
      <c r="D172" s="1531"/>
      <c r="E172" s="1525">
        <v>109.04</v>
      </c>
      <c r="F172" s="1525">
        <v>111.92</v>
      </c>
      <c r="G172" s="1525">
        <v>117.05</v>
      </c>
      <c r="H172" s="1525">
        <v>125.42</v>
      </c>
      <c r="I172" s="1525">
        <v>125.86</v>
      </c>
      <c r="J172" s="1526">
        <v>127.71</v>
      </c>
      <c r="K172" s="1525">
        <v>89.2</v>
      </c>
      <c r="L172" s="1525">
        <v>88.75</v>
      </c>
      <c r="M172" s="1526">
        <v>88.67</v>
      </c>
      <c r="N172" s="1528">
        <v>0</v>
      </c>
      <c r="O172" s="1528">
        <v>33.299999999999997</v>
      </c>
      <c r="P172" s="1532">
        <v>33.299999999999997</v>
      </c>
      <c r="Q172" s="1624">
        <v>42.300000000000409</v>
      </c>
      <c r="R172" s="1624">
        <v>82.700000000000145</v>
      </c>
      <c r="S172" s="1625">
        <v>-494.00000000000017</v>
      </c>
      <c r="T172" s="1617">
        <f t="shared" si="6"/>
        <v>4.2300000000000413</v>
      </c>
      <c r="U172" s="1617">
        <f t="shared" si="7"/>
        <v>8.2700000000000138</v>
      </c>
      <c r="V172" s="1618">
        <f t="shared" si="8"/>
        <v>-49.40000000000002</v>
      </c>
      <c r="W172" s="1619">
        <v>18.2</v>
      </c>
      <c r="X172" s="1529">
        <v>10</v>
      </c>
      <c r="Y172" s="1620">
        <v>22.2</v>
      </c>
      <c r="Z172" s="1619">
        <v>95.1</v>
      </c>
      <c r="AA172" s="1529">
        <v>105.1</v>
      </c>
      <c r="AB172" s="1620">
        <v>100.9</v>
      </c>
      <c r="AC172" s="1529"/>
      <c r="AE172" s="13">
        <v>50</v>
      </c>
      <c r="AF172" s="13">
        <v>1998</v>
      </c>
      <c r="AG172" s="1530" t="s">
        <v>47</v>
      </c>
      <c r="AI172" s="1524">
        <v>1</v>
      </c>
      <c r="AJ172" s="1524"/>
      <c r="AK172" s="1524">
        <v>99.5</v>
      </c>
      <c r="AL172" s="1524">
        <v>159.5</v>
      </c>
      <c r="AM172" s="1524">
        <v>219.5</v>
      </c>
      <c r="AN172" s="13">
        <v>139.5</v>
      </c>
      <c r="AO172" s="13">
        <v>29.5</v>
      </c>
    </row>
    <row r="173" spans="1:41">
      <c r="C173" s="1524">
        <v>2</v>
      </c>
      <c r="D173" s="1531"/>
      <c r="E173" s="1525">
        <v>104.39</v>
      </c>
      <c r="F173" s="1525">
        <v>108.86</v>
      </c>
      <c r="G173" s="1525">
        <v>114.6</v>
      </c>
      <c r="H173" s="1525">
        <v>122.05</v>
      </c>
      <c r="I173" s="1525">
        <v>124.2</v>
      </c>
      <c r="J173" s="1526">
        <v>125.43</v>
      </c>
      <c r="K173" s="1525">
        <v>89.71</v>
      </c>
      <c r="L173" s="1525">
        <v>88.93</v>
      </c>
      <c r="M173" s="1526">
        <v>88.98</v>
      </c>
      <c r="N173" s="1528">
        <v>0</v>
      </c>
      <c r="O173" s="1528">
        <v>0</v>
      </c>
      <c r="P173" s="1532">
        <v>44.4</v>
      </c>
      <c r="Q173" s="1624">
        <v>-7.6999999999995907</v>
      </c>
      <c r="R173" s="1624">
        <v>32.700000000000145</v>
      </c>
      <c r="S173" s="1625">
        <v>-499.60000000000019</v>
      </c>
      <c r="T173" s="1617">
        <f t="shared" si="6"/>
        <v>-0.76999999999995905</v>
      </c>
      <c r="U173" s="1617">
        <f t="shared" si="7"/>
        <v>3.2700000000000147</v>
      </c>
      <c r="V173" s="1618">
        <f t="shared" si="8"/>
        <v>-49.960000000000022</v>
      </c>
      <c r="W173" s="1619">
        <v>36.4</v>
      </c>
      <c r="X173" s="1529">
        <v>20</v>
      </c>
      <c r="Y173" s="1620">
        <v>22.2</v>
      </c>
      <c r="Z173" s="1619">
        <v>94.4</v>
      </c>
      <c r="AA173" s="1529">
        <v>103</v>
      </c>
      <c r="AB173" s="1620">
        <v>99.8</v>
      </c>
      <c r="AC173" s="1529"/>
      <c r="AE173" s="13">
        <v>50</v>
      </c>
      <c r="AI173" s="1524">
        <v>2</v>
      </c>
      <c r="AJ173" s="1524"/>
      <c r="AK173" s="1524">
        <v>99.5</v>
      </c>
      <c r="AL173" s="1524">
        <v>159.5</v>
      </c>
      <c r="AM173" s="1524">
        <v>219.5</v>
      </c>
      <c r="AN173" s="13">
        <v>139.5</v>
      </c>
      <c r="AO173" s="13">
        <v>29.5</v>
      </c>
    </row>
    <row r="174" spans="1:41">
      <c r="C174" s="1524">
        <v>3</v>
      </c>
      <c r="D174" s="1531"/>
      <c r="E174" s="1525">
        <v>107</v>
      </c>
      <c r="F174" s="1525">
        <v>106.81</v>
      </c>
      <c r="G174" s="1525">
        <v>112.71</v>
      </c>
      <c r="H174" s="1525">
        <v>119.09</v>
      </c>
      <c r="I174" s="1525">
        <v>122.19</v>
      </c>
      <c r="J174" s="1526">
        <v>123.74</v>
      </c>
      <c r="K174" s="1525">
        <v>90.24</v>
      </c>
      <c r="L174" s="1525">
        <v>89.72</v>
      </c>
      <c r="M174" s="1526">
        <v>89.34</v>
      </c>
      <c r="N174" s="1528">
        <v>42.9</v>
      </c>
      <c r="O174" s="1528">
        <v>22.2</v>
      </c>
      <c r="P174" s="1532">
        <v>66.7</v>
      </c>
      <c r="Q174" s="1624">
        <v>-14.799999999999592</v>
      </c>
      <c r="R174" s="1624">
        <v>4.9000000000001442</v>
      </c>
      <c r="S174" s="1625">
        <v>-482.9000000000002</v>
      </c>
      <c r="T174" s="1617">
        <f t="shared" si="6"/>
        <v>-1.4799999999999591</v>
      </c>
      <c r="U174" s="1617">
        <f t="shared" si="7"/>
        <v>0.49000000000001442</v>
      </c>
      <c r="V174" s="1618">
        <f t="shared" si="8"/>
        <v>-48.29000000000002</v>
      </c>
      <c r="W174" s="1619">
        <v>36.4</v>
      </c>
      <c r="X174" s="1529">
        <v>0</v>
      </c>
      <c r="Y174" s="1620">
        <v>0</v>
      </c>
      <c r="Z174" s="1619">
        <v>93.1</v>
      </c>
      <c r="AA174" s="1529">
        <v>100.3</v>
      </c>
      <c r="AB174" s="1620">
        <v>98.5</v>
      </c>
      <c r="AC174" s="1529"/>
      <c r="AE174" s="13">
        <v>50</v>
      </c>
      <c r="AI174" s="1524">
        <v>3</v>
      </c>
      <c r="AJ174" s="1524"/>
      <c r="AK174" s="1524">
        <v>99.5</v>
      </c>
      <c r="AL174" s="1524">
        <v>159.5</v>
      </c>
      <c r="AM174" s="1524">
        <v>219.5</v>
      </c>
      <c r="AN174" s="13">
        <v>139.5</v>
      </c>
      <c r="AO174" s="13">
        <v>29.5</v>
      </c>
    </row>
    <row r="175" spans="1:41">
      <c r="C175" s="1524">
        <v>4</v>
      </c>
      <c r="D175" s="1531"/>
      <c r="E175" s="1525">
        <v>101.22</v>
      </c>
      <c r="F175" s="1525">
        <v>104.2</v>
      </c>
      <c r="G175" s="1525">
        <v>109.51</v>
      </c>
      <c r="H175" s="1525">
        <v>121.37</v>
      </c>
      <c r="I175" s="1525">
        <v>120.84</v>
      </c>
      <c r="J175" s="1526">
        <v>122.61</v>
      </c>
      <c r="K175" s="1525">
        <v>91.03</v>
      </c>
      <c r="L175" s="1525">
        <v>90.33</v>
      </c>
      <c r="M175" s="1526">
        <v>89.55</v>
      </c>
      <c r="N175" s="1528">
        <v>14.3</v>
      </c>
      <c r="O175" s="1528">
        <v>33.299999999999997</v>
      </c>
      <c r="P175" s="1532">
        <v>61.1</v>
      </c>
      <c r="Q175" s="1624">
        <v>-50.499999999999595</v>
      </c>
      <c r="R175" s="1624">
        <v>-11.799999999999859</v>
      </c>
      <c r="S175" s="1625">
        <v>-471.80000000000018</v>
      </c>
      <c r="T175" s="1617">
        <f t="shared" si="6"/>
        <v>-5.0499999999999599</v>
      </c>
      <c r="U175" s="1617">
        <f t="shared" si="7"/>
        <v>-1.1799999999999859</v>
      </c>
      <c r="V175" s="1618">
        <f t="shared" si="8"/>
        <v>-47.180000000000021</v>
      </c>
      <c r="W175" s="1619">
        <v>9.1</v>
      </c>
      <c r="X175" s="1529">
        <v>20</v>
      </c>
      <c r="Y175" s="1620">
        <v>11.1</v>
      </c>
      <c r="Z175" s="1619">
        <v>91.7</v>
      </c>
      <c r="AA175" s="1529">
        <v>100.9</v>
      </c>
      <c r="AB175" s="1620">
        <v>97.7</v>
      </c>
      <c r="AC175" s="1529"/>
      <c r="AE175" s="13">
        <v>50</v>
      </c>
      <c r="AI175" s="1524">
        <v>4</v>
      </c>
      <c r="AJ175" s="1524"/>
      <c r="AK175" s="1524">
        <v>99.5</v>
      </c>
      <c r="AL175" s="1524">
        <v>159.5</v>
      </c>
      <c r="AM175" s="1524">
        <v>219.5</v>
      </c>
      <c r="AN175" s="13">
        <v>139.5</v>
      </c>
      <c r="AO175" s="13">
        <v>29.5</v>
      </c>
    </row>
    <row r="176" spans="1:41">
      <c r="C176" s="1524">
        <v>5</v>
      </c>
      <c r="D176" s="1531"/>
      <c r="E176" s="1525">
        <v>101.47</v>
      </c>
      <c r="F176" s="1525">
        <v>103.23</v>
      </c>
      <c r="G176" s="1525">
        <v>107.12</v>
      </c>
      <c r="H176" s="1525">
        <v>119.09</v>
      </c>
      <c r="I176" s="1525">
        <v>119.85</v>
      </c>
      <c r="J176" s="1526">
        <v>121.4</v>
      </c>
      <c r="K176" s="1525">
        <v>89.09</v>
      </c>
      <c r="L176" s="1525">
        <v>90.12</v>
      </c>
      <c r="M176" s="1526">
        <v>89.48</v>
      </c>
      <c r="N176" s="1528">
        <v>14.3</v>
      </c>
      <c r="O176" s="1528">
        <v>33.299999999999997</v>
      </c>
      <c r="P176" s="1532">
        <v>27.8</v>
      </c>
      <c r="Q176" s="1624">
        <v>-86.199999999999591</v>
      </c>
      <c r="R176" s="1624">
        <v>-28.499999999999861</v>
      </c>
      <c r="S176" s="1625">
        <v>-494.00000000000017</v>
      </c>
      <c r="T176" s="1617">
        <f t="shared" si="6"/>
        <v>-8.6199999999999584</v>
      </c>
      <c r="U176" s="1617">
        <f t="shared" si="7"/>
        <v>-2.8499999999999863</v>
      </c>
      <c r="V176" s="1618">
        <f t="shared" si="8"/>
        <v>-49.40000000000002</v>
      </c>
      <c r="W176" s="1619">
        <v>27.3</v>
      </c>
      <c r="X176" s="1529">
        <v>20</v>
      </c>
      <c r="Y176" s="1620">
        <v>22.2</v>
      </c>
      <c r="Z176" s="1619">
        <v>92.4</v>
      </c>
      <c r="AA176" s="1529">
        <v>99.9</v>
      </c>
      <c r="AB176" s="1620">
        <v>97</v>
      </c>
      <c r="AC176" s="1529"/>
      <c r="AE176" s="13">
        <v>50</v>
      </c>
      <c r="AI176" s="1524">
        <v>5</v>
      </c>
      <c r="AJ176" s="1524"/>
      <c r="AK176" s="1524">
        <v>99.5</v>
      </c>
      <c r="AL176" s="1524">
        <v>159.5</v>
      </c>
      <c r="AM176" s="1524">
        <v>219.5</v>
      </c>
      <c r="AN176" s="13">
        <v>139.5</v>
      </c>
      <c r="AO176" s="13">
        <v>29.5</v>
      </c>
    </row>
    <row r="177" spans="1:41">
      <c r="C177" s="1524">
        <v>6</v>
      </c>
      <c r="D177" s="1531"/>
      <c r="E177" s="1525">
        <v>103.34</v>
      </c>
      <c r="F177" s="1525">
        <v>102.01</v>
      </c>
      <c r="G177" s="1525">
        <v>105.66</v>
      </c>
      <c r="H177" s="1525">
        <v>119.02</v>
      </c>
      <c r="I177" s="1525">
        <v>119.83</v>
      </c>
      <c r="J177" s="1526">
        <v>120.12</v>
      </c>
      <c r="K177" s="1525">
        <v>88.51</v>
      </c>
      <c r="L177" s="1525">
        <v>89.54</v>
      </c>
      <c r="M177" s="1526">
        <v>89.38</v>
      </c>
      <c r="N177" s="1528">
        <v>42.9</v>
      </c>
      <c r="O177" s="1528">
        <v>55.6</v>
      </c>
      <c r="P177" s="1532">
        <v>22.2</v>
      </c>
      <c r="Q177" s="1624">
        <v>-93.299999999999585</v>
      </c>
      <c r="R177" s="1624">
        <v>-22.89999999999986</v>
      </c>
      <c r="S177" s="1625">
        <v>-521.80000000000018</v>
      </c>
      <c r="T177" s="1617">
        <f t="shared" si="6"/>
        <v>-9.3299999999999592</v>
      </c>
      <c r="U177" s="1617">
        <f t="shared" si="7"/>
        <v>-2.2899999999999858</v>
      </c>
      <c r="V177" s="1618">
        <f t="shared" si="8"/>
        <v>-52.180000000000021</v>
      </c>
      <c r="W177" s="1619">
        <v>27.3</v>
      </c>
      <c r="X177" s="1529">
        <v>40</v>
      </c>
      <c r="Y177" s="1620">
        <v>27.8</v>
      </c>
      <c r="Z177" s="1619">
        <v>91.1</v>
      </c>
      <c r="AA177" s="1529">
        <v>99.1</v>
      </c>
      <c r="AB177" s="1620">
        <v>96.8</v>
      </c>
      <c r="AC177" s="1529"/>
      <c r="AE177" s="13">
        <v>50</v>
      </c>
      <c r="AI177" s="1524">
        <v>6</v>
      </c>
      <c r="AJ177" s="1524"/>
      <c r="AK177" s="1524">
        <v>99.5</v>
      </c>
      <c r="AL177" s="1524">
        <v>159.5</v>
      </c>
      <c r="AM177" s="1524">
        <v>219.5</v>
      </c>
      <c r="AN177" s="13">
        <v>139.5</v>
      </c>
      <c r="AO177" s="13">
        <v>29.5</v>
      </c>
    </row>
    <row r="178" spans="1:41">
      <c r="C178" s="1524">
        <v>7</v>
      </c>
      <c r="D178" s="1531"/>
      <c r="E178" s="1525">
        <v>100.72</v>
      </c>
      <c r="F178" s="1525">
        <v>101.84</v>
      </c>
      <c r="G178" s="1525">
        <v>103.88</v>
      </c>
      <c r="H178" s="1525">
        <v>115.17</v>
      </c>
      <c r="I178" s="1525">
        <v>117.76</v>
      </c>
      <c r="J178" s="1526">
        <v>118.75</v>
      </c>
      <c r="K178" s="1525">
        <v>87.48</v>
      </c>
      <c r="L178" s="1525">
        <v>88.36</v>
      </c>
      <c r="M178" s="1526">
        <v>89.32</v>
      </c>
      <c r="N178" s="1528">
        <v>42.9</v>
      </c>
      <c r="O178" s="1528">
        <v>11.1</v>
      </c>
      <c r="P178" s="1532">
        <v>0</v>
      </c>
      <c r="Q178" s="1624">
        <v>-100.39999999999958</v>
      </c>
      <c r="R178" s="1624">
        <v>-61.799999999999855</v>
      </c>
      <c r="S178" s="1625">
        <v>-571.80000000000018</v>
      </c>
      <c r="T178" s="1617">
        <f t="shared" si="6"/>
        <v>-10.039999999999958</v>
      </c>
      <c r="U178" s="1617">
        <f t="shared" si="7"/>
        <v>-6.1799999999999855</v>
      </c>
      <c r="V178" s="1618">
        <f t="shared" si="8"/>
        <v>-57.180000000000021</v>
      </c>
      <c r="W178" s="1619">
        <v>18.2</v>
      </c>
      <c r="X178" s="1529">
        <v>30</v>
      </c>
      <c r="Y178" s="1620">
        <v>27.8</v>
      </c>
      <c r="Z178" s="1619">
        <v>90.9</v>
      </c>
      <c r="AA178" s="1529">
        <v>99.5</v>
      </c>
      <c r="AB178" s="1620">
        <v>96.3</v>
      </c>
      <c r="AC178" s="1529"/>
      <c r="AE178" s="13">
        <v>50</v>
      </c>
      <c r="AI178" s="1524">
        <v>7</v>
      </c>
      <c r="AJ178" s="1524"/>
      <c r="AK178" s="1524">
        <v>99.5</v>
      </c>
      <c r="AL178" s="1524">
        <v>159.5</v>
      </c>
      <c r="AM178" s="1524">
        <v>219.5</v>
      </c>
      <c r="AN178" s="13">
        <v>139.5</v>
      </c>
      <c r="AO178" s="13">
        <v>29.5</v>
      </c>
    </row>
    <row r="179" spans="1:41">
      <c r="C179" s="1524">
        <v>8</v>
      </c>
      <c r="D179" s="1531"/>
      <c r="E179" s="1525">
        <v>98.91</v>
      </c>
      <c r="F179" s="1525">
        <v>100.99</v>
      </c>
      <c r="G179" s="1525">
        <v>102.44</v>
      </c>
      <c r="H179" s="1525">
        <v>114.83</v>
      </c>
      <c r="I179" s="1525">
        <v>116.34</v>
      </c>
      <c r="J179" s="1526">
        <v>117.9</v>
      </c>
      <c r="K179" s="1525">
        <v>87.96</v>
      </c>
      <c r="L179" s="1525">
        <v>87.98</v>
      </c>
      <c r="M179" s="1526">
        <v>89.15</v>
      </c>
      <c r="N179" s="1528">
        <v>28.6</v>
      </c>
      <c r="O179" s="1528">
        <v>33.299999999999997</v>
      </c>
      <c r="P179" s="1532">
        <v>11.1</v>
      </c>
      <c r="Q179" s="1624">
        <v>-121.79999999999959</v>
      </c>
      <c r="R179" s="1624">
        <v>-78.499999999999858</v>
      </c>
      <c r="S179" s="1625">
        <v>-610.70000000000016</v>
      </c>
      <c r="T179" s="1617">
        <f t="shared" si="6"/>
        <v>-12.179999999999959</v>
      </c>
      <c r="U179" s="1617">
        <f t="shared" si="7"/>
        <v>-7.8499999999999854</v>
      </c>
      <c r="V179" s="1618">
        <f t="shared" si="8"/>
        <v>-61.070000000000014</v>
      </c>
      <c r="W179" s="1619">
        <v>9.1</v>
      </c>
      <c r="X179" s="1529">
        <v>20</v>
      </c>
      <c r="Y179" s="1620">
        <v>22.2</v>
      </c>
      <c r="Z179" s="1619">
        <v>90.8</v>
      </c>
      <c r="AA179" s="1529">
        <v>98.1</v>
      </c>
      <c r="AB179" s="1620">
        <v>95.8</v>
      </c>
      <c r="AC179" s="1529"/>
      <c r="AE179" s="13">
        <v>50</v>
      </c>
      <c r="AI179" s="1524">
        <v>8</v>
      </c>
      <c r="AJ179" s="1524"/>
      <c r="AK179" s="1524">
        <v>99.5</v>
      </c>
      <c r="AL179" s="1524">
        <v>159.5</v>
      </c>
      <c r="AM179" s="1524">
        <v>219.5</v>
      </c>
      <c r="AN179" s="13">
        <v>139.5</v>
      </c>
      <c r="AO179" s="13">
        <v>29.5</v>
      </c>
    </row>
    <row r="180" spans="1:41">
      <c r="C180" s="1524">
        <v>9</v>
      </c>
      <c r="D180" s="1531"/>
      <c r="E180" s="1525">
        <v>100.04</v>
      </c>
      <c r="F180" s="1525">
        <v>99.89</v>
      </c>
      <c r="G180" s="1525">
        <v>101.81</v>
      </c>
      <c r="H180" s="1525">
        <v>113.6</v>
      </c>
      <c r="I180" s="1525">
        <v>114.53</v>
      </c>
      <c r="J180" s="1526">
        <v>116.34</v>
      </c>
      <c r="K180" s="1525">
        <v>88.09</v>
      </c>
      <c r="L180" s="1525">
        <v>87.84</v>
      </c>
      <c r="M180" s="1526">
        <v>88.91</v>
      </c>
      <c r="N180" s="1528">
        <v>42.9</v>
      </c>
      <c r="O180" s="1528">
        <v>11.1</v>
      </c>
      <c r="P180" s="1532">
        <v>22.2</v>
      </c>
      <c r="Q180" s="1624">
        <v>-128.89999999999958</v>
      </c>
      <c r="R180" s="1624">
        <v>-117.39999999999986</v>
      </c>
      <c r="S180" s="1625">
        <v>-638.50000000000011</v>
      </c>
      <c r="T180" s="1617">
        <f t="shared" si="6"/>
        <v>-12.889999999999958</v>
      </c>
      <c r="U180" s="1617">
        <f t="shared" si="7"/>
        <v>-11.739999999999986</v>
      </c>
      <c r="V180" s="1618">
        <f t="shared" si="8"/>
        <v>-63.850000000000009</v>
      </c>
      <c r="W180" s="1619">
        <v>54.5</v>
      </c>
      <c r="X180" s="1529">
        <v>35</v>
      </c>
      <c r="Y180" s="1620">
        <v>22.2</v>
      </c>
      <c r="Z180" s="1619">
        <v>90.7</v>
      </c>
      <c r="AA180" s="1529">
        <v>99</v>
      </c>
      <c r="AB180" s="1620">
        <v>95.4</v>
      </c>
      <c r="AC180" s="1529"/>
      <c r="AE180" s="13">
        <v>50</v>
      </c>
      <c r="AI180" s="1524">
        <v>9</v>
      </c>
      <c r="AJ180" s="1524"/>
      <c r="AK180" s="1524">
        <v>99.5</v>
      </c>
      <c r="AL180" s="1524">
        <v>159.5</v>
      </c>
      <c r="AM180" s="1524">
        <v>219.5</v>
      </c>
      <c r="AN180" s="13">
        <v>139.5</v>
      </c>
      <c r="AO180" s="13">
        <v>29.5</v>
      </c>
    </row>
    <row r="181" spans="1:41">
      <c r="C181" s="1524">
        <v>10</v>
      </c>
      <c r="D181" s="1531"/>
      <c r="E181" s="1525">
        <v>97.33</v>
      </c>
      <c r="F181" s="1525">
        <v>98.76</v>
      </c>
      <c r="G181" s="1525">
        <v>100.43</v>
      </c>
      <c r="H181" s="1525">
        <v>113.88</v>
      </c>
      <c r="I181" s="1525">
        <v>114.1</v>
      </c>
      <c r="J181" s="1526">
        <v>115.3</v>
      </c>
      <c r="K181" s="1525">
        <v>87.81</v>
      </c>
      <c r="L181" s="1525">
        <v>87.95</v>
      </c>
      <c r="M181" s="1526">
        <v>88.57</v>
      </c>
      <c r="N181" s="1528">
        <v>28.6</v>
      </c>
      <c r="O181" s="1528">
        <v>22.2</v>
      </c>
      <c r="P181" s="1532">
        <v>33.299999999999997</v>
      </c>
      <c r="Q181" s="1624">
        <v>-150.29999999999959</v>
      </c>
      <c r="R181" s="1624">
        <v>-145.19999999999987</v>
      </c>
      <c r="S181" s="1625">
        <v>-655.20000000000016</v>
      </c>
      <c r="T181" s="1617">
        <f t="shared" si="6"/>
        <v>-15.029999999999959</v>
      </c>
      <c r="U181" s="1617">
        <f t="shared" si="7"/>
        <v>-14.519999999999987</v>
      </c>
      <c r="V181" s="1618">
        <f t="shared" si="8"/>
        <v>-65.52000000000001</v>
      </c>
      <c r="W181" s="1619">
        <v>45.5</v>
      </c>
      <c r="X181" s="1529">
        <v>10</v>
      </c>
      <c r="Y181" s="1620">
        <v>33.299999999999997</v>
      </c>
      <c r="Z181" s="1619">
        <v>89.2</v>
      </c>
      <c r="AA181" s="1529">
        <v>98.2</v>
      </c>
      <c r="AB181" s="1620">
        <v>94.9</v>
      </c>
      <c r="AC181" s="1529"/>
      <c r="AE181" s="13">
        <v>50</v>
      </c>
      <c r="AI181" s="1524">
        <v>10</v>
      </c>
      <c r="AJ181" s="1524"/>
      <c r="AK181" s="1524">
        <v>99.5</v>
      </c>
      <c r="AL181" s="1524">
        <v>159.5</v>
      </c>
      <c r="AM181" s="1524">
        <v>219.5</v>
      </c>
      <c r="AN181" s="13">
        <v>139.5</v>
      </c>
      <c r="AO181" s="13">
        <v>29.5</v>
      </c>
    </row>
    <row r="182" spans="1:41">
      <c r="C182" s="1524">
        <v>11</v>
      </c>
      <c r="D182" s="1531"/>
      <c r="E182" s="1525">
        <v>95.33</v>
      </c>
      <c r="F182" s="1525">
        <v>97.57</v>
      </c>
      <c r="G182" s="1525">
        <v>99.59</v>
      </c>
      <c r="H182" s="1525">
        <v>111.36</v>
      </c>
      <c r="I182" s="1525">
        <v>112.95</v>
      </c>
      <c r="J182" s="1526">
        <v>113.77</v>
      </c>
      <c r="K182" s="1525">
        <v>86.73</v>
      </c>
      <c r="L182" s="1525">
        <v>87.54</v>
      </c>
      <c r="M182" s="1526">
        <v>87.95</v>
      </c>
      <c r="N182" s="1528">
        <v>21.4</v>
      </c>
      <c r="O182" s="1528">
        <v>11.1</v>
      </c>
      <c r="P182" s="1532">
        <v>16.7</v>
      </c>
      <c r="Q182" s="1624">
        <v>-178.89999999999958</v>
      </c>
      <c r="R182" s="1624">
        <v>-184.09999999999988</v>
      </c>
      <c r="S182" s="1625">
        <v>-688.50000000000011</v>
      </c>
      <c r="T182" s="1617">
        <f t="shared" si="6"/>
        <v>-17.889999999999958</v>
      </c>
      <c r="U182" s="1617">
        <f t="shared" si="7"/>
        <v>-18.409999999999989</v>
      </c>
      <c r="V182" s="1618">
        <f t="shared" si="8"/>
        <v>-68.850000000000009</v>
      </c>
      <c r="W182" s="1619">
        <v>45.5</v>
      </c>
      <c r="X182" s="1529">
        <v>60</v>
      </c>
      <c r="Y182" s="1620">
        <v>22.2</v>
      </c>
      <c r="Z182" s="1619">
        <v>90.8</v>
      </c>
      <c r="AA182" s="1529">
        <v>98.1</v>
      </c>
      <c r="AB182" s="1620">
        <v>94.3</v>
      </c>
      <c r="AC182" s="1529"/>
      <c r="AE182" s="13">
        <v>50</v>
      </c>
      <c r="AI182" s="1524">
        <v>11</v>
      </c>
      <c r="AJ182" s="1524"/>
      <c r="AK182" s="1524">
        <v>99.5</v>
      </c>
      <c r="AL182" s="1524">
        <v>159.5</v>
      </c>
      <c r="AM182" s="1524">
        <v>219.5</v>
      </c>
      <c r="AN182" s="13">
        <v>139.5</v>
      </c>
      <c r="AO182" s="13">
        <v>29.5</v>
      </c>
    </row>
    <row r="183" spans="1:41">
      <c r="C183" s="1524">
        <v>12</v>
      </c>
      <c r="D183" s="1531"/>
      <c r="E183" s="1525">
        <v>97.87</v>
      </c>
      <c r="F183" s="1525">
        <v>96.84</v>
      </c>
      <c r="G183" s="1525">
        <v>99.08</v>
      </c>
      <c r="H183" s="1525">
        <v>110.8</v>
      </c>
      <c r="I183" s="1525">
        <v>112.01</v>
      </c>
      <c r="J183" s="1526">
        <v>112.89</v>
      </c>
      <c r="K183" s="1525">
        <v>84.67</v>
      </c>
      <c r="L183" s="1525">
        <v>86.4</v>
      </c>
      <c r="M183" s="1526">
        <v>87.32</v>
      </c>
      <c r="N183" s="1528">
        <v>28.6</v>
      </c>
      <c r="O183" s="1528">
        <v>33.299999999999997</v>
      </c>
      <c r="P183" s="1532">
        <v>33.299999999999997</v>
      </c>
      <c r="Q183" s="1624">
        <v>-200.29999999999959</v>
      </c>
      <c r="R183" s="1624">
        <v>-200.7999999999999</v>
      </c>
      <c r="S183" s="1625">
        <v>-705.20000000000016</v>
      </c>
      <c r="T183" s="1617">
        <f t="shared" si="6"/>
        <v>-20.029999999999959</v>
      </c>
      <c r="U183" s="1617">
        <f t="shared" si="7"/>
        <v>-20.079999999999991</v>
      </c>
      <c r="V183" s="1618">
        <f t="shared" si="8"/>
        <v>-70.52000000000001</v>
      </c>
      <c r="W183" s="1619">
        <v>72.7</v>
      </c>
      <c r="X183" s="1529">
        <v>30</v>
      </c>
      <c r="Y183" s="1620">
        <v>33.299999999999997</v>
      </c>
      <c r="Z183" s="1619">
        <v>90.5</v>
      </c>
      <c r="AA183" s="1529">
        <v>97.8</v>
      </c>
      <c r="AB183" s="1620">
        <v>93.7</v>
      </c>
      <c r="AC183" s="1529"/>
      <c r="AE183" s="13">
        <v>50</v>
      </c>
      <c r="AI183" s="1524">
        <v>12</v>
      </c>
      <c r="AJ183" s="1524"/>
      <c r="AK183" s="1524">
        <v>99.5</v>
      </c>
      <c r="AL183" s="1524">
        <v>159.5</v>
      </c>
      <c r="AM183" s="1524">
        <v>219.5</v>
      </c>
      <c r="AN183" s="13">
        <v>139.5</v>
      </c>
      <c r="AO183" s="13">
        <v>29.5</v>
      </c>
    </row>
    <row r="184" spans="1:41" ht="26">
      <c r="A184" s="13">
        <v>1999</v>
      </c>
      <c r="B184" s="1523">
        <v>11</v>
      </c>
      <c r="C184" s="1524">
        <v>1</v>
      </c>
      <c r="D184" s="1531"/>
      <c r="E184" s="1525">
        <v>98.53</v>
      </c>
      <c r="F184" s="1525">
        <v>97.24</v>
      </c>
      <c r="G184" s="1525">
        <v>98.39</v>
      </c>
      <c r="H184" s="1525">
        <v>113.79</v>
      </c>
      <c r="I184" s="1525">
        <v>111.98</v>
      </c>
      <c r="J184" s="1526">
        <v>112.69</v>
      </c>
      <c r="K184" s="1525">
        <v>84.07</v>
      </c>
      <c r="L184" s="1525">
        <v>85.16</v>
      </c>
      <c r="M184" s="1526">
        <v>86.69</v>
      </c>
      <c r="N184" s="1528">
        <v>57.1</v>
      </c>
      <c r="O184" s="1528">
        <v>55.6</v>
      </c>
      <c r="P184" s="1532">
        <v>11.1</v>
      </c>
      <c r="Q184" s="1624">
        <v>-193.19999999999959</v>
      </c>
      <c r="R184" s="1624">
        <v>-195.1999999999999</v>
      </c>
      <c r="S184" s="1625">
        <v>-744.10000000000014</v>
      </c>
      <c r="T184" s="1617">
        <f t="shared" si="6"/>
        <v>-19.319999999999958</v>
      </c>
      <c r="U184" s="1617">
        <f t="shared" si="7"/>
        <v>-19.519999999999989</v>
      </c>
      <c r="V184" s="1618">
        <f t="shared" si="8"/>
        <v>-74.410000000000011</v>
      </c>
      <c r="W184" s="1619">
        <v>63.6</v>
      </c>
      <c r="X184" s="1529">
        <v>65</v>
      </c>
      <c r="Y184" s="1620">
        <v>55.6</v>
      </c>
      <c r="Z184" s="1619">
        <v>90.5</v>
      </c>
      <c r="AA184" s="1529">
        <v>98.6</v>
      </c>
      <c r="AB184" s="1620">
        <v>93.8</v>
      </c>
      <c r="AC184" s="1529"/>
      <c r="AE184" s="13">
        <v>50</v>
      </c>
      <c r="AF184" s="13">
        <v>1999</v>
      </c>
      <c r="AG184" s="1530" t="s">
        <v>48</v>
      </c>
      <c r="AI184" s="1524">
        <v>1</v>
      </c>
      <c r="AJ184" s="1524"/>
      <c r="AK184" s="1524">
        <v>99.5</v>
      </c>
      <c r="AL184" s="1524">
        <v>159.5</v>
      </c>
      <c r="AM184" s="1524">
        <v>219.5</v>
      </c>
      <c r="AN184" s="13">
        <v>139.5</v>
      </c>
      <c r="AO184" s="13">
        <v>29.5</v>
      </c>
    </row>
    <row r="185" spans="1:41">
      <c r="C185" s="1524">
        <v>2</v>
      </c>
      <c r="D185" s="1531"/>
      <c r="E185" s="1525">
        <v>97.64</v>
      </c>
      <c r="F185" s="1525">
        <v>98.01</v>
      </c>
      <c r="G185" s="1525">
        <v>97.95</v>
      </c>
      <c r="H185" s="1525">
        <v>110.75</v>
      </c>
      <c r="I185" s="1525">
        <v>111.78</v>
      </c>
      <c r="J185" s="1526">
        <v>112.12</v>
      </c>
      <c r="K185" s="1525">
        <v>83.83</v>
      </c>
      <c r="L185" s="1525">
        <v>84.19</v>
      </c>
      <c r="M185" s="1526">
        <v>86.17</v>
      </c>
      <c r="N185" s="1528">
        <v>71.400000000000006</v>
      </c>
      <c r="O185" s="1528">
        <v>38.9</v>
      </c>
      <c r="P185" s="1532">
        <v>22.2</v>
      </c>
      <c r="Q185" s="1624">
        <v>-171.79999999999959</v>
      </c>
      <c r="R185" s="1624">
        <v>-206.2999999999999</v>
      </c>
      <c r="S185" s="1625">
        <v>-771.90000000000009</v>
      </c>
      <c r="T185" s="1617">
        <f t="shared" si="6"/>
        <v>-17.179999999999957</v>
      </c>
      <c r="U185" s="1617">
        <f t="shared" si="7"/>
        <v>-20.629999999999988</v>
      </c>
      <c r="V185" s="1618">
        <f t="shared" si="8"/>
        <v>-77.190000000000012</v>
      </c>
      <c r="W185" s="1619">
        <v>45.5</v>
      </c>
      <c r="X185" s="1529">
        <v>50</v>
      </c>
      <c r="Y185" s="1620">
        <v>33.299999999999997</v>
      </c>
      <c r="Z185" s="1619">
        <v>91.3</v>
      </c>
      <c r="AA185" s="1529">
        <v>98.3</v>
      </c>
      <c r="AB185" s="1620">
        <v>93</v>
      </c>
      <c r="AC185" s="1529"/>
      <c r="AE185" s="13">
        <v>50</v>
      </c>
      <c r="AI185" s="1524">
        <v>2</v>
      </c>
      <c r="AJ185" s="1524"/>
      <c r="AK185" s="1524">
        <v>99.5</v>
      </c>
      <c r="AL185" s="1524">
        <v>159.5</v>
      </c>
      <c r="AM185" s="1524">
        <v>219.5</v>
      </c>
      <c r="AN185" s="13">
        <v>139.5</v>
      </c>
      <c r="AO185" s="13">
        <v>29.5</v>
      </c>
    </row>
    <row r="186" spans="1:41">
      <c r="C186" s="1524">
        <v>3</v>
      </c>
      <c r="D186" s="1531"/>
      <c r="E186" s="1525">
        <v>101.17</v>
      </c>
      <c r="F186" s="1525">
        <v>99.11</v>
      </c>
      <c r="G186" s="1525">
        <v>98.27</v>
      </c>
      <c r="H186" s="1525">
        <v>112.96</v>
      </c>
      <c r="I186" s="1525">
        <v>112.5</v>
      </c>
      <c r="J186" s="1526">
        <v>111.93</v>
      </c>
      <c r="K186" s="1525">
        <v>84.47</v>
      </c>
      <c r="L186" s="1525">
        <v>84.12</v>
      </c>
      <c r="M186" s="1526">
        <v>85.67</v>
      </c>
      <c r="N186" s="1528">
        <v>57.1</v>
      </c>
      <c r="O186" s="1528">
        <v>72.2</v>
      </c>
      <c r="P186" s="1532">
        <v>38.9</v>
      </c>
      <c r="Q186" s="1624">
        <v>-164.69999999999959</v>
      </c>
      <c r="R186" s="1624">
        <v>-184.09999999999991</v>
      </c>
      <c r="S186" s="1625">
        <v>-783.00000000000011</v>
      </c>
      <c r="T186" s="1617">
        <f t="shared" si="6"/>
        <v>-16.46999999999996</v>
      </c>
      <c r="U186" s="1617">
        <f t="shared" si="7"/>
        <v>-18.409999999999989</v>
      </c>
      <c r="V186" s="1618">
        <f t="shared" si="8"/>
        <v>-78.300000000000011</v>
      </c>
      <c r="W186" s="1619">
        <v>81.8</v>
      </c>
      <c r="X186" s="1529">
        <v>80</v>
      </c>
      <c r="Y186" s="1620">
        <v>33.299999999999997</v>
      </c>
      <c r="Z186" s="1619">
        <v>93.7</v>
      </c>
      <c r="AA186" s="1529">
        <v>99.8</v>
      </c>
      <c r="AB186" s="1620">
        <v>92.6</v>
      </c>
      <c r="AC186" s="1529"/>
      <c r="AE186" s="13">
        <v>50</v>
      </c>
      <c r="AI186" s="1524">
        <v>3</v>
      </c>
      <c r="AJ186" s="1524"/>
      <c r="AK186" s="1524">
        <v>99.5</v>
      </c>
      <c r="AL186" s="1524">
        <v>159.5</v>
      </c>
      <c r="AM186" s="1524">
        <v>219.5</v>
      </c>
      <c r="AN186" s="13">
        <v>139.5</v>
      </c>
      <c r="AO186" s="13">
        <v>29.5</v>
      </c>
    </row>
    <row r="187" spans="1:41">
      <c r="C187" s="1524">
        <v>4</v>
      </c>
      <c r="D187" s="1531"/>
      <c r="E187" s="1525">
        <v>101.87</v>
      </c>
      <c r="F187" s="1525">
        <v>100.23</v>
      </c>
      <c r="G187" s="1525">
        <v>98.53</v>
      </c>
      <c r="H187" s="1525">
        <v>110.46</v>
      </c>
      <c r="I187" s="1525">
        <v>111.39</v>
      </c>
      <c r="J187" s="1526">
        <v>111.75</v>
      </c>
      <c r="K187" s="1525">
        <v>86.29</v>
      </c>
      <c r="L187" s="1525">
        <v>84.86</v>
      </c>
      <c r="M187" s="1526">
        <v>85.41</v>
      </c>
      <c r="N187" s="1528">
        <v>71.400000000000006</v>
      </c>
      <c r="O187" s="1528">
        <v>22.2</v>
      </c>
      <c r="P187" s="1532">
        <v>55.6</v>
      </c>
      <c r="Q187" s="1624">
        <v>-143.29999999999959</v>
      </c>
      <c r="R187" s="1624">
        <v>-211.89999999999992</v>
      </c>
      <c r="S187" s="1625">
        <v>-777.40000000000009</v>
      </c>
      <c r="T187" s="1617">
        <f t="shared" si="6"/>
        <v>-14.329999999999959</v>
      </c>
      <c r="U187" s="1617">
        <f t="shared" si="7"/>
        <v>-21.189999999999991</v>
      </c>
      <c r="V187" s="1618">
        <f t="shared" si="8"/>
        <v>-77.740000000000009</v>
      </c>
      <c r="W187" s="1619">
        <v>72.7</v>
      </c>
      <c r="X187" s="1529">
        <v>40</v>
      </c>
      <c r="Y187" s="1620">
        <v>11.1</v>
      </c>
      <c r="Z187" s="1619">
        <v>95.5</v>
      </c>
      <c r="AA187" s="1529">
        <v>99.3</v>
      </c>
      <c r="AB187" s="1620">
        <v>92.2</v>
      </c>
      <c r="AC187" s="1529"/>
      <c r="AE187" s="13">
        <v>50</v>
      </c>
      <c r="AI187" s="1524">
        <v>4</v>
      </c>
      <c r="AJ187" s="1524"/>
      <c r="AK187" s="1524">
        <v>99.5</v>
      </c>
      <c r="AL187" s="1524">
        <v>159.5</v>
      </c>
      <c r="AM187" s="1524">
        <v>219.5</v>
      </c>
      <c r="AN187" s="13">
        <v>139.5</v>
      </c>
      <c r="AO187" s="13">
        <v>29.5</v>
      </c>
    </row>
    <row r="188" spans="1:41">
      <c r="C188" s="1524">
        <v>5</v>
      </c>
      <c r="D188" s="1627" t="s">
        <v>35</v>
      </c>
      <c r="E188" s="1525">
        <v>99.36</v>
      </c>
      <c r="F188" s="1525">
        <v>100.8</v>
      </c>
      <c r="G188" s="1525">
        <v>98.82</v>
      </c>
      <c r="H188" s="1525">
        <v>110.77</v>
      </c>
      <c r="I188" s="1525">
        <v>111.4</v>
      </c>
      <c r="J188" s="1526">
        <v>111.75</v>
      </c>
      <c r="K188" s="1525">
        <v>88.42</v>
      </c>
      <c r="L188" s="1525">
        <v>86.39</v>
      </c>
      <c r="M188" s="1526">
        <v>85.5</v>
      </c>
      <c r="N188" s="1528">
        <v>28.6</v>
      </c>
      <c r="O188" s="1528">
        <v>55.6</v>
      </c>
      <c r="P188" s="1532">
        <v>55.6</v>
      </c>
      <c r="Q188" s="1624">
        <v>-164.69999999999959</v>
      </c>
      <c r="R188" s="1624">
        <v>-206.29999999999993</v>
      </c>
      <c r="S188" s="1625">
        <v>-771.80000000000007</v>
      </c>
      <c r="T188" s="1617">
        <f t="shared" si="6"/>
        <v>-16.46999999999996</v>
      </c>
      <c r="U188" s="1617">
        <f t="shared" si="7"/>
        <v>-20.629999999999992</v>
      </c>
      <c r="V188" s="1618">
        <f t="shared" si="8"/>
        <v>-77.180000000000007</v>
      </c>
      <c r="W188" s="1619">
        <v>81.8</v>
      </c>
      <c r="X188" s="1529">
        <v>80</v>
      </c>
      <c r="Y188" s="1620">
        <v>27.8</v>
      </c>
      <c r="Z188" s="1619">
        <v>95.1</v>
      </c>
      <c r="AA188" s="1529">
        <v>99.7</v>
      </c>
      <c r="AB188" s="1620">
        <v>92</v>
      </c>
      <c r="AC188" s="1529"/>
      <c r="AE188" s="13">
        <v>50</v>
      </c>
      <c r="AI188" s="1524">
        <v>5</v>
      </c>
      <c r="AJ188" s="12" t="s">
        <v>35</v>
      </c>
      <c r="AK188" s="1524">
        <v>99.5</v>
      </c>
      <c r="AL188" s="1524">
        <v>159.5</v>
      </c>
      <c r="AM188" s="1524">
        <v>219.5</v>
      </c>
      <c r="AN188" s="13">
        <v>139.5</v>
      </c>
      <c r="AO188" s="13">
        <v>29.5</v>
      </c>
    </row>
    <row r="189" spans="1:41">
      <c r="C189" s="1524">
        <v>6</v>
      </c>
      <c r="D189" s="1531"/>
      <c r="E189" s="1525">
        <v>103.36</v>
      </c>
      <c r="F189" s="1525">
        <v>101.53</v>
      </c>
      <c r="G189" s="1525">
        <v>99.97</v>
      </c>
      <c r="H189" s="1525">
        <v>111.72</v>
      </c>
      <c r="I189" s="1525">
        <v>110.98</v>
      </c>
      <c r="J189" s="1526">
        <v>111.33</v>
      </c>
      <c r="K189" s="1525">
        <v>86.7</v>
      </c>
      <c r="L189" s="1525">
        <v>87.14</v>
      </c>
      <c r="M189" s="1526">
        <v>85.49</v>
      </c>
      <c r="N189" s="1528">
        <v>57.1</v>
      </c>
      <c r="O189" s="1528">
        <v>33.299999999999997</v>
      </c>
      <c r="P189" s="1532">
        <v>33.299999999999997</v>
      </c>
      <c r="Q189" s="1624">
        <v>-157.5999999999996</v>
      </c>
      <c r="R189" s="1624">
        <v>-222.99999999999994</v>
      </c>
      <c r="S189" s="1625">
        <v>-788.50000000000011</v>
      </c>
      <c r="T189" s="1617">
        <f t="shared" si="6"/>
        <v>-15.759999999999959</v>
      </c>
      <c r="U189" s="1617">
        <f t="shared" si="7"/>
        <v>-22.299999999999994</v>
      </c>
      <c r="V189" s="1618">
        <f t="shared" si="8"/>
        <v>-78.850000000000009</v>
      </c>
      <c r="W189" s="1619">
        <v>72.7</v>
      </c>
      <c r="X189" s="1529">
        <v>45</v>
      </c>
      <c r="Y189" s="1620">
        <v>33.299999999999997</v>
      </c>
      <c r="Z189" s="1619">
        <v>96.7</v>
      </c>
      <c r="AA189" s="1529">
        <v>100</v>
      </c>
      <c r="AB189" s="1620">
        <v>91.6</v>
      </c>
      <c r="AC189" s="1529"/>
      <c r="AE189" s="13">
        <v>50</v>
      </c>
      <c r="AI189" s="1524">
        <v>6</v>
      </c>
      <c r="AJ189" s="1524"/>
      <c r="AK189" s="1524"/>
      <c r="AL189" s="1524"/>
      <c r="AM189" s="1524"/>
    </row>
    <row r="190" spans="1:41">
      <c r="C190" s="1524">
        <v>7</v>
      </c>
      <c r="D190" s="1531"/>
      <c r="E190" s="1525">
        <v>105.87</v>
      </c>
      <c r="F190" s="1525">
        <v>102.86</v>
      </c>
      <c r="G190" s="1525">
        <v>101.11</v>
      </c>
      <c r="H190" s="1525">
        <v>112.23</v>
      </c>
      <c r="I190" s="1525">
        <v>111.57</v>
      </c>
      <c r="J190" s="1526">
        <v>111.63</v>
      </c>
      <c r="K190" s="1525">
        <v>87.77</v>
      </c>
      <c r="L190" s="1525">
        <v>87.63</v>
      </c>
      <c r="M190" s="1526">
        <v>85.94</v>
      </c>
      <c r="N190" s="1528">
        <v>57.1</v>
      </c>
      <c r="O190" s="1528">
        <v>66.7</v>
      </c>
      <c r="P190" s="1532">
        <v>55.6</v>
      </c>
      <c r="Q190" s="1624">
        <v>-150.4999999999996</v>
      </c>
      <c r="R190" s="1624">
        <v>-206.29999999999995</v>
      </c>
      <c r="S190" s="1625">
        <v>-782.90000000000009</v>
      </c>
      <c r="T190" s="1617">
        <f t="shared" si="6"/>
        <v>-15.04999999999996</v>
      </c>
      <c r="U190" s="1617">
        <f t="shared" si="7"/>
        <v>-20.629999999999995</v>
      </c>
      <c r="V190" s="1618">
        <f t="shared" si="8"/>
        <v>-78.290000000000006</v>
      </c>
      <c r="W190" s="1619">
        <v>72.7</v>
      </c>
      <c r="X190" s="1529">
        <v>65</v>
      </c>
      <c r="Y190" s="1620">
        <v>50</v>
      </c>
      <c r="Z190" s="1619">
        <v>97.8</v>
      </c>
      <c r="AA190" s="1529">
        <v>100.8</v>
      </c>
      <c r="AB190" s="1620">
        <v>91.8</v>
      </c>
      <c r="AC190" s="1529"/>
      <c r="AE190" s="13">
        <v>50</v>
      </c>
      <c r="AI190" s="1524">
        <v>7</v>
      </c>
      <c r="AJ190" s="1524"/>
      <c r="AK190" s="1524"/>
      <c r="AL190" s="1524"/>
      <c r="AM190" s="1524"/>
    </row>
    <row r="191" spans="1:41">
      <c r="C191" s="1524">
        <v>8</v>
      </c>
      <c r="D191" s="1531"/>
      <c r="E191" s="1525">
        <v>106.62</v>
      </c>
      <c r="F191" s="1525">
        <v>105.28</v>
      </c>
      <c r="G191" s="1525">
        <v>102.27</v>
      </c>
      <c r="H191" s="1525">
        <v>113.21</v>
      </c>
      <c r="I191" s="1525">
        <v>112.39</v>
      </c>
      <c r="J191" s="1526">
        <v>111.68</v>
      </c>
      <c r="K191" s="1525">
        <v>88.63</v>
      </c>
      <c r="L191" s="1525">
        <v>87.7</v>
      </c>
      <c r="M191" s="1526">
        <v>86.59</v>
      </c>
      <c r="N191" s="1528">
        <v>71.400000000000006</v>
      </c>
      <c r="O191" s="1528">
        <v>66.7</v>
      </c>
      <c r="P191" s="1532">
        <v>44.4</v>
      </c>
      <c r="Q191" s="1624">
        <v>-129.0999999999996</v>
      </c>
      <c r="R191" s="1624">
        <v>-189.59999999999997</v>
      </c>
      <c r="S191" s="1625">
        <v>-788.50000000000011</v>
      </c>
      <c r="T191" s="1617">
        <f t="shared" si="6"/>
        <v>-12.909999999999959</v>
      </c>
      <c r="U191" s="1617">
        <f t="shared" si="7"/>
        <v>-18.959999999999997</v>
      </c>
      <c r="V191" s="1618">
        <f t="shared" si="8"/>
        <v>-78.850000000000009</v>
      </c>
      <c r="W191" s="1619">
        <v>72.7</v>
      </c>
      <c r="X191" s="1529">
        <v>85</v>
      </c>
      <c r="Y191" s="1620">
        <v>50</v>
      </c>
      <c r="Z191" s="1619">
        <v>97.6</v>
      </c>
      <c r="AA191" s="1529">
        <v>102.1</v>
      </c>
      <c r="AB191" s="1620">
        <v>91.9</v>
      </c>
      <c r="AC191" s="1529"/>
      <c r="AE191" s="13">
        <v>50</v>
      </c>
      <c r="AI191" s="1524">
        <v>8</v>
      </c>
      <c r="AJ191" s="1524"/>
      <c r="AK191" s="1524"/>
      <c r="AL191" s="1524"/>
      <c r="AM191" s="1524"/>
    </row>
    <row r="192" spans="1:41">
      <c r="C192" s="1524">
        <v>9</v>
      </c>
      <c r="D192" s="1531"/>
      <c r="E192" s="1525">
        <v>113.19</v>
      </c>
      <c r="F192" s="1525">
        <v>108.56</v>
      </c>
      <c r="G192" s="1525">
        <v>104.49</v>
      </c>
      <c r="H192" s="1525">
        <v>116.56</v>
      </c>
      <c r="I192" s="1525">
        <v>114</v>
      </c>
      <c r="J192" s="1526">
        <v>112.9</v>
      </c>
      <c r="K192" s="1525">
        <v>88.57</v>
      </c>
      <c r="L192" s="1525">
        <v>88.32</v>
      </c>
      <c r="M192" s="1526">
        <v>87.26</v>
      </c>
      <c r="N192" s="1528">
        <v>85.7</v>
      </c>
      <c r="O192" s="1528">
        <v>77.8</v>
      </c>
      <c r="P192" s="1532">
        <v>55.6</v>
      </c>
      <c r="Q192" s="1624">
        <v>-93.399999999999594</v>
      </c>
      <c r="R192" s="1624">
        <v>-161.79999999999995</v>
      </c>
      <c r="S192" s="1625">
        <v>-782.90000000000009</v>
      </c>
      <c r="T192" s="1617">
        <f t="shared" si="6"/>
        <v>-9.339999999999959</v>
      </c>
      <c r="U192" s="1617">
        <f t="shared" si="7"/>
        <v>-16.179999999999996</v>
      </c>
      <c r="V192" s="1618">
        <f t="shared" si="8"/>
        <v>-78.290000000000006</v>
      </c>
      <c r="W192" s="1619">
        <v>72.7</v>
      </c>
      <c r="X192" s="1529">
        <v>90</v>
      </c>
      <c r="Y192" s="1620">
        <v>61.1</v>
      </c>
      <c r="Z192" s="1619">
        <v>98.6</v>
      </c>
      <c r="AA192" s="1529">
        <v>103.1</v>
      </c>
      <c r="AB192" s="1620">
        <v>92.3</v>
      </c>
      <c r="AC192" s="1529"/>
      <c r="AE192" s="13">
        <v>50</v>
      </c>
      <c r="AI192" s="1524">
        <v>9</v>
      </c>
      <c r="AJ192" s="1524"/>
      <c r="AK192" s="1524"/>
      <c r="AL192" s="1524"/>
      <c r="AM192" s="1524"/>
    </row>
    <row r="193" spans="1:41">
      <c r="C193" s="1524">
        <v>10</v>
      </c>
      <c r="D193" s="1531"/>
      <c r="E193" s="1525">
        <v>109.93</v>
      </c>
      <c r="F193" s="1525">
        <v>109.91</v>
      </c>
      <c r="G193" s="1525">
        <v>105.74</v>
      </c>
      <c r="H193" s="1525">
        <v>112.84</v>
      </c>
      <c r="I193" s="1525">
        <v>114.2</v>
      </c>
      <c r="J193" s="1526">
        <v>113.31</v>
      </c>
      <c r="K193" s="1525">
        <v>87.91</v>
      </c>
      <c r="L193" s="1525">
        <v>88.37</v>
      </c>
      <c r="M193" s="1526">
        <v>87.76</v>
      </c>
      <c r="N193" s="1528">
        <v>57.1</v>
      </c>
      <c r="O193" s="1528">
        <v>44.4</v>
      </c>
      <c r="P193" s="1532">
        <v>33.299999999999997</v>
      </c>
      <c r="Q193" s="1624">
        <v>-86.299999999999585</v>
      </c>
      <c r="R193" s="1624">
        <v>-167.39999999999995</v>
      </c>
      <c r="S193" s="1625">
        <v>-799.60000000000014</v>
      </c>
      <c r="T193" s="1617">
        <f t="shared" si="6"/>
        <v>-8.6299999999999581</v>
      </c>
      <c r="U193" s="1617">
        <f t="shared" si="7"/>
        <v>-16.739999999999995</v>
      </c>
      <c r="V193" s="1618">
        <f t="shared" si="8"/>
        <v>-79.960000000000008</v>
      </c>
      <c r="W193" s="1619">
        <v>81.8</v>
      </c>
      <c r="X193" s="1529">
        <v>70</v>
      </c>
      <c r="Y193" s="1620">
        <v>44.4</v>
      </c>
      <c r="Z193" s="1619">
        <v>99.5</v>
      </c>
      <c r="AA193" s="1529">
        <v>103.3</v>
      </c>
      <c r="AB193" s="1620">
        <v>91.9</v>
      </c>
      <c r="AC193" s="1529"/>
      <c r="AE193" s="13">
        <v>50</v>
      </c>
      <c r="AI193" s="1524">
        <v>10</v>
      </c>
      <c r="AJ193" s="1524"/>
      <c r="AK193" s="1524"/>
      <c r="AL193" s="1524"/>
      <c r="AM193" s="1524"/>
    </row>
    <row r="194" spans="1:41">
      <c r="C194" s="1524">
        <v>11</v>
      </c>
      <c r="D194" s="1531"/>
      <c r="E194" s="1525">
        <v>114.43</v>
      </c>
      <c r="F194" s="1525">
        <v>112.52</v>
      </c>
      <c r="G194" s="1525">
        <v>107.54</v>
      </c>
      <c r="H194" s="1525">
        <v>112.75</v>
      </c>
      <c r="I194" s="1525">
        <v>114.05</v>
      </c>
      <c r="J194" s="1526">
        <v>113.52</v>
      </c>
      <c r="K194" s="1525">
        <v>85.9</v>
      </c>
      <c r="L194" s="1525">
        <v>87.46</v>
      </c>
      <c r="M194" s="1526">
        <v>87.7</v>
      </c>
      <c r="N194" s="1528">
        <v>85.7</v>
      </c>
      <c r="O194" s="1528">
        <v>44.4</v>
      </c>
      <c r="P194" s="1532">
        <v>0</v>
      </c>
      <c r="Q194" s="1624">
        <v>-50.599999999999582</v>
      </c>
      <c r="R194" s="1624">
        <v>-172.99999999999994</v>
      </c>
      <c r="S194" s="1625">
        <v>-849.60000000000014</v>
      </c>
      <c r="T194" s="1617">
        <f t="shared" si="6"/>
        <v>-5.0599999999999579</v>
      </c>
      <c r="U194" s="1617">
        <f t="shared" si="7"/>
        <v>-17.299999999999994</v>
      </c>
      <c r="V194" s="1618">
        <f t="shared" si="8"/>
        <v>-84.960000000000008</v>
      </c>
      <c r="W194" s="1619">
        <v>81.8</v>
      </c>
      <c r="X194" s="1529">
        <v>70</v>
      </c>
      <c r="Y194" s="1620">
        <v>44.4</v>
      </c>
      <c r="Z194" s="1619">
        <v>99.8</v>
      </c>
      <c r="AA194" s="1529">
        <v>104.3</v>
      </c>
      <c r="AB194" s="1620">
        <v>92.5</v>
      </c>
      <c r="AC194" s="1529"/>
      <c r="AE194" s="13">
        <v>50</v>
      </c>
      <c r="AI194" s="1524">
        <v>11</v>
      </c>
      <c r="AJ194" s="1524"/>
      <c r="AK194" s="1524"/>
      <c r="AL194" s="1524"/>
      <c r="AM194" s="1524"/>
    </row>
    <row r="195" spans="1:41">
      <c r="C195" s="1524">
        <v>12</v>
      </c>
      <c r="D195" s="1531"/>
      <c r="E195" s="1525">
        <v>112.38</v>
      </c>
      <c r="F195" s="1525">
        <v>112.25</v>
      </c>
      <c r="G195" s="1525">
        <v>109.4</v>
      </c>
      <c r="H195" s="1525">
        <v>113.41</v>
      </c>
      <c r="I195" s="1525">
        <v>113</v>
      </c>
      <c r="J195" s="1526">
        <v>113.75</v>
      </c>
      <c r="K195" s="1525">
        <v>88.76</v>
      </c>
      <c r="L195" s="1525">
        <v>87.52</v>
      </c>
      <c r="M195" s="1526">
        <v>87.75</v>
      </c>
      <c r="N195" s="1528">
        <v>42.9</v>
      </c>
      <c r="O195" s="1528">
        <v>22.2</v>
      </c>
      <c r="P195" s="1532">
        <v>33.299999999999997</v>
      </c>
      <c r="Q195" s="1624">
        <v>-57.699999999999584</v>
      </c>
      <c r="R195" s="1624">
        <v>-200.79999999999995</v>
      </c>
      <c r="S195" s="1625">
        <v>-866.30000000000018</v>
      </c>
      <c r="T195" s="1617">
        <f t="shared" si="6"/>
        <v>-5.7699999999999587</v>
      </c>
      <c r="U195" s="1617">
        <f t="shared" si="7"/>
        <v>-20.079999999999995</v>
      </c>
      <c r="V195" s="1618">
        <f t="shared" si="8"/>
        <v>-86.630000000000024</v>
      </c>
      <c r="W195" s="1619">
        <v>81.8</v>
      </c>
      <c r="X195" s="1529">
        <v>80</v>
      </c>
      <c r="Y195" s="1620">
        <v>44.4</v>
      </c>
      <c r="Z195" s="1619">
        <v>100.7</v>
      </c>
      <c r="AA195" s="1529">
        <v>104.4</v>
      </c>
      <c r="AB195" s="1620">
        <v>92.5</v>
      </c>
      <c r="AC195" s="1529"/>
      <c r="AE195" s="13">
        <v>50</v>
      </c>
      <c r="AI195" s="1524">
        <v>12</v>
      </c>
      <c r="AJ195" s="1524"/>
      <c r="AK195" s="1524"/>
      <c r="AL195" s="1524"/>
      <c r="AM195" s="1524"/>
    </row>
    <row r="196" spans="1:41" ht="26">
      <c r="A196" s="13">
        <v>2000</v>
      </c>
      <c r="B196" s="1523">
        <v>12</v>
      </c>
      <c r="C196" s="1524">
        <v>1</v>
      </c>
      <c r="D196" s="1531"/>
      <c r="E196" s="1525">
        <v>119.27</v>
      </c>
      <c r="F196" s="1525">
        <v>115.36</v>
      </c>
      <c r="G196" s="1525">
        <v>111.67</v>
      </c>
      <c r="H196" s="1525">
        <v>114.27</v>
      </c>
      <c r="I196" s="1525">
        <v>113.48</v>
      </c>
      <c r="J196" s="1526">
        <v>113.97</v>
      </c>
      <c r="K196" s="1525">
        <v>86.91</v>
      </c>
      <c r="L196" s="1525">
        <v>87.19</v>
      </c>
      <c r="M196" s="1526">
        <v>87.78</v>
      </c>
      <c r="N196" s="1528">
        <v>85.7</v>
      </c>
      <c r="O196" s="1528">
        <v>55.6</v>
      </c>
      <c r="P196" s="1532">
        <v>22.2</v>
      </c>
      <c r="Q196" s="1624">
        <v>-21.999999999999581</v>
      </c>
      <c r="R196" s="1624">
        <v>-195.19999999999996</v>
      </c>
      <c r="S196" s="1625">
        <v>-894.10000000000014</v>
      </c>
      <c r="T196" s="1617">
        <f t="shared" si="6"/>
        <v>-2.199999999999958</v>
      </c>
      <c r="U196" s="1617">
        <f t="shared" si="7"/>
        <v>-19.519999999999996</v>
      </c>
      <c r="V196" s="1618">
        <f t="shared" si="8"/>
        <v>-89.410000000000011</v>
      </c>
      <c r="W196" s="1619">
        <v>72.7</v>
      </c>
      <c r="X196" s="1529">
        <v>80</v>
      </c>
      <c r="Y196" s="1620">
        <v>44.4</v>
      </c>
      <c r="Z196" s="1619">
        <v>102.4</v>
      </c>
      <c r="AA196" s="1529">
        <v>105</v>
      </c>
      <c r="AB196" s="1620">
        <v>92.6</v>
      </c>
      <c r="AC196" s="1529"/>
      <c r="AE196" s="13">
        <v>50</v>
      </c>
      <c r="AF196" s="13">
        <v>2000</v>
      </c>
      <c r="AG196" s="1530" t="s">
        <v>49</v>
      </c>
      <c r="AI196" s="1524">
        <v>1</v>
      </c>
      <c r="AJ196" s="1524"/>
      <c r="AK196" s="1524"/>
      <c r="AL196" s="1524"/>
      <c r="AM196" s="1524"/>
    </row>
    <row r="197" spans="1:41">
      <c r="C197" s="1524">
        <v>2</v>
      </c>
      <c r="D197" s="1531"/>
      <c r="E197" s="1525">
        <v>118.73</v>
      </c>
      <c r="F197" s="1525">
        <v>116.79</v>
      </c>
      <c r="G197" s="1525">
        <v>113.51</v>
      </c>
      <c r="H197" s="1525">
        <v>118.87</v>
      </c>
      <c r="I197" s="1525">
        <v>115.52</v>
      </c>
      <c r="J197" s="1526">
        <v>114.43</v>
      </c>
      <c r="K197" s="1525">
        <v>92.29</v>
      </c>
      <c r="L197" s="1525">
        <v>89.32</v>
      </c>
      <c r="M197" s="1526">
        <v>88.42</v>
      </c>
      <c r="N197" s="1528">
        <v>57.1</v>
      </c>
      <c r="O197" s="1528">
        <v>100</v>
      </c>
      <c r="P197" s="1532">
        <v>66.7</v>
      </c>
      <c r="Q197" s="1624">
        <v>-14.899999999999579</v>
      </c>
      <c r="R197" s="1624">
        <v>-145.19999999999996</v>
      </c>
      <c r="S197" s="1625">
        <v>-877.40000000000009</v>
      </c>
      <c r="T197" s="1617">
        <f t="shared" si="6"/>
        <v>-1.489999999999958</v>
      </c>
      <c r="U197" s="1617">
        <f t="shared" si="7"/>
        <v>-14.519999999999996</v>
      </c>
      <c r="V197" s="1618">
        <f t="shared" si="8"/>
        <v>-87.740000000000009</v>
      </c>
      <c r="W197" s="1619">
        <v>90.9</v>
      </c>
      <c r="X197" s="1529">
        <v>60</v>
      </c>
      <c r="Y197" s="1620">
        <v>61.1</v>
      </c>
      <c r="Z197" s="1619">
        <v>102.6</v>
      </c>
      <c r="AA197" s="1529">
        <v>106.1</v>
      </c>
      <c r="AB197" s="1620">
        <v>92.9</v>
      </c>
      <c r="AC197" s="1529"/>
      <c r="AE197" s="13">
        <v>50</v>
      </c>
      <c r="AI197" s="1524">
        <v>2</v>
      </c>
      <c r="AJ197" s="1524"/>
      <c r="AK197" s="1524"/>
      <c r="AL197" s="1524"/>
      <c r="AM197" s="1524"/>
    </row>
    <row r="198" spans="1:41">
      <c r="C198" s="1524">
        <v>3</v>
      </c>
      <c r="D198" s="1531"/>
      <c r="E198" s="1525">
        <v>118.03</v>
      </c>
      <c r="F198" s="1525">
        <v>118.68</v>
      </c>
      <c r="G198" s="1525">
        <v>115.14</v>
      </c>
      <c r="H198" s="1525">
        <v>118.05</v>
      </c>
      <c r="I198" s="1525">
        <v>117.06</v>
      </c>
      <c r="J198" s="1526">
        <v>115.47</v>
      </c>
      <c r="K198" s="1525">
        <v>91.41</v>
      </c>
      <c r="L198" s="1525">
        <v>90.2</v>
      </c>
      <c r="M198" s="1526">
        <v>88.82</v>
      </c>
      <c r="N198" s="1528">
        <v>78.599999999999994</v>
      </c>
      <c r="O198" s="1528">
        <v>100</v>
      </c>
      <c r="P198" s="1532">
        <v>55.6</v>
      </c>
      <c r="Q198" s="1624">
        <v>13.700000000000415</v>
      </c>
      <c r="R198" s="1624">
        <v>-95.19999999999996</v>
      </c>
      <c r="S198" s="1625">
        <v>-871.80000000000007</v>
      </c>
      <c r="T198" s="1617">
        <f t="shared" si="6"/>
        <v>1.3700000000000414</v>
      </c>
      <c r="U198" s="1617">
        <f t="shared" si="7"/>
        <v>-9.519999999999996</v>
      </c>
      <c r="V198" s="1618">
        <f t="shared" si="8"/>
        <v>-87.18</v>
      </c>
      <c r="W198" s="1619">
        <v>63.6</v>
      </c>
      <c r="X198" s="1529">
        <v>80</v>
      </c>
      <c r="Y198" s="1620">
        <v>77.8</v>
      </c>
      <c r="Z198" s="1619">
        <v>101.8</v>
      </c>
      <c r="AA198" s="1529">
        <v>106.9</v>
      </c>
      <c r="AB198" s="1620">
        <v>93.9</v>
      </c>
      <c r="AC198" s="1529"/>
      <c r="AE198" s="13">
        <v>50</v>
      </c>
      <c r="AI198" s="1524">
        <v>3</v>
      </c>
      <c r="AJ198" s="1524"/>
      <c r="AK198" s="1524"/>
      <c r="AL198" s="1524"/>
      <c r="AM198" s="1524"/>
    </row>
    <row r="199" spans="1:41">
      <c r="C199" s="1524">
        <v>4</v>
      </c>
      <c r="D199" s="1531"/>
      <c r="E199" s="1525">
        <v>123.41</v>
      </c>
      <c r="F199" s="1525">
        <v>120.06</v>
      </c>
      <c r="G199" s="1525">
        <v>116.6</v>
      </c>
      <c r="H199" s="1525">
        <v>119.54</v>
      </c>
      <c r="I199" s="1525">
        <v>118.82</v>
      </c>
      <c r="J199" s="1526">
        <v>116.83</v>
      </c>
      <c r="K199" s="1525">
        <v>89.53</v>
      </c>
      <c r="L199" s="1525">
        <v>91.08</v>
      </c>
      <c r="M199" s="1526">
        <v>88.96</v>
      </c>
      <c r="N199" s="1528">
        <v>71.400000000000006</v>
      </c>
      <c r="O199" s="1528">
        <v>88.9</v>
      </c>
      <c r="P199" s="1532">
        <v>33.299999999999997</v>
      </c>
      <c r="Q199" s="1624">
        <v>35.100000000000421</v>
      </c>
      <c r="R199" s="1624">
        <v>-56.299999999999955</v>
      </c>
      <c r="S199" s="1625">
        <v>-888.50000000000011</v>
      </c>
      <c r="T199" s="1617">
        <f t="shared" ref="T199:T262" si="9">Q199/10</f>
        <v>3.510000000000042</v>
      </c>
      <c r="U199" s="1617">
        <f t="shared" ref="U199:U262" si="10">R199/10</f>
        <v>-5.6299999999999955</v>
      </c>
      <c r="V199" s="1618">
        <f t="shared" ref="V199:V262" si="11">S199/10</f>
        <v>-88.850000000000009</v>
      </c>
      <c r="W199" s="1619">
        <v>72.7</v>
      </c>
      <c r="X199" s="1529">
        <v>70</v>
      </c>
      <c r="Y199" s="1620">
        <v>66.7</v>
      </c>
      <c r="Z199" s="1619">
        <v>103.1</v>
      </c>
      <c r="AA199" s="1529">
        <v>107.9</v>
      </c>
      <c r="AB199" s="1620">
        <v>93.6</v>
      </c>
      <c r="AC199" s="1529"/>
      <c r="AE199" s="13">
        <v>50</v>
      </c>
      <c r="AI199" s="1524">
        <v>4</v>
      </c>
      <c r="AJ199" s="1524"/>
      <c r="AK199" s="1524"/>
      <c r="AL199" s="1524"/>
      <c r="AM199" s="1524"/>
    </row>
    <row r="200" spans="1:41">
      <c r="C200" s="1524">
        <v>5</v>
      </c>
      <c r="D200" s="1531"/>
      <c r="E200" s="1525">
        <v>123.21</v>
      </c>
      <c r="F200" s="1525">
        <v>121.55</v>
      </c>
      <c r="G200" s="1525">
        <v>118.49</v>
      </c>
      <c r="H200" s="1525">
        <v>116.63</v>
      </c>
      <c r="I200" s="1525">
        <v>118.07</v>
      </c>
      <c r="J200" s="1526">
        <v>117.47</v>
      </c>
      <c r="K200" s="1525">
        <v>90.04</v>
      </c>
      <c r="L200" s="1525">
        <v>90.33</v>
      </c>
      <c r="M200" s="1526">
        <v>89.26</v>
      </c>
      <c r="N200" s="1528">
        <v>71.400000000000006</v>
      </c>
      <c r="O200" s="1528">
        <v>22.2</v>
      </c>
      <c r="P200" s="1532">
        <v>22.2</v>
      </c>
      <c r="Q200" s="1624">
        <v>56.500000000000426</v>
      </c>
      <c r="R200" s="1624">
        <v>-84.099999999999952</v>
      </c>
      <c r="S200" s="1625">
        <v>-916.30000000000007</v>
      </c>
      <c r="T200" s="1617">
        <f t="shared" si="9"/>
        <v>5.650000000000043</v>
      </c>
      <c r="U200" s="1617">
        <f t="shared" si="10"/>
        <v>-8.4099999999999948</v>
      </c>
      <c r="V200" s="1618">
        <f t="shared" si="11"/>
        <v>-91.63000000000001</v>
      </c>
      <c r="W200" s="1619">
        <v>45.5</v>
      </c>
      <c r="X200" s="1529">
        <v>70</v>
      </c>
      <c r="Y200" s="1620">
        <v>55.6</v>
      </c>
      <c r="Z200" s="1619">
        <v>103</v>
      </c>
      <c r="AA200" s="1529">
        <v>107.9</v>
      </c>
      <c r="AB200" s="1620">
        <v>93.6</v>
      </c>
      <c r="AC200" s="1529"/>
      <c r="AE200" s="13">
        <v>50</v>
      </c>
      <c r="AI200" s="1524">
        <v>5</v>
      </c>
      <c r="AJ200" s="1524"/>
      <c r="AK200" s="1524"/>
      <c r="AL200" s="1524"/>
      <c r="AM200" s="1524"/>
    </row>
    <row r="201" spans="1:41">
      <c r="C201" s="1524">
        <v>6</v>
      </c>
      <c r="D201" s="1531"/>
      <c r="E201" s="1525">
        <v>122.26</v>
      </c>
      <c r="F201" s="1525">
        <v>122.96</v>
      </c>
      <c r="G201" s="1525">
        <v>119.61</v>
      </c>
      <c r="H201" s="1525">
        <v>118.9</v>
      </c>
      <c r="I201" s="1525">
        <v>118.36</v>
      </c>
      <c r="J201" s="1526">
        <v>118.4</v>
      </c>
      <c r="K201" s="1525">
        <v>90.09</v>
      </c>
      <c r="L201" s="1525">
        <v>89.89</v>
      </c>
      <c r="M201" s="1526">
        <v>89.86</v>
      </c>
      <c r="N201" s="1528">
        <v>57.1</v>
      </c>
      <c r="O201" s="1528">
        <v>55.6</v>
      </c>
      <c r="P201" s="1532">
        <v>22.2</v>
      </c>
      <c r="Q201" s="1624">
        <v>63.600000000000428</v>
      </c>
      <c r="R201" s="1624">
        <v>-78.499999999999943</v>
      </c>
      <c r="S201" s="1625">
        <v>-944.1</v>
      </c>
      <c r="T201" s="1617">
        <f t="shared" si="9"/>
        <v>6.360000000000043</v>
      </c>
      <c r="U201" s="1617">
        <f t="shared" si="10"/>
        <v>-7.8499999999999943</v>
      </c>
      <c r="V201" s="1618">
        <f t="shared" si="11"/>
        <v>-94.41</v>
      </c>
      <c r="W201" s="1619">
        <v>77.3</v>
      </c>
      <c r="X201" s="1529">
        <v>80</v>
      </c>
      <c r="Y201" s="1620">
        <v>33.299999999999997</v>
      </c>
      <c r="Z201" s="1619">
        <v>103.7</v>
      </c>
      <c r="AA201" s="1529">
        <v>109.5</v>
      </c>
      <c r="AB201" s="1620">
        <v>93.5</v>
      </c>
      <c r="AC201" s="1529"/>
      <c r="AE201" s="13">
        <v>50</v>
      </c>
      <c r="AI201" s="1524">
        <v>6</v>
      </c>
      <c r="AJ201" s="1524"/>
      <c r="AK201" s="1524"/>
      <c r="AL201" s="1524"/>
      <c r="AM201" s="1524"/>
    </row>
    <row r="202" spans="1:41">
      <c r="C202" s="1524">
        <v>7</v>
      </c>
      <c r="D202" s="1627" t="s">
        <v>33</v>
      </c>
      <c r="E202" s="1525">
        <v>124.71</v>
      </c>
      <c r="F202" s="1525">
        <v>123.39</v>
      </c>
      <c r="G202" s="1525">
        <v>121.37</v>
      </c>
      <c r="H202" s="1525">
        <v>117.35</v>
      </c>
      <c r="I202" s="1525">
        <v>117.63</v>
      </c>
      <c r="J202" s="1526">
        <v>118.09</v>
      </c>
      <c r="K202" s="1525">
        <v>88.83</v>
      </c>
      <c r="L202" s="1525">
        <v>89.65</v>
      </c>
      <c r="M202" s="1526">
        <v>89.87</v>
      </c>
      <c r="N202" s="1528">
        <v>57.1</v>
      </c>
      <c r="O202" s="1528">
        <v>33.299999999999997</v>
      </c>
      <c r="P202" s="1532">
        <v>50</v>
      </c>
      <c r="Q202" s="1624">
        <v>70.700000000000429</v>
      </c>
      <c r="R202" s="1624">
        <v>-95.199999999999946</v>
      </c>
      <c r="S202" s="1625">
        <v>-944.1</v>
      </c>
      <c r="T202" s="1617">
        <f t="shared" si="9"/>
        <v>7.0700000000000429</v>
      </c>
      <c r="U202" s="1617">
        <f t="shared" si="10"/>
        <v>-9.5199999999999942</v>
      </c>
      <c r="V202" s="1618">
        <f t="shared" si="11"/>
        <v>-94.41</v>
      </c>
      <c r="W202" s="1619">
        <v>54.5</v>
      </c>
      <c r="X202" s="1529">
        <v>80</v>
      </c>
      <c r="Y202" s="1620">
        <v>50</v>
      </c>
      <c r="Z202" s="1619">
        <v>104</v>
      </c>
      <c r="AA202" s="1529">
        <v>108.8</v>
      </c>
      <c r="AB202" s="1620">
        <v>93.6</v>
      </c>
      <c r="AC202" s="1529"/>
      <c r="AE202" s="13">
        <v>50</v>
      </c>
      <c r="AI202" s="1524">
        <v>7</v>
      </c>
      <c r="AJ202" s="12" t="s">
        <v>33</v>
      </c>
      <c r="AK202" s="1524"/>
      <c r="AL202" s="1524"/>
      <c r="AM202" s="1524"/>
    </row>
    <row r="203" spans="1:41">
      <c r="C203" s="1524">
        <v>8</v>
      </c>
      <c r="D203" s="1531"/>
      <c r="E203" s="1525">
        <v>124.18</v>
      </c>
      <c r="F203" s="1525">
        <v>123.72</v>
      </c>
      <c r="G203" s="1525">
        <v>122.08</v>
      </c>
      <c r="H203" s="1525">
        <v>119.19</v>
      </c>
      <c r="I203" s="1525">
        <v>118.48</v>
      </c>
      <c r="J203" s="1526">
        <v>118.32</v>
      </c>
      <c r="K203" s="1525">
        <v>90.69</v>
      </c>
      <c r="L203" s="1525">
        <v>89.87</v>
      </c>
      <c r="M203" s="1526">
        <v>90.41</v>
      </c>
      <c r="N203" s="1528">
        <v>57.1</v>
      </c>
      <c r="O203" s="1528">
        <v>61.1</v>
      </c>
      <c r="P203" s="1532">
        <v>44.4</v>
      </c>
      <c r="Q203" s="1624">
        <v>77.800000000000438</v>
      </c>
      <c r="R203" s="1624">
        <v>-84.099999999999937</v>
      </c>
      <c r="S203" s="1625">
        <v>-949.7</v>
      </c>
      <c r="T203" s="1617">
        <f t="shared" si="9"/>
        <v>7.7800000000000438</v>
      </c>
      <c r="U203" s="1617">
        <f t="shared" si="10"/>
        <v>-8.409999999999993</v>
      </c>
      <c r="V203" s="1618">
        <f t="shared" si="11"/>
        <v>-94.97</v>
      </c>
      <c r="W203" s="1619">
        <v>81.8</v>
      </c>
      <c r="X203" s="1529">
        <v>100</v>
      </c>
      <c r="Y203" s="1620">
        <v>33.299999999999997</v>
      </c>
      <c r="Z203" s="1619">
        <v>104.7</v>
      </c>
      <c r="AA203" s="1529">
        <v>110.5</v>
      </c>
      <c r="AB203" s="1620">
        <v>93.8</v>
      </c>
      <c r="AC203" s="1529"/>
      <c r="AE203" s="13">
        <v>50</v>
      </c>
      <c r="AI203" s="1524">
        <v>8</v>
      </c>
      <c r="AJ203" s="1524"/>
      <c r="AK203" s="1524">
        <v>99.5</v>
      </c>
      <c r="AL203" s="1524">
        <v>159.5</v>
      </c>
      <c r="AM203" s="1524">
        <v>219.5</v>
      </c>
      <c r="AN203" s="13">
        <v>139.5</v>
      </c>
      <c r="AO203" s="13">
        <v>29.5</v>
      </c>
    </row>
    <row r="204" spans="1:41">
      <c r="C204" s="1524">
        <v>9</v>
      </c>
      <c r="D204" s="1627"/>
      <c r="E204" s="1525">
        <v>122.7</v>
      </c>
      <c r="F204" s="1525">
        <v>123.86</v>
      </c>
      <c r="G204" s="1525">
        <v>122.64</v>
      </c>
      <c r="H204" s="1525">
        <v>119.21</v>
      </c>
      <c r="I204" s="1525">
        <v>118.58</v>
      </c>
      <c r="J204" s="1526">
        <v>118.26</v>
      </c>
      <c r="K204" s="1525">
        <v>90.68</v>
      </c>
      <c r="L204" s="1525">
        <v>90.07</v>
      </c>
      <c r="M204" s="1526">
        <v>90.18</v>
      </c>
      <c r="N204" s="1528">
        <v>57.1</v>
      </c>
      <c r="O204" s="1528">
        <v>55.6</v>
      </c>
      <c r="P204" s="1532">
        <v>50</v>
      </c>
      <c r="Q204" s="1624">
        <v>84.900000000000432</v>
      </c>
      <c r="R204" s="1624">
        <v>-78.499999999999943</v>
      </c>
      <c r="S204" s="1625">
        <v>-949.7</v>
      </c>
      <c r="T204" s="1617">
        <f t="shared" si="9"/>
        <v>8.4900000000000428</v>
      </c>
      <c r="U204" s="1617">
        <f t="shared" si="10"/>
        <v>-7.8499999999999943</v>
      </c>
      <c r="V204" s="1618">
        <f t="shared" si="11"/>
        <v>-94.97</v>
      </c>
      <c r="W204" s="1619">
        <v>63.6</v>
      </c>
      <c r="X204" s="1529">
        <v>30</v>
      </c>
      <c r="Y204" s="1620">
        <v>33.299999999999997</v>
      </c>
      <c r="Z204" s="1619">
        <v>105</v>
      </c>
      <c r="AA204" s="1529">
        <v>109.5</v>
      </c>
      <c r="AB204" s="1620">
        <v>93.5</v>
      </c>
      <c r="AC204" s="1529"/>
      <c r="AE204" s="13">
        <v>50</v>
      </c>
      <c r="AI204" s="1524">
        <v>9</v>
      </c>
      <c r="AJ204" s="1524"/>
      <c r="AK204" s="1524">
        <v>99.5</v>
      </c>
      <c r="AL204" s="1524">
        <v>159.5</v>
      </c>
      <c r="AM204" s="1524">
        <v>219.5</v>
      </c>
      <c r="AN204" s="13">
        <v>139.5</v>
      </c>
      <c r="AO204" s="13">
        <v>29.5</v>
      </c>
    </row>
    <row r="205" spans="1:41">
      <c r="C205" s="1524">
        <v>10</v>
      </c>
      <c r="D205" s="1531"/>
      <c r="E205" s="1525">
        <v>125.34</v>
      </c>
      <c r="F205" s="1525">
        <v>124.07</v>
      </c>
      <c r="G205" s="1525">
        <v>123.69</v>
      </c>
      <c r="H205" s="1525">
        <v>119.08</v>
      </c>
      <c r="I205" s="1525">
        <v>119.16</v>
      </c>
      <c r="J205" s="1526">
        <v>118.75</v>
      </c>
      <c r="K205" s="1525">
        <v>92.01</v>
      </c>
      <c r="L205" s="1525">
        <v>91.13</v>
      </c>
      <c r="M205" s="1526">
        <v>90.27</v>
      </c>
      <c r="N205" s="1528">
        <v>64.3</v>
      </c>
      <c r="O205" s="1528">
        <v>77.8</v>
      </c>
      <c r="P205" s="1532">
        <v>66.7</v>
      </c>
      <c r="Q205" s="1624">
        <v>99.200000000000429</v>
      </c>
      <c r="R205" s="1624">
        <v>-50.699999999999946</v>
      </c>
      <c r="S205" s="1625">
        <v>-933</v>
      </c>
      <c r="T205" s="1617">
        <f t="shared" si="9"/>
        <v>9.9200000000000426</v>
      </c>
      <c r="U205" s="1617">
        <f t="shared" si="10"/>
        <v>-5.069999999999995</v>
      </c>
      <c r="V205" s="1618">
        <f t="shared" si="11"/>
        <v>-93.3</v>
      </c>
      <c r="W205" s="1619">
        <v>63.6</v>
      </c>
      <c r="X205" s="1529">
        <v>85</v>
      </c>
      <c r="Y205" s="1620">
        <v>61.1</v>
      </c>
      <c r="Z205" s="1619">
        <v>104.9</v>
      </c>
      <c r="AA205" s="1529">
        <v>110.9</v>
      </c>
      <c r="AB205" s="1620">
        <v>94.4</v>
      </c>
      <c r="AC205" s="1529"/>
      <c r="AE205" s="13">
        <v>50</v>
      </c>
      <c r="AI205" s="1524">
        <v>10</v>
      </c>
      <c r="AJ205" s="1524"/>
      <c r="AK205" s="1524">
        <v>99.5</v>
      </c>
      <c r="AL205" s="1524">
        <v>159.5</v>
      </c>
      <c r="AM205" s="1524">
        <v>219.5</v>
      </c>
      <c r="AN205" s="13">
        <v>139.5</v>
      </c>
      <c r="AO205" s="13">
        <v>29.5</v>
      </c>
    </row>
    <row r="206" spans="1:41">
      <c r="C206" s="1524">
        <v>11</v>
      </c>
      <c r="D206" s="1531"/>
      <c r="E206" s="1525">
        <v>122.55</v>
      </c>
      <c r="F206" s="1525">
        <v>123.53</v>
      </c>
      <c r="G206" s="1525">
        <v>123.56</v>
      </c>
      <c r="H206" s="1525">
        <v>119.4</v>
      </c>
      <c r="I206" s="1525">
        <v>119.23</v>
      </c>
      <c r="J206" s="1526">
        <v>118.85</v>
      </c>
      <c r="K206" s="1525">
        <v>93.46</v>
      </c>
      <c r="L206" s="1525">
        <v>92.05</v>
      </c>
      <c r="M206" s="1526">
        <v>90.83</v>
      </c>
      <c r="N206" s="1528">
        <v>57.1</v>
      </c>
      <c r="O206" s="1528">
        <v>55.6</v>
      </c>
      <c r="P206" s="1532">
        <v>66.7</v>
      </c>
      <c r="Q206" s="1624">
        <v>106.30000000000044</v>
      </c>
      <c r="R206" s="1624">
        <v>-45.099999999999945</v>
      </c>
      <c r="S206" s="1625">
        <v>-916.3</v>
      </c>
      <c r="T206" s="1617">
        <f t="shared" si="9"/>
        <v>10.630000000000043</v>
      </c>
      <c r="U206" s="1617">
        <f t="shared" si="10"/>
        <v>-4.5099999999999945</v>
      </c>
      <c r="V206" s="1618">
        <f t="shared" si="11"/>
        <v>-91.63</v>
      </c>
      <c r="W206" s="1619">
        <v>45.5</v>
      </c>
      <c r="X206" s="1529">
        <v>40</v>
      </c>
      <c r="Y206" s="1620">
        <v>55.6</v>
      </c>
      <c r="Z206" s="1619">
        <v>105</v>
      </c>
      <c r="AA206" s="1529">
        <v>111.3</v>
      </c>
      <c r="AB206" s="1620">
        <v>94.6</v>
      </c>
      <c r="AC206" s="1529"/>
      <c r="AE206" s="13">
        <v>50</v>
      </c>
      <c r="AI206" s="1524">
        <v>11</v>
      </c>
      <c r="AJ206" s="1524"/>
      <c r="AK206" s="1524">
        <v>99.5</v>
      </c>
      <c r="AL206" s="1524">
        <v>159.5</v>
      </c>
      <c r="AM206" s="1524">
        <v>219.5</v>
      </c>
      <c r="AN206" s="13">
        <v>139.5</v>
      </c>
      <c r="AO206" s="13">
        <v>29.5</v>
      </c>
    </row>
    <row r="207" spans="1:41">
      <c r="C207" s="1524">
        <v>12</v>
      </c>
      <c r="D207" s="1531"/>
      <c r="E207" s="1525">
        <v>127.7</v>
      </c>
      <c r="F207" s="1525">
        <v>125.2</v>
      </c>
      <c r="G207" s="1525">
        <v>124.21</v>
      </c>
      <c r="H207" s="1525">
        <v>119.31</v>
      </c>
      <c r="I207" s="1525">
        <v>119.26</v>
      </c>
      <c r="J207" s="1526">
        <v>119.24</v>
      </c>
      <c r="K207" s="1525">
        <v>93.11</v>
      </c>
      <c r="L207" s="1525">
        <v>92.86</v>
      </c>
      <c r="M207" s="1526">
        <v>91.27</v>
      </c>
      <c r="N207" s="1528">
        <v>71.400000000000006</v>
      </c>
      <c r="O207" s="1528">
        <v>44.4</v>
      </c>
      <c r="P207" s="1532">
        <v>66.7</v>
      </c>
      <c r="Q207" s="1624">
        <v>127.70000000000044</v>
      </c>
      <c r="R207" s="1624">
        <v>-50.699999999999946</v>
      </c>
      <c r="S207" s="1625">
        <v>-899.59999999999991</v>
      </c>
      <c r="T207" s="1617">
        <f t="shared" si="9"/>
        <v>12.770000000000044</v>
      </c>
      <c r="U207" s="1617">
        <f t="shared" si="10"/>
        <v>-5.069999999999995</v>
      </c>
      <c r="V207" s="1618">
        <f t="shared" si="11"/>
        <v>-89.96</v>
      </c>
      <c r="W207" s="1619">
        <v>50</v>
      </c>
      <c r="X207" s="1529">
        <v>85</v>
      </c>
      <c r="Y207" s="1620">
        <v>66.7</v>
      </c>
      <c r="Z207" s="1619">
        <v>105.3</v>
      </c>
      <c r="AA207" s="1529">
        <v>112.3</v>
      </c>
      <c r="AB207" s="1620">
        <v>95.1</v>
      </c>
      <c r="AC207" s="1529"/>
      <c r="AE207" s="13">
        <v>50</v>
      </c>
      <c r="AI207" s="1524">
        <v>12</v>
      </c>
      <c r="AJ207" s="1524"/>
      <c r="AK207" s="1524">
        <v>99.5</v>
      </c>
      <c r="AL207" s="1524">
        <v>159.5</v>
      </c>
      <c r="AM207" s="1524">
        <v>219.5</v>
      </c>
      <c r="AN207" s="13">
        <v>139.5</v>
      </c>
      <c r="AO207" s="13">
        <v>29.5</v>
      </c>
    </row>
    <row r="208" spans="1:41" ht="26">
      <c r="A208" s="13">
        <v>2001</v>
      </c>
      <c r="B208" s="1523" t="s">
        <v>50</v>
      </c>
      <c r="C208" s="1524">
        <v>1</v>
      </c>
      <c r="D208" s="1531"/>
      <c r="E208" s="1525">
        <v>120.19</v>
      </c>
      <c r="F208" s="1525">
        <v>123.48</v>
      </c>
      <c r="G208" s="1525">
        <v>123.91</v>
      </c>
      <c r="H208" s="1525">
        <v>119.02</v>
      </c>
      <c r="I208" s="1525">
        <v>119.24</v>
      </c>
      <c r="J208" s="1526">
        <v>119.2</v>
      </c>
      <c r="K208" s="1525">
        <v>95.15</v>
      </c>
      <c r="L208" s="1525">
        <v>93.91</v>
      </c>
      <c r="M208" s="1526">
        <v>91.99</v>
      </c>
      <c r="N208" s="1528">
        <v>28.6</v>
      </c>
      <c r="O208" s="1528">
        <v>44.4</v>
      </c>
      <c r="P208" s="1532">
        <v>66.7</v>
      </c>
      <c r="Q208" s="1624">
        <v>106.30000000000044</v>
      </c>
      <c r="R208" s="1624">
        <v>-56.299999999999947</v>
      </c>
      <c r="S208" s="1625">
        <v>-882.89999999999986</v>
      </c>
      <c r="T208" s="1617">
        <f t="shared" si="9"/>
        <v>10.630000000000043</v>
      </c>
      <c r="U208" s="1617">
        <f t="shared" si="10"/>
        <v>-5.6299999999999946</v>
      </c>
      <c r="V208" s="1618">
        <f t="shared" si="11"/>
        <v>-88.289999999999992</v>
      </c>
      <c r="W208" s="1619">
        <v>18.2</v>
      </c>
      <c r="X208" s="1529">
        <v>30</v>
      </c>
      <c r="Y208" s="1620">
        <v>22.2</v>
      </c>
      <c r="Z208" s="1619">
        <v>102.2</v>
      </c>
      <c r="AA208" s="1529">
        <v>109.5</v>
      </c>
      <c r="AB208" s="1620">
        <v>94.8</v>
      </c>
      <c r="AC208" s="1529"/>
      <c r="AE208" s="13">
        <v>50</v>
      </c>
      <c r="AF208" s="13">
        <v>2001</v>
      </c>
      <c r="AG208" s="1530" t="s">
        <v>51</v>
      </c>
      <c r="AI208" s="1524">
        <v>1</v>
      </c>
      <c r="AJ208" s="1524"/>
      <c r="AK208" s="1524">
        <v>99.5</v>
      </c>
      <c r="AL208" s="1524">
        <v>159.5</v>
      </c>
      <c r="AM208" s="1524">
        <v>219.5</v>
      </c>
      <c r="AN208" s="13">
        <v>139.5</v>
      </c>
      <c r="AO208" s="13">
        <v>29.5</v>
      </c>
    </row>
    <row r="209" spans="1:41">
      <c r="C209" s="12">
        <v>2</v>
      </c>
      <c r="D209" s="1531"/>
      <c r="E209" s="1525">
        <v>120.12</v>
      </c>
      <c r="F209" s="1525">
        <v>122.67</v>
      </c>
      <c r="G209" s="1525">
        <v>123.25</v>
      </c>
      <c r="H209" s="1525">
        <v>116.8</v>
      </c>
      <c r="I209" s="1525">
        <v>118.38</v>
      </c>
      <c r="J209" s="1526">
        <v>118.72</v>
      </c>
      <c r="K209" s="1525">
        <v>93.68</v>
      </c>
      <c r="L209" s="1525">
        <v>93.98</v>
      </c>
      <c r="M209" s="1526">
        <v>92.68</v>
      </c>
      <c r="N209" s="1528">
        <v>42.9</v>
      </c>
      <c r="O209" s="1528">
        <v>22.2</v>
      </c>
      <c r="P209" s="1532">
        <v>55.6</v>
      </c>
      <c r="Q209" s="1624">
        <v>99.200000000000443</v>
      </c>
      <c r="R209" s="1624">
        <v>-84.099999999999952</v>
      </c>
      <c r="S209" s="1625">
        <v>-877.29999999999984</v>
      </c>
      <c r="T209" s="1617">
        <f t="shared" si="9"/>
        <v>9.9200000000000443</v>
      </c>
      <c r="U209" s="1617">
        <f t="shared" si="10"/>
        <v>-8.4099999999999948</v>
      </c>
      <c r="V209" s="1618">
        <f t="shared" si="11"/>
        <v>-87.72999999999999</v>
      </c>
      <c r="W209" s="1619">
        <v>18.2</v>
      </c>
      <c r="X209" s="1529">
        <v>30</v>
      </c>
      <c r="Y209" s="1620">
        <v>55.6</v>
      </c>
      <c r="Z209" s="1619">
        <v>101.7</v>
      </c>
      <c r="AA209" s="1529">
        <v>109.2</v>
      </c>
      <c r="AB209" s="1620">
        <v>95.4</v>
      </c>
      <c r="AC209" s="1529"/>
      <c r="AE209" s="13">
        <v>50</v>
      </c>
      <c r="AI209" s="12">
        <v>2</v>
      </c>
      <c r="AJ209" s="1524"/>
      <c r="AK209" s="1524">
        <v>99.5</v>
      </c>
      <c r="AL209" s="1524">
        <v>159.5</v>
      </c>
      <c r="AM209" s="1524">
        <v>219.5</v>
      </c>
      <c r="AN209" s="13">
        <v>139.5</v>
      </c>
      <c r="AO209" s="13">
        <v>29.5</v>
      </c>
    </row>
    <row r="210" spans="1:41">
      <c r="C210" s="12">
        <v>3</v>
      </c>
      <c r="D210" s="1531"/>
      <c r="E210" s="1525">
        <v>117.8</v>
      </c>
      <c r="F210" s="1525">
        <v>119.37</v>
      </c>
      <c r="G210" s="1525">
        <v>122.34</v>
      </c>
      <c r="H210" s="1525">
        <v>114.23</v>
      </c>
      <c r="I210" s="1525">
        <v>116.68</v>
      </c>
      <c r="J210" s="1526">
        <v>117.75</v>
      </c>
      <c r="K210" s="1525">
        <v>91.05</v>
      </c>
      <c r="L210" s="1525">
        <v>93.29</v>
      </c>
      <c r="M210" s="1526">
        <v>92.73</v>
      </c>
      <c r="N210" s="1528">
        <v>28.6</v>
      </c>
      <c r="O210" s="1528">
        <v>33.299999999999997</v>
      </c>
      <c r="P210" s="1532">
        <v>55.6</v>
      </c>
      <c r="Q210" s="1624">
        <v>77.800000000000438</v>
      </c>
      <c r="R210" s="1624">
        <v>-100.79999999999995</v>
      </c>
      <c r="S210" s="1625">
        <v>-871.69999999999982</v>
      </c>
      <c r="T210" s="1617">
        <f t="shared" si="9"/>
        <v>7.7800000000000438</v>
      </c>
      <c r="U210" s="1617">
        <f t="shared" si="10"/>
        <v>-10.079999999999995</v>
      </c>
      <c r="V210" s="1618">
        <f t="shared" si="11"/>
        <v>-87.169999999999987</v>
      </c>
      <c r="W210" s="1619">
        <v>9.1</v>
      </c>
      <c r="X210" s="1529">
        <v>10</v>
      </c>
      <c r="Y210" s="1620">
        <v>33.299999999999997</v>
      </c>
      <c r="Z210" s="1619">
        <v>100.3</v>
      </c>
      <c r="AA210" s="1529">
        <v>107.9</v>
      </c>
      <c r="AB210" s="1620">
        <v>94.8</v>
      </c>
      <c r="AC210" s="1529"/>
      <c r="AE210" s="13">
        <v>50</v>
      </c>
      <c r="AI210" s="12">
        <v>3</v>
      </c>
      <c r="AJ210" s="12"/>
      <c r="AK210" s="1524">
        <v>99.5</v>
      </c>
      <c r="AL210" s="1524">
        <v>159.5</v>
      </c>
      <c r="AM210" s="1524">
        <v>219.5</v>
      </c>
      <c r="AN210" s="13">
        <v>139.5</v>
      </c>
      <c r="AO210" s="13">
        <v>29.5</v>
      </c>
    </row>
    <row r="211" spans="1:41">
      <c r="C211" s="12">
        <v>4</v>
      </c>
      <c r="D211" s="1531"/>
      <c r="E211" s="1525">
        <v>117.91</v>
      </c>
      <c r="F211" s="1525">
        <v>118.61</v>
      </c>
      <c r="G211" s="1525">
        <v>121.66</v>
      </c>
      <c r="H211" s="1525">
        <v>114.43</v>
      </c>
      <c r="I211" s="1525">
        <v>115.15</v>
      </c>
      <c r="J211" s="1526">
        <v>116.76</v>
      </c>
      <c r="K211" s="1525">
        <v>90.26</v>
      </c>
      <c r="L211" s="1525">
        <v>91.66</v>
      </c>
      <c r="M211" s="1526">
        <v>92.67</v>
      </c>
      <c r="N211" s="1528">
        <v>42.9</v>
      </c>
      <c r="O211" s="1528">
        <v>11.1</v>
      </c>
      <c r="P211" s="1532">
        <v>22.2</v>
      </c>
      <c r="Q211" s="1624">
        <v>70.700000000000443</v>
      </c>
      <c r="R211" s="1624">
        <v>-139.69999999999996</v>
      </c>
      <c r="S211" s="1625">
        <v>-899.49999999999977</v>
      </c>
      <c r="T211" s="1617">
        <f t="shared" si="9"/>
        <v>7.0700000000000447</v>
      </c>
      <c r="U211" s="1617">
        <f t="shared" si="10"/>
        <v>-13.969999999999995</v>
      </c>
      <c r="V211" s="1618">
        <f t="shared" si="11"/>
        <v>-89.949999999999974</v>
      </c>
      <c r="W211" s="1619">
        <v>36.4</v>
      </c>
      <c r="X211" s="1529">
        <v>10</v>
      </c>
      <c r="Y211" s="1620">
        <v>27.8</v>
      </c>
      <c r="Z211" s="1619">
        <v>99.2</v>
      </c>
      <c r="AA211" s="1529">
        <v>106.6</v>
      </c>
      <c r="AB211" s="1620">
        <v>94.7</v>
      </c>
      <c r="AC211" s="1529"/>
      <c r="AE211" s="13">
        <v>50</v>
      </c>
      <c r="AI211" s="12">
        <v>4</v>
      </c>
      <c r="AJ211" s="12"/>
      <c r="AK211" s="1524">
        <v>99.5</v>
      </c>
      <c r="AL211" s="1524">
        <v>159.5</v>
      </c>
      <c r="AM211" s="1524">
        <v>219.5</v>
      </c>
      <c r="AN211" s="13">
        <v>139.5</v>
      </c>
      <c r="AO211" s="13">
        <v>29.5</v>
      </c>
    </row>
    <row r="212" spans="1:41">
      <c r="C212" s="12">
        <v>5</v>
      </c>
      <c r="D212" s="1627"/>
      <c r="E212" s="1525">
        <v>114.78</v>
      </c>
      <c r="F212" s="1525">
        <v>116.83</v>
      </c>
      <c r="G212" s="1525">
        <v>120.15</v>
      </c>
      <c r="H212" s="1525">
        <v>113.61</v>
      </c>
      <c r="I212" s="1525">
        <v>114.09</v>
      </c>
      <c r="J212" s="1526">
        <v>115.62</v>
      </c>
      <c r="K212" s="1525">
        <v>89.99</v>
      </c>
      <c r="L212" s="1525">
        <v>90.43</v>
      </c>
      <c r="M212" s="1526">
        <v>92.39</v>
      </c>
      <c r="N212" s="1528">
        <v>28.6</v>
      </c>
      <c r="O212" s="1528">
        <v>22.2</v>
      </c>
      <c r="P212" s="1532">
        <v>33.299999999999997</v>
      </c>
      <c r="Q212" s="1624">
        <v>49.300000000000445</v>
      </c>
      <c r="R212" s="1624">
        <v>-167.49999999999997</v>
      </c>
      <c r="S212" s="1625">
        <v>-916.19999999999982</v>
      </c>
      <c r="T212" s="1617">
        <f t="shared" si="9"/>
        <v>4.9300000000000441</v>
      </c>
      <c r="U212" s="1617">
        <f t="shared" si="10"/>
        <v>-16.749999999999996</v>
      </c>
      <c r="V212" s="1618">
        <f t="shared" si="11"/>
        <v>-91.619999999999976</v>
      </c>
      <c r="W212" s="1619">
        <v>31.8</v>
      </c>
      <c r="X212" s="1529">
        <v>15</v>
      </c>
      <c r="Y212" s="1620">
        <v>38.9</v>
      </c>
      <c r="Z212" s="1619">
        <v>99.4</v>
      </c>
      <c r="AA212" s="1529">
        <v>105.3</v>
      </c>
      <c r="AB212" s="1620">
        <v>94.8</v>
      </c>
      <c r="AC212" s="1529"/>
      <c r="AE212" s="13">
        <v>50</v>
      </c>
      <c r="AI212" s="12">
        <v>5</v>
      </c>
      <c r="AJ212" s="12"/>
      <c r="AK212" s="1524">
        <v>99.5</v>
      </c>
      <c r="AL212" s="1524">
        <v>159.5</v>
      </c>
      <c r="AM212" s="1524">
        <v>219.5</v>
      </c>
      <c r="AN212" s="13">
        <v>139.5</v>
      </c>
      <c r="AO212" s="13">
        <v>29.5</v>
      </c>
    </row>
    <row r="213" spans="1:41">
      <c r="C213" s="12">
        <v>6</v>
      </c>
      <c r="D213" s="1627"/>
      <c r="E213" s="1525">
        <v>115.57</v>
      </c>
      <c r="F213" s="1525">
        <v>116.09</v>
      </c>
      <c r="G213" s="1525">
        <v>119.15</v>
      </c>
      <c r="H213" s="1525">
        <v>112.87</v>
      </c>
      <c r="I213" s="1525">
        <v>113.64</v>
      </c>
      <c r="J213" s="1526">
        <v>114.39</v>
      </c>
      <c r="K213" s="1525">
        <v>89.43</v>
      </c>
      <c r="L213" s="1525">
        <v>89.89</v>
      </c>
      <c r="M213" s="1526">
        <v>91.81</v>
      </c>
      <c r="N213" s="1528">
        <v>28.6</v>
      </c>
      <c r="O213" s="1528">
        <v>27.8</v>
      </c>
      <c r="P213" s="1532">
        <v>44.4</v>
      </c>
      <c r="Q213" s="1624">
        <v>27.900000000000446</v>
      </c>
      <c r="R213" s="1624">
        <v>-189.69999999999996</v>
      </c>
      <c r="S213" s="1625">
        <v>-921.79999999999984</v>
      </c>
      <c r="T213" s="1617">
        <f t="shared" si="9"/>
        <v>2.7900000000000444</v>
      </c>
      <c r="U213" s="1617">
        <f t="shared" si="10"/>
        <v>-18.969999999999995</v>
      </c>
      <c r="V213" s="1618">
        <f t="shared" si="11"/>
        <v>-92.179999999999978</v>
      </c>
      <c r="W213" s="1619">
        <v>27.3</v>
      </c>
      <c r="X213" s="1529">
        <v>20</v>
      </c>
      <c r="Y213" s="1620">
        <v>38.9</v>
      </c>
      <c r="Z213" s="1619">
        <v>98</v>
      </c>
      <c r="AA213" s="1529">
        <v>104.8</v>
      </c>
      <c r="AB213" s="1620">
        <v>94.4</v>
      </c>
      <c r="AC213" s="1529"/>
      <c r="AE213" s="13">
        <v>50</v>
      </c>
      <c r="AI213" s="12">
        <v>6</v>
      </c>
      <c r="AJ213" s="12"/>
      <c r="AK213" s="1524">
        <v>99.5</v>
      </c>
      <c r="AL213" s="1524">
        <v>159.5</v>
      </c>
      <c r="AM213" s="1524">
        <v>219.5</v>
      </c>
      <c r="AN213" s="13">
        <v>139.5</v>
      </c>
      <c r="AO213" s="13">
        <v>29.5</v>
      </c>
    </row>
    <row r="214" spans="1:41">
      <c r="C214" s="12">
        <v>7</v>
      </c>
      <c r="D214" s="1627"/>
      <c r="E214" s="1525">
        <v>114.1</v>
      </c>
      <c r="F214" s="1525">
        <v>114.82</v>
      </c>
      <c r="G214" s="1525">
        <v>117.21</v>
      </c>
      <c r="H214" s="1525">
        <v>112.2</v>
      </c>
      <c r="I214" s="1525">
        <v>112.89</v>
      </c>
      <c r="J214" s="1526">
        <v>113.47</v>
      </c>
      <c r="K214" s="1525">
        <v>88.92</v>
      </c>
      <c r="L214" s="1525">
        <v>89.45</v>
      </c>
      <c r="M214" s="1526">
        <v>91.21</v>
      </c>
      <c r="N214" s="1528">
        <v>42.9</v>
      </c>
      <c r="O214" s="1528">
        <v>22.2</v>
      </c>
      <c r="P214" s="1532">
        <v>44.4</v>
      </c>
      <c r="Q214" s="1624">
        <v>20.800000000000445</v>
      </c>
      <c r="R214" s="1624">
        <v>-217.49999999999997</v>
      </c>
      <c r="S214" s="1625">
        <v>-927.39999999999986</v>
      </c>
      <c r="T214" s="1617">
        <f t="shared" si="9"/>
        <v>2.0800000000000445</v>
      </c>
      <c r="U214" s="1617">
        <f t="shared" si="10"/>
        <v>-21.749999999999996</v>
      </c>
      <c r="V214" s="1618">
        <f t="shared" si="11"/>
        <v>-92.739999999999981</v>
      </c>
      <c r="W214" s="1619">
        <v>18.2</v>
      </c>
      <c r="X214" s="1529">
        <v>0</v>
      </c>
      <c r="Y214" s="1620">
        <v>50</v>
      </c>
      <c r="Z214" s="1619">
        <v>96.6</v>
      </c>
      <c r="AA214" s="1529">
        <v>103.2</v>
      </c>
      <c r="AB214" s="1620">
        <v>94.3</v>
      </c>
      <c r="AC214" s="1529"/>
      <c r="AE214" s="13">
        <v>50</v>
      </c>
      <c r="AI214" s="12">
        <v>7</v>
      </c>
      <c r="AJ214" s="12"/>
      <c r="AK214" s="1524">
        <v>99.5</v>
      </c>
      <c r="AL214" s="1524">
        <v>159.5</v>
      </c>
      <c r="AM214" s="1524">
        <v>219.5</v>
      </c>
      <c r="AN214" s="13">
        <v>139.5</v>
      </c>
      <c r="AO214" s="13">
        <v>29.5</v>
      </c>
    </row>
    <row r="215" spans="1:41">
      <c r="C215" s="12">
        <v>8</v>
      </c>
      <c r="D215" s="1627"/>
      <c r="E215" s="1525">
        <v>107.63</v>
      </c>
      <c r="F215" s="1525">
        <v>112.43</v>
      </c>
      <c r="G215" s="1525">
        <v>115.42</v>
      </c>
      <c r="H215" s="1525">
        <v>108.47</v>
      </c>
      <c r="I215" s="1525">
        <v>111.18</v>
      </c>
      <c r="J215" s="1526">
        <v>112.32</v>
      </c>
      <c r="K215" s="1525">
        <v>86.37</v>
      </c>
      <c r="L215" s="1525">
        <v>88.24</v>
      </c>
      <c r="M215" s="1526">
        <v>89.96</v>
      </c>
      <c r="N215" s="1528">
        <v>28.6</v>
      </c>
      <c r="O215" s="1528">
        <v>11.1</v>
      </c>
      <c r="P215" s="1532">
        <v>27.8</v>
      </c>
      <c r="Q215" s="1624">
        <v>-0.59999999999955378</v>
      </c>
      <c r="R215" s="1624">
        <v>-256.39999999999998</v>
      </c>
      <c r="S215" s="1625">
        <v>-949.59999999999991</v>
      </c>
      <c r="T215" s="1617">
        <f t="shared" si="9"/>
        <v>-5.9999999999955381E-2</v>
      </c>
      <c r="U215" s="1617">
        <f t="shared" si="10"/>
        <v>-25.639999999999997</v>
      </c>
      <c r="V215" s="1618">
        <f t="shared" si="11"/>
        <v>-94.96</v>
      </c>
      <c r="W215" s="1619">
        <v>27.3</v>
      </c>
      <c r="X215" s="1529">
        <v>10</v>
      </c>
      <c r="Y215" s="1620">
        <v>38.9</v>
      </c>
      <c r="Z215" s="1619">
        <v>95.7</v>
      </c>
      <c r="AA215" s="1529">
        <v>101.7</v>
      </c>
      <c r="AB215" s="1620">
        <v>94.4</v>
      </c>
      <c r="AC215" s="1529"/>
      <c r="AE215" s="13">
        <v>50</v>
      </c>
      <c r="AI215" s="12">
        <v>8</v>
      </c>
      <c r="AJ215" s="12"/>
      <c r="AK215" s="1524">
        <v>99.5</v>
      </c>
      <c r="AL215" s="1524">
        <v>159.5</v>
      </c>
      <c r="AM215" s="1524">
        <v>219.5</v>
      </c>
      <c r="AN215" s="13">
        <v>139.5</v>
      </c>
      <c r="AO215" s="13">
        <v>29.5</v>
      </c>
    </row>
    <row r="216" spans="1:41">
      <c r="C216" s="12">
        <v>9</v>
      </c>
      <c r="D216" s="1627"/>
      <c r="E216" s="1525">
        <v>109.09</v>
      </c>
      <c r="F216" s="1525">
        <v>110.27</v>
      </c>
      <c r="G216" s="1525">
        <v>113.84</v>
      </c>
      <c r="H216" s="1525">
        <v>108.44</v>
      </c>
      <c r="I216" s="1525">
        <v>109.7</v>
      </c>
      <c r="J216" s="1526">
        <v>111.12</v>
      </c>
      <c r="K216" s="1525">
        <v>86.13</v>
      </c>
      <c r="L216" s="1525">
        <v>87.14</v>
      </c>
      <c r="M216" s="1526">
        <v>88.88</v>
      </c>
      <c r="N216" s="1528">
        <v>28.6</v>
      </c>
      <c r="O216" s="1528">
        <v>22.2</v>
      </c>
      <c r="P216" s="1532">
        <v>11.1</v>
      </c>
      <c r="Q216" s="1624">
        <v>-21.999999999999552</v>
      </c>
      <c r="R216" s="1624">
        <v>-284.2</v>
      </c>
      <c r="S216" s="1625">
        <v>-988.49999999999989</v>
      </c>
      <c r="T216" s="1617">
        <f t="shared" si="9"/>
        <v>-2.1999999999999553</v>
      </c>
      <c r="U216" s="1617">
        <f t="shared" si="10"/>
        <v>-28.419999999999998</v>
      </c>
      <c r="V216" s="1618">
        <f t="shared" si="11"/>
        <v>-98.85</v>
      </c>
      <c r="W216" s="1619">
        <v>22.7</v>
      </c>
      <c r="X216" s="1529">
        <v>5</v>
      </c>
      <c r="Y216" s="1620">
        <v>50</v>
      </c>
      <c r="Z216" s="1619">
        <v>93.2</v>
      </c>
      <c r="AA216" s="1529">
        <v>100.1</v>
      </c>
      <c r="AB216" s="1620">
        <v>93.9</v>
      </c>
      <c r="AC216" s="1529"/>
      <c r="AE216" s="13">
        <v>50</v>
      </c>
      <c r="AI216" s="12">
        <v>9</v>
      </c>
      <c r="AK216" s="1524">
        <v>99.5</v>
      </c>
      <c r="AL216" s="1524">
        <v>159.5</v>
      </c>
      <c r="AM216" s="1524">
        <v>219.5</v>
      </c>
      <c r="AN216" s="13">
        <v>139.5</v>
      </c>
      <c r="AO216" s="13">
        <v>29.5</v>
      </c>
    </row>
    <row r="217" spans="1:41">
      <c r="C217" s="12">
        <v>10</v>
      </c>
      <c r="D217" s="1627"/>
      <c r="E217" s="1525">
        <v>105.18</v>
      </c>
      <c r="F217" s="1525">
        <v>107.3</v>
      </c>
      <c r="G217" s="1525">
        <v>112.04</v>
      </c>
      <c r="H217" s="1525">
        <v>107.4</v>
      </c>
      <c r="I217" s="1525">
        <v>108.1</v>
      </c>
      <c r="J217" s="1526">
        <v>109.88</v>
      </c>
      <c r="K217" s="1525">
        <v>85.67</v>
      </c>
      <c r="L217" s="1525">
        <v>86.06</v>
      </c>
      <c r="M217" s="1526">
        <v>88.11</v>
      </c>
      <c r="N217" s="1528">
        <v>14.3</v>
      </c>
      <c r="O217" s="1528">
        <v>11.1</v>
      </c>
      <c r="P217" s="1532">
        <v>11.1</v>
      </c>
      <c r="Q217" s="1624">
        <v>-57.699999999999555</v>
      </c>
      <c r="R217" s="1624">
        <v>-323.09999999999997</v>
      </c>
      <c r="S217" s="1625">
        <v>-1027.3999999999999</v>
      </c>
      <c r="T217" s="1617">
        <f t="shared" si="9"/>
        <v>-5.7699999999999552</v>
      </c>
      <c r="U217" s="1617">
        <f t="shared" si="10"/>
        <v>-32.309999999999995</v>
      </c>
      <c r="V217" s="1618">
        <f t="shared" si="11"/>
        <v>-102.73999999999998</v>
      </c>
      <c r="W217" s="1619">
        <v>13.6</v>
      </c>
      <c r="X217" s="1529">
        <v>10</v>
      </c>
      <c r="Y217" s="1620">
        <v>44.4</v>
      </c>
      <c r="Z217" s="1619">
        <v>92.2</v>
      </c>
      <c r="AA217" s="1529">
        <v>99.6</v>
      </c>
      <c r="AB217" s="1620">
        <v>93.9</v>
      </c>
      <c r="AC217" s="1529"/>
      <c r="AE217" s="13">
        <v>50</v>
      </c>
      <c r="AI217" s="12">
        <v>10</v>
      </c>
      <c r="AK217" s="1524">
        <v>99.5</v>
      </c>
      <c r="AL217" s="1524">
        <v>159.5</v>
      </c>
      <c r="AM217" s="1524">
        <v>219.5</v>
      </c>
      <c r="AN217" s="13">
        <v>139.5</v>
      </c>
      <c r="AO217" s="13">
        <v>29.5</v>
      </c>
    </row>
    <row r="218" spans="1:41">
      <c r="C218" s="13">
        <v>11</v>
      </c>
      <c r="D218" s="1628"/>
      <c r="E218" s="1525">
        <v>105.08</v>
      </c>
      <c r="F218" s="1525">
        <v>106.45</v>
      </c>
      <c r="G218" s="1525">
        <v>110.2</v>
      </c>
      <c r="H218" s="1525">
        <v>108.24</v>
      </c>
      <c r="I218" s="1525">
        <v>108.03</v>
      </c>
      <c r="J218" s="1526">
        <v>108.95</v>
      </c>
      <c r="K218" s="1525">
        <v>83.98</v>
      </c>
      <c r="L218" s="1525">
        <v>85.26</v>
      </c>
      <c r="M218" s="1526">
        <v>87.21</v>
      </c>
      <c r="N218" s="1528">
        <v>42.9</v>
      </c>
      <c r="O218" s="1528">
        <v>55.6</v>
      </c>
      <c r="P218" s="1532">
        <v>22.2</v>
      </c>
      <c r="Q218" s="1624">
        <v>-64.799999999999557</v>
      </c>
      <c r="R218" s="1624">
        <v>-317.49999999999994</v>
      </c>
      <c r="S218" s="1625">
        <v>-1055.1999999999998</v>
      </c>
      <c r="T218" s="1617">
        <f t="shared" si="9"/>
        <v>-6.479999999999956</v>
      </c>
      <c r="U218" s="1617">
        <f t="shared" si="10"/>
        <v>-31.749999999999993</v>
      </c>
      <c r="V218" s="1618">
        <f t="shared" si="11"/>
        <v>-105.51999999999998</v>
      </c>
      <c r="W218" s="1619">
        <v>18.2</v>
      </c>
      <c r="X218" s="1529">
        <v>20</v>
      </c>
      <c r="Y218" s="1620">
        <v>38.9</v>
      </c>
      <c r="Z218" s="1619">
        <v>92.9</v>
      </c>
      <c r="AA218" s="1529">
        <v>98.7</v>
      </c>
      <c r="AB218" s="1620">
        <v>93.2</v>
      </c>
      <c r="AC218" s="1529"/>
      <c r="AE218" s="13">
        <v>50</v>
      </c>
      <c r="AI218" s="13">
        <v>11</v>
      </c>
      <c r="AJ218" s="1524"/>
      <c r="AK218" s="1524">
        <v>99.5</v>
      </c>
      <c r="AL218" s="1524">
        <v>159.5</v>
      </c>
      <c r="AM218" s="1524">
        <v>219.5</v>
      </c>
      <c r="AN218" s="13">
        <v>139.5</v>
      </c>
      <c r="AO218" s="13">
        <v>29.5</v>
      </c>
    </row>
    <row r="219" spans="1:41">
      <c r="C219" s="13">
        <v>12</v>
      </c>
      <c r="D219" s="1628" t="s">
        <v>35</v>
      </c>
      <c r="E219" s="1525">
        <v>109.67</v>
      </c>
      <c r="F219" s="1525">
        <v>106.64</v>
      </c>
      <c r="G219" s="1525">
        <v>109.47</v>
      </c>
      <c r="H219" s="1525">
        <v>106.85</v>
      </c>
      <c r="I219" s="1525">
        <v>107.5</v>
      </c>
      <c r="J219" s="1526">
        <v>107.88</v>
      </c>
      <c r="K219" s="1525">
        <v>82.4</v>
      </c>
      <c r="L219" s="1525">
        <v>84.02</v>
      </c>
      <c r="M219" s="1526">
        <v>86.13</v>
      </c>
      <c r="N219" s="1528">
        <v>57.1</v>
      </c>
      <c r="O219" s="1528">
        <v>33.299999999999997</v>
      </c>
      <c r="P219" s="1532">
        <v>11.1</v>
      </c>
      <c r="Q219" s="1624">
        <v>-57.699999999999555</v>
      </c>
      <c r="R219" s="1624">
        <v>-334.19999999999993</v>
      </c>
      <c r="S219" s="1625">
        <v>-1094.0999999999999</v>
      </c>
      <c r="T219" s="1617">
        <f t="shared" si="9"/>
        <v>-5.7699999999999552</v>
      </c>
      <c r="U219" s="1617">
        <f t="shared" si="10"/>
        <v>-33.419999999999995</v>
      </c>
      <c r="V219" s="1618">
        <f t="shared" si="11"/>
        <v>-109.41</v>
      </c>
      <c r="W219" s="1619">
        <v>31.8</v>
      </c>
      <c r="X219" s="1529">
        <v>10</v>
      </c>
      <c r="Y219" s="1620">
        <v>16.7</v>
      </c>
      <c r="Z219" s="1619">
        <v>92.7</v>
      </c>
      <c r="AA219" s="1529">
        <v>98</v>
      </c>
      <c r="AB219" s="1620">
        <v>92</v>
      </c>
      <c r="AC219" s="1529"/>
      <c r="AE219" s="13">
        <v>50</v>
      </c>
      <c r="AI219" s="13">
        <v>12</v>
      </c>
      <c r="AJ219" s="12" t="s">
        <v>35</v>
      </c>
      <c r="AK219" s="1524">
        <v>99.5</v>
      </c>
      <c r="AL219" s="1524">
        <v>159.5</v>
      </c>
      <c r="AM219" s="1524">
        <v>219.5</v>
      </c>
      <c r="AN219" s="13">
        <v>139.5</v>
      </c>
      <c r="AO219" s="13">
        <v>29.5</v>
      </c>
    </row>
    <row r="220" spans="1:41" ht="26">
      <c r="A220" s="13">
        <v>2002</v>
      </c>
      <c r="B220" s="1523" t="s">
        <v>52</v>
      </c>
      <c r="C220" s="13">
        <v>1</v>
      </c>
      <c r="D220" s="1628"/>
      <c r="E220" s="1525">
        <v>107.82</v>
      </c>
      <c r="F220" s="1525">
        <v>107.52</v>
      </c>
      <c r="G220" s="1525">
        <v>108.37</v>
      </c>
      <c r="H220" s="1525">
        <v>106.53</v>
      </c>
      <c r="I220" s="1525">
        <v>107.21</v>
      </c>
      <c r="J220" s="1526">
        <v>107.49</v>
      </c>
      <c r="K220" s="1525">
        <v>82.45</v>
      </c>
      <c r="L220" s="1525">
        <v>82.94</v>
      </c>
      <c r="M220" s="1526">
        <v>85.13</v>
      </c>
      <c r="N220" s="1528">
        <v>57.1</v>
      </c>
      <c r="O220" s="1528">
        <v>33.299999999999997</v>
      </c>
      <c r="P220" s="1532">
        <v>11.1</v>
      </c>
      <c r="Q220" s="1624">
        <v>-50.599999999999554</v>
      </c>
      <c r="R220" s="1624">
        <v>-350.89999999999992</v>
      </c>
      <c r="S220" s="1625">
        <v>-1133</v>
      </c>
      <c r="T220" s="1617">
        <f t="shared" si="9"/>
        <v>-5.0599999999999552</v>
      </c>
      <c r="U220" s="1617">
        <f t="shared" si="10"/>
        <v>-35.089999999999989</v>
      </c>
      <c r="V220" s="1618">
        <f t="shared" si="11"/>
        <v>-113.3</v>
      </c>
      <c r="W220" s="1619">
        <v>81.8</v>
      </c>
      <c r="X220" s="1529">
        <v>40</v>
      </c>
      <c r="Y220" s="1620">
        <v>33.299999999999997</v>
      </c>
      <c r="Z220" s="1619">
        <v>94.3</v>
      </c>
      <c r="AA220" s="1529">
        <v>98.4</v>
      </c>
      <c r="AB220" s="1620">
        <v>92.6</v>
      </c>
      <c r="AC220" s="1529"/>
      <c r="AE220" s="13">
        <v>50</v>
      </c>
      <c r="AF220" s="13">
        <v>2002</v>
      </c>
      <c r="AG220" s="1530" t="s">
        <v>53</v>
      </c>
      <c r="AI220" s="13">
        <v>1</v>
      </c>
      <c r="AJ220" s="1524"/>
      <c r="AK220" s="1524"/>
      <c r="AL220" s="1524"/>
      <c r="AM220" s="1524"/>
    </row>
    <row r="221" spans="1:41">
      <c r="C221" s="13">
        <v>2</v>
      </c>
      <c r="D221" s="1628"/>
      <c r="E221" s="1525">
        <v>109.71</v>
      </c>
      <c r="F221" s="1525">
        <v>109.07</v>
      </c>
      <c r="G221" s="1525">
        <v>107.74</v>
      </c>
      <c r="H221" s="1525">
        <v>107.02</v>
      </c>
      <c r="I221" s="1525">
        <v>106.8</v>
      </c>
      <c r="J221" s="1526">
        <v>107.21</v>
      </c>
      <c r="K221" s="1525">
        <v>82.78</v>
      </c>
      <c r="L221" s="1525">
        <v>82.54</v>
      </c>
      <c r="M221" s="1526">
        <v>84.25</v>
      </c>
      <c r="N221" s="1528">
        <v>42.9</v>
      </c>
      <c r="O221" s="1528">
        <v>44.4</v>
      </c>
      <c r="P221" s="1532">
        <v>22.2</v>
      </c>
      <c r="Q221" s="1624">
        <v>-57.699999999999555</v>
      </c>
      <c r="R221" s="1624">
        <v>-356.49999999999994</v>
      </c>
      <c r="S221" s="1625">
        <v>-1160.8</v>
      </c>
      <c r="T221" s="1617">
        <f t="shared" si="9"/>
        <v>-5.7699999999999552</v>
      </c>
      <c r="U221" s="1617">
        <f t="shared" si="10"/>
        <v>-35.649999999999991</v>
      </c>
      <c r="V221" s="1618">
        <f t="shared" si="11"/>
        <v>-116.08</v>
      </c>
      <c r="W221" s="1619">
        <v>59.1</v>
      </c>
      <c r="X221" s="1529">
        <v>50</v>
      </c>
      <c r="Y221" s="1620">
        <v>27.8</v>
      </c>
      <c r="Z221" s="1619">
        <v>94.7</v>
      </c>
      <c r="AA221" s="1529">
        <v>99.3</v>
      </c>
      <c r="AB221" s="1620">
        <v>92.1</v>
      </c>
      <c r="AC221" s="1529"/>
      <c r="AE221" s="13">
        <v>50</v>
      </c>
      <c r="AI221" s="13">
        <v>2</v>
      </c>
      <c r="AJ221" s="12"/>
      <c r="AK221" s="1524"/>
      <c r="AL221" s="1524"/>
      <c r="AM221" s="1524"/>
    </row>
    <row r="222" spans="1:41">
      <c r="C222" s="13">
        <v>3</v>
      </c>
      <c r="D222" s="1628"/>
      <c r="E222" s="1525">
        <v>110.31</v>
      </c>
      <c r="F222" s="1525">
        <v>109.28</v>
      </c>
      <c r="G222" s="1525">
        <v>108.12</v>
      </c>
      <c r="H222" s="1525">
        <v>107.32</v>
      </c>
      <c r="I222" s="1525">
        <v>106.96</v>
      </c>
      <c r="J222" s="1526">
        <v>107.19</v>
      </c>
      <c r="K222" s="1525">
        <v>84.19</v>
      </c>
      <c r="L222" s="1525">
        <v>83.14</v>
      </c>
      <c r="M222" s="1526">
        <v>83.94</v>
      </c>
      <c r="N222" s="1528">
        <v>57.1</v>
      </c>
      <c r="O222" s="1528">
        <v>61.1</v>
      </c>
      <c r="P222" s="1532">
        <v>33.299999999999997</v>
      </c>
      <c r="Q222" s="1624">
        <v>-50.599999999999554</v>
      </c>
      <c r="R222" s="1624">
        <v>-345.39999999999992</v>
      </c>
      <c r="S222" s="1625">
        <v>-1177.5</v>
      </c>
      <c r="T222" s="1617">
        <f t="shared" si="9"/>
        <v>-5.0599999999999552</v>
      </c>
      <c r="U222" s="1617">
        <f t="shared" si="10"/>
        <v>-34.539999999999992</v>
      </c>
      <c r="V222" s="1618">
        <f t="shared" si="11"/>
        <v>-117.75</v>
      </c>
      <c r="W222" s="1619">
        <v>95.5</v>
      </c>
      <c r="X222" s="1529">
        <v>70</v>
      </c>
      <c r="Y222" s="1620">
        <v>55.6</v>
      </c>
      <c r="Z222" s="1619">
        <v>97.2</v>
      </c>
      <c r="AA222" s="1529">
        <v>100</v>
      </c>
      <c r="AB222" s="1620">
        <v>91.9</v>
      </c>
      <c r="AC222" s="1529"/>
      <c r="AE222" s="13">
        <v>50</v>
      </c>
      <c r="AI222" s="13">
        <v>3</v>
      </c>
    </row>
    <row r="223" spans="1:41">
      <c r="C223" s="13">
        <v>4</v>
      </c>
      <c r="D223" s="1628"/>
      <c r="E223" s="1525">
        <v>113.56</v>
      </c>
      <c r="F223" s="1525">
        <v>111.19</v>
      </c>
      <c r="G223" s="1525">
        <v>108.76</v>
      </c>
      <c r="H223" s="1525">
        <v>108.21</v>
      </c>
      <c r="I223" s="1525">
        <v>107.52</v>
      </c>
      <c r="J223" s="1526">
        <v>107.19</v>
      </c>
      <c r="K223" s="1525">
        <v>83.97</v>
      </c>
      <c r="L223" s="1525">
        <v>83.65</v>
      </c>
      <c r="M223" s="1526">
        <v>83.63</v>
      </c>
      <c r="N223" s="1528">
        <v>64.3</v>
      </c>
      <c r="O223" s="1528">
        <v>61.1</v>
      </c>
      <c r="P223" s="1532">
        <v>33.299999999999997</v>
      </c>
      <c r="Q223" s="1624">
        <v>-36.299999999999557</v>
      </c>
      <c r="R223" s="1624">
        <v>-334.2999999999999</v>
      </c>
      <c r="S223" s="1625">
        <v>-1194.2</v>
      </c>
      <c r="T223" s="1617">
        <f t="shared" si="9"/>
        <v>-3.6299999999999555</v>
      </c>
      <c r="U223" s="1617">
        <f t="shared" si="10"/>
        <v>-33.429999999999993</v>
      </c>
      <c r="V223" s="1618">
        <f t="shared" si="11"/>
        <v>-119.42</v>
      </c>
      <c r="W223" s="1619">
        <v>86.4</v>
      </c>
      <c r="X223" s="1529">
        <v>90</v>
      </c>
      <c r="Y223" s="1620">
        <v>27.8</v>
      </c>
      <c r="Z223" s="1619">
        <v>98.7</v>
      </c>
      <c r="AA223" s="1529">
        <v>100.7</v>
      </c>
      <c r="AB223" s="1620">
        <v>91.8</v>
      </c>
      <c r="AC223" s="1529"/>
      <c r="AE223" s="13">
        <v>50</v>
      </c>
      <c r="AI223" s="13">
        <v>4</v>
      </c>
    </row>
    <row r="224" spans="1:41">
      <c r="C224" s="13">
        <v>5</v>
      </c>
      <c r="D224" s="1628"/>
      <c r="E224" s="1525">
        <v>116.82</v>
      </c>
      <c r="F224" s="1525">
        <v>113.56</v>
      </c>
      <c r="G224" s="1525">
        <v>110.42</v>
      </c>
      <c r="H224" s="1525">
        <v>108.56</v>
      </c>
      <c r="I224" s="1525">
        <v>108.03</v>
      </c>
      <c r="J224" s="1526">
        <v>107.53</v>
      </c>
      <c r="K224" s="1525">
        <v>82.35</v>
      </c>
      <c r="L224" s="1525">
        <v>83.5</v>
      </c>
      <c r="M224" s="1526">
        <v>83.16</v>
      </c>
      <c r="N224" s="1528">
        <v>85.7</v>
      </c>
      <c r="O224" s="1528">
        <v>77.8</v>
      </c>
      <c r="P224" s="1532">
        <v>38.9</v>
      </c>
      <c r="Q224" s="1624">
        <v>-0.59999999999955378</v>
      </c>
      <c r="R224" s="1624">
        <v>-306.49999999999989</v>
      </c>
      <c r="S224" s="1625">
        <v>-1205.3</v>
      </c>
      <c r="T224" s="1617">
        <f t="shared" si="9"/>
        <v>-5.9999999999955381E-2</v>
      </c>
      <c r="U224" s="1617">
        <f t="shared" si="10"/>
        <v>-30.649999999999988</v>
      </c>
      <c r="V224" s="1618">
        <f t="shared" si="11"/>
        <v>-120.53</v>
      </c>
      <c r="W224" s="1619">
        <v>86.4</v>
      </c>
      <c r="X224" s="1529">
        <v>95</v>
      </c>
      <c r="Y224" s="1620">
        <v>38.9</v>
      </c>
      <c r="Z224" s="1619">
        <v>101</v>
      </c>
      <c r="AA224" s="1529">
        <v>103.6</v>
      </c>
      <c r="AB224" s="1620">
        <v>91.2</v>
      </c>
      <c r="AC224" s="1529"/>
      <c r="AE224" s="13">
        <v>50</v>
      </c>
      <c r="AI224" s="13">
        <v>5</v>
      </c>
    </row>
    <row r="225" spans="1:35">
      <c r="C225" s="13">
        <v>6</v>
      </c>
      <c r="D225" s="1628"/>
      <c r="E225" s="1525">
        <v>118.17</v>
      </c>
      <c r="F225" s="1525">
        <v>116.18</v>
      </c>
      <c r="G225" s="1525">
        <v>112.29</v>
      </c>
      <c r="H225" s="1525">
        <v>109.18</v>
      </c>
      <c r="I225" s="1525">
        <v>108.65</v>
      </c>
      <c r="J225" s="1526">
        <v>108.06</v>
      </c>
      <c r="K225" s="1525">
        <v>84.43</v>
      </c>
      <c r="L225" s="1525">
        <v>83.58</v>
      </c>
      <c r="M225" s="1526">
        <v>83.22</v>
      </c>
      <c r="N225" s="1528">
        <v>85.7</v>
      </c>
      <c r="O225" s="1528">
        <v>77.8</v>
      </c>
      <c r="P225" s="1532">
        <v>50</v>
      </c>
      <c r="Q225" s="1624">
        <v>35.100000000000449</v>
      </c>
      <c r="R225" s="1624">
        <v>-278.69999999999987</v>
      </c>
      <c r="S225" s="1625">
        <v>-1205.3</v>
      </c>
      <c r="T225" s="1617">
        <f t="shared" si="9"/>
        <v>3.5100000000000451</v>
      </c>
      <c r="U225" s="1617">
        <f t="shared" si="10"/>
        <v>-27.869999999999987</v>
      </c>
      <c r="V225" s="1618">
        <f t="shared" si="11"/>
        <v>-120.53</v>
      </c>
      <c r="W225" s="1619">
        <v>63.6</v>
      </c>
      <c r="X225" s="1529">
        <v>80</v>
      </c>
      <c r="Y225" s="1620">
        <v>33.299999999999997</v>
      </c>
      <c r="Z225" s="1619">
        <v>100.4</v>
      </c>
      <c r="AA225" s="1529">
        <v>102.6</v>
      </c>
      <c r="AB225" s="1620">
        <v>91.1</v>
      </c>
      <c r="AC225" s="1529"/>
      <c r="AE225" s="13">
        <v>50</v>
      </c>
      <c r="AI225" s="13">
        <v>6</v>
      </c>
    </row>
    <row r="226" spans="1:35">
      <c r="C226" s="13">
        <v>7</v>
      </c>
      <c r="D226" s="1628"/>
      <c r="E226" s="1525">
        <v>118.3</v>
      </c>
      <c r="F226" s="1525">
        <v>117.76</v>
      </c>
      <c r="G226" s="1525">
        <v>113.53</v>
      </c>
      <c r="H226" s="1525">
        <v>110.17</v>
      </c>
      <c r="I226" s="1525">
        <v>109.3</v>
      </c>
      <c r="J226" s="1526">
        <v>108.69</v>
      </c>
      <c r="K226" s="1525">
        <v>84.21</v>
      </c>
      <c r="L226" s="1525">
        <v>83.66</v>
      </c>
      <c r="M226" s="1526">
        <v>83.48</v>
      </c>
      <c r="N226" s="1528">
        <v>71.400000000000006</v>
      </c>
      <c r="O226" s="1528">
        <v>55.6</v>
      </c>
      <c r="P226" s="1532">
        <v>50</v>
      </c>
      <c r="Q226" s="1624">
        <v>56.500000000000455</v>
      </c>
      <c r="R226" s="1624">
        <v>-273.09999999999985</v>
      </c>
      <c r="S226" s="1625">
        <v>-1205.3</v>
      </c>
      <c r="T226" s="1617">
        <f t="shared" si="9"/>
        <v>5.6500000000000457</v>
      </c>
      <c r="U226" s="1617">
        <f t="shared" si="10"/>
        <v>-27.309999999999985</v>
      </c>
      <c r="V226" s="1618">
        <f t="shared" si="11"/>
        <v>-120.53</v>
      </c>
      <c r="W226" s="1619">
        <v>63.6</v>
      </c>
      <c r="X226" s="1529">
        <v>90</v>
      </c>
      <c r="Y226" s="1620">
        <v>55.6</v>
      </c>
      <c r="Z226" s="1619">
        <v>100.6</v>
      </c>
      <c r="AA226" s="1529">
        <v>103.4</v>
      </c>
      <c r="AB226" s="1620">
        <v>91.4</v>
      </c>
      <c r="AC226" s="1529"/>
      <c r="AE226" s="13">
        <v>50</v>
      </c>
      <c r="AI226" s="13">
        <v>7</v>
      </c>
    </row>
    <row r="227" spans="1:35">
      <c r="C227" s="13">
        <v>8</v>
      </c>
      <c r="D227" s="1628"/>
      <c r="E227" s="1525">
        <v>122.32</v>
      </c>
      <c r="F227" s="1525">
        <v>119.6</v>
      </c>
      <c r="G227" s="1525">
        <v>115.6</v>
      </c>
      <c r="H227" s="1525">
        <v>110.73</v>
      </c>
      <c r="I227" s="1525">
        <v>110.03</v>
      </c>
      <c r="J227" s="1526">
        <v>109.37</v>
      </c>
      <c r="K227" s="1525">
        <v>84.3</v>
      </c>
      <c r="L227" s="1525">
        <v>84.31</v>
      </c>
      <c r="M227" s="1526">
        <v>83.75</v>
      </c>
      <c r="N227" s="1528">
        <v>71.400000000000006</v>
      </c>
      <c r="O227" s="1528">
        <v>61.1</v>
      </c>
      <c r="P227" s="1532">
        <v>61.1</v>
      </c>
      <c r="Q227" s="1624">
        <v>77.90000000000046</v>
      </c>
      <c r="R227" s="1624">
        <v>-261.99999999999983</v>
      </c>
      <c r="S227" s="1625">
        <v>-1194.2</v>
      </c>
      <c r="T227" s="1617">
        <f t="shared" si="9"/>
        <v>7.7900000000000462</v>
      </c>
      <c r="U227" s="1617">
        <f t="shared" si="10"/>
        <v>-26.199999999999982</v>
      </c>
      <c r="V227" s="1618">
        <f t="shared" si="11"/>
        <v>-119.42</v>
      </c>
      <c r="W227" s="1619">
        <v>45.5</v>
      </c>
      <c r="X227" s="1529">
        <v>50</v>
      </c>
      <c r="Y227" s="1620">
        <v>44.4</v>
      </c>
      <c r="Z227" s="1619">
        <v>100.9</v>
      </c>
      <c r="AA227" s="1529">
        <v>104.4</v>
      </c>
      <c r="AB227" s="1620">
        <v>91.1</v>
      </c>
      <c r="AC227" s="1529"/>
      <c r="AE227" s="13">
        <v>50</v>
      </c>
      <c r="AI227" s="13">
        <v>8</v>
      </c>
    </row>
    <row r="228" spans="1:35">
      <c r="C228" s="13">
        <v>9</v>
      </c>
      <c r="D228" s="1628"/>
      <c r="E228" s="1525">
        <v>124.66</v>
      </c>
      <c r="F228" s="1525">
        <v>121.76</v>
      </c>
      <c r="G228" s="1525">
        <v>117.73</v>
      </c>
      <c r="H228" s="1525">
        <v>108.94</v>
      </c>
      <c r="I228" s="1525">
        <v>109.95</v>
      </c>
      <c r="J228" s="1526">
        <v>109.52</v>
      </c>
      <c r="K228" s="1525">
        <v>83.7</v>
      </c>
      <c r="L228" s="1525">
        <v>84.07</v>
      </c>
      <c r="M228" s="1526">
        <v>83.88</v>
      </c>
      <c r="N228" s="1528">
        <v>85.7</v>
      </c>
      <c r="O228" s="1528">
        <v>55.6</v>
      </c>
      <c r="P228" s="1532">
        <v>27.8</v>
      </c>
      <c r="Q228" s="1624">
        <v>113.60000000000046</v>
      </c>
      <c r="R228" s="1624">
        <v>-256.39999999999981</v>
      </c>
      <c r="S228" s="1625">
        <v>-1216.4000000000001</v>
      </c>
      <c r="T228" s="1617">
        <f t="shared" si="9"/>
        <v>11.360000000000046</v>
      </c>
      <c r="U228" s="1617">
        <f t="shared" si="10"/>
        <v>-25.639999999999979</v>
      </c>
      <c r="V228" s="1618">
        <f t="shared" si="11"/>
        <v>-121.64000000000001</v>
      </c>
      <c r="W228" s="1619">
        <v>45.5</v>
      </c>
      <c r="X228" s="1529">
        <v>100</v>
      </c>
      <c r="Y228" s="1620">
        <v>50</v>
      </c>
      <c r="Z228" s="1619">
        <v>99.9</v>
      </c>
      <c r="AA228" s="1529">
        <v>104.9</v>
      </c>
      <c r="AB228" s="1620">
        <v>91.9</v>
      </c>
      <c r="AC228" s="1529"/>
      <c r="AE228" s="13">
        <v>50</v>
      </c>
      <c r="AI228" s="13">
        <v>9</v>
      </c>
    </row>
    <row r="229" spans="1:35">
      <c r="C229" s="13">
        <v>10</v>
      </c>
      <c r="D229" s="1628"/>
      <c r="E229" s="1525">
        <v>127.89</v>
      </c>
      <c r="F229" s="1525">
        <v>124.96</v>
      </c>
      <c r="G229" s="1525">
        <v>120.25</v>
      </c>
      <c r="H229" s="1525">
        <v>113.69</v>
      </c>
      <c r="I229" s="1525">
        <v>111.12</v>
      </c>
      <c r="J229" s="1526">
        <v>110.54</v>
      </c>
      <c r="K229" s="1525">
        <v>84.19</v>
      </c>
      <c r="L229" s="1525">
        <v>84.06</v>
      </c>
      <c r="M229" s="1526">
        <v>83.88</v>
      </c>
      <c r="N229" s="1528">
        <v>100</v>
      </c>
      <c r="O229" s="1528">
        <v>77.8</v>
      </c>
      <c r="P229" s="1532">
        <v>33.299999999999997</v>
      </c>
      <c r="Q229" s="1624">
        <v>163.60000000000048</v>
      </c>
      <c r="R229" s="1624">
        <v>-228.5999999999998</v>
      </c>
      <c r="S229" s="1625">
        <v>-1233.1000000000001</v>
      </c>
      <c r="T229" s="1617">
        <f t="shared" si="9"/>
        <v>16.360000000000049</v>
      </c>
      <c r="U229" s="1617">
        <f t="shared" si="10"/>
        <v>-22.859999999999978</v>
      </c>
      <c r="V229" s="1618">
        <f t="shared" si="11"/>
        <v>-123.31000000000002</v>
      </c>
      <c r="W229" s="1619">
        <v>40.9</v>
      </c>
      <c r="X229" s="1529">
        <v>70</v>
      </c>
      <c r="Y229" s="1620">
        <v>44.4</v>
      </c>
      <c r="Z229" s="1619">
        <v>100.6</v>
      </c>
      <c r="AA229" s="1529">
        <v>105</v>
      </c>
      <c r="AB229" s="1620">
        <v>92.1</v>
      </c>
      <c r="AC229" s="1529"/>
      <c r="AE229" s="13">
        <v>50</v>
      </c>
      <c r="AI229" s="13">
        <v>10</v>
      </c>
    </row>
    <row r="230" spans="1:35">
      <c r="C230" s="13">
        <v>11</v>
      </c>
      <c r="D230" s="1628"/>
      <c r="E230" s="1525">
        <v>125.96</v>
      </c>
      <c r="F230" s="1525">
        <v>126.17</v>
      </c>
      <c r="G230" s="1525">
        <v>122.02</v>
      </c>
      <c r="H230" s="1525">
        <v>113.12</v>
      </c>
      <c r="I230" s="1525">
        <v>111.92</v>
      </c>
      <c r="J230" s="1526">
        <v>111.33</v>
      </c>
      <c r="K230" s="1525">
        <v>85.28</v>
      </c>
      <c r="L230" s="1525">
        <v>84.39</v>
      </c>
      <c r="M230" s="1526">
        <v>84.07</v>
      </c>
      <c r="N230" s="1528">
        <v>50</v>
      </c>
      <c r="O230" s="1528">
        <v>66.7</v>
      </c>
      <c r="P230" s="1532">
        <v>55.6</v>
      </c>
      <c r="Q230" s="1624">
        <v>163.60000000000048</v>
      </c>
      <c r="R230" s="1624">
        <v>-211.89999999999981</v>
      </c>
      <c r="S230" s="1625">
        <v>-1227.5000000000002</v>
      </c>
      <c r="T230" s="1617">
        <f t="shared" si="9"/>
        <v>16.360000000000049</v>
      </c>
      <c r="U230" s="1617">
        <f t="shared" si="10"/>
        <v>-21.18999999999998</v>
      </c>
      <c r="V230" s="1618">
        <f t="shared" si="11"/>
        <v>-122.75000000000003</v>
      </c>
      <c r="W230" s="1619">
        <v>54.5</v>
      </c>
      <c r="X230" s="1529">
        <v>80</v>
      </c>
      <c r="Y230" s="1620">
        <v>55.6</v>
      </c>
      <c r="Z230" s="1619">
        <v>100.8</v>
      </c>
      <c r="AA230" s="1529">
        <v>105.7</v>
      </c>
      <c r="AB230" s="1620">
        <v>92.4</v>
      </c>
      <c r="AC230" s="1529"/>
      <c r="AE230" s="13">
        <v>50</v>
      </c>
      <c r="AI230" s="13">
        <v>11</v>
      </c>
    </row>
    <row r="231" spans="1:35">
      <c r="C231" s="13">
        <v>12</v>
      </c>
      <c r="D231" s="1628"/>
      <c r="E231" s="1525">
        <v>128.97</v>
      </c>
      <c r="F231" s="1525">
        <v>127.61</v>
      </c>
      <c r="G231" s="1525">
        <v>123.75</v>
      </c>
      <c r="H231" s="1525">
        <v>112.87</v>
      </c>
      <c r="I231" s="1525">
        <v>113.23</v>
      </c>
      <c r="J231" s="1526">
        <v>111.87</v>
      </c>
      <c r="K231" s="1525">
        <v>86.83</v>
      </c>
      <c r="L231" s="1525">
        <v>85.43</v>
      </c>
      <c r="M231" s="1526">
        <v>84.71</v>
      </c>
      <c r="N231" s="1528">
        <v>71.400000000000006</v>
      </c>
      <c r="O231" s="1528">
        <v>55.6</v>
      </c>
      <c r="P231" s="1532">
        <v>55.6</v>
      </c>
      <c r="Q231" s="1624">
        <v>185.00000000000048</v>
      </c>
      <c r="R231" s="1624">
        <v>-206.29999999999981</v>
      </c>
      <c r="S231" s="1625">
        <v>-1221.9000000000003</v>
      </c>
      <c r="T231" s="1617">
        <f t="shared" si="9"/>
        <v>18.50000000000005</v>
      </c>
      <c r="U231" s="1617">
        <f t="shared" si="10"/>
        <v>-20.629999999999981</v>
      </c>
      <c r="V231" s="1618">
        <f t="shared" si="11"/>
        <v>-122.19000000000003</v>
      </c>
      <c r="W231" s="1619">
        <v>63.6</v>
      </c>
      <c r="X231" s="1529">
        <v>40</v>
      </c>
      <c r="Y231" s="1620">
        <v>77.8</v>
      </c>
      <c r="Z231" s="1619">
        <v>99.7</v>
      </c>
      <c r="AA231" s="1529">
        <v>104.6</v>
      </c>
      <c r="AB231" s="1620">
        <v>92.9</v>
      </c>
      <c r="AC231" s="1529"/>
      <c r="AE231" s="13">
        <v>50</v>
      </c>
      <c r="AI231" s="13">
        <v>12</v>
      </c>
    </row>
    <row r="232" spans="1:35" ht="26">
      <c r="A232" s="13">
        <v>2003</v>
      </c>
      <c r="B232" s="1523" t="s">
        <v>54</v>
      </c>
      <c r="C232" s="13">
        <v>1</v>
      </c>
      <c r="D232" s="1628"/>
      <c r="E232" s="1525">
        <v>124.92</v>
      </c>
      <c r="F232" s="1525">
        <v>126.62</v>
      </c>
      <c r="G232" s="1525">
        <v>124.72</v>
      </c>
      <c r="H232" s="1525">
        <v>114.08</v>
      </c>
      <c r="I232" s="1525">
        <v>113.36</v>
      </c>
      <c r="J232" s="1526">
        <v>112.54</v>
      </c>
      <c r="K232" s="1525">
        <v>89.25</v>
      </c>
      <c r="L232" s="1525">
        <v>87.12</v>
      </c>
      <c r="M232" s="1526">
        <v>85.39</v>
      </c>
      <c r="N232" s="1528">
        <v>42.9</v>
      </c>
      <c r="O232" s="1528">
        <v>44.4</v>
      </c>
      <c r="P232" s="1532">
        <v>77.8</v>
      </c>
      <c r="Q232" s="1624">
        <v>177.90000000000049</v>
      </c>
      <c r="R232" s="1624">
        <v>-211.89999999999981</v>
      </c>
      <c r="S232" s="1625">
        <v>-1194.1000000000004</v>
      </c>
      <c r="T232" s="1617">
        <f t="shared" si="9"/>
        <v>17.790000000000049</v>
      </c>
      <c r="U232" s="1617">
        <f t="shared" si="10"/>
        <v>-21.18999999999998</v>
      </c>
      <c r="V232" s="1618">
        <f t="shared" si="11"/>
        <v>-119.41000000000004</v>
      </c>
      <c r="W232" s="1619">
        <v>45.5</v>
      </c>
      <c r="X232" s="1529">
        <v>70</v>
      </c>
      <c r="Y232" s="1620">
        <v>44.4</v>
      </c>
      <c r="Z232" s="1619">
        <v>100.3</v>
      </c>
      <c r="AA232" s="1529">
        <v>105.6</v>
      </c>
      <c r="AB232" s="1620">
        <v>93.1</v>
      </c>
      <c r="AC232" s="1529"/>
      <c r="AE232" s="13">
        <v>50</v>
      </c>
      <c r="AF232" s="13">
        <v>2003</v>
      </c>
      <c r="AG232" s="1530" t="s">
        <v>55</v>
      </c>
      <c r="AI232" s="13">
        <v>1</v>
      </c>
    </row>
    <row r="233" spans="1:35">
      <c r="C233" s="13">
        <v>2</v>
      </c>
      <c r="D233" s="1628"/>
      <c r="E233" s="1525">
        <v>129.21</v>
      </c>
      <c r="F233" s="1525">
        <v>127.7</v>
      </c>
      <c r="G233" s="1525">
        <v>126.28</v>
      </c>
      <c r="H233" s="1525">
        <v>114.96</v>
      </c>
      <c r="I233" s="1525">
        <v>113.97</v>
      </c>
      <c r="J233" s="1526">
        <v>113.74</v>
      </c>
      <c r="K233" s="1525">
        <v>90.35</v>
      </c>
      <c r="L233" s="1525">
        <v>88.81</v>
      </c>
      <c r="M233" s="1526">
        <v>86.27</v>
      </c>
      <c r="N233" s="1528">
        <v>85.7</v>
      </c>
      <c r="O233" s="1528">
        <v>55.6</v>
      </c>
      <c r="P233" s="1532">
        <v>55.6</v>
      </c>
      <c r="Q233" s="1624">
        <v>213.60000000000048</v>
      </c>
      <c r="R233" s="1624">
        <v>-206.29999999999981</v>
      </c>
      <c r="S233" s="1625">
        <v>-1188.5000000000005</v>
      </c>
      <c r="T233" s="1617">
        <f t="shared" si="9"/>
        <v>21.360000000000049</v>
      </c>
      <c r="U233" s="1617">
        <f t="shared" si="10"/>
        <v>-20.629999999999981</v>
      </c>
      <c r="V233" s="1618">
        <f t="shared" si="11"/>
        <v>-118.85000000000005</v>
      </c>
      <c r="W233" s="1619">
        <v>63.6</v>
      </c>
      <c r="X233" s="1529">
        <v>65</v>
      </c>
      <c r="Y233" s="1620">
        <v>61.1</v>
      </c>
      <c r="Z233" s="1619">
        <v>100.7</v>
      </c>
      <c r="AA233" s="1529">
        <v>106.3</v>
      </c>
      <c r="AB233" s="1620">
        <v>93.6</v>
      </c>
      <c r="AC233" s="1529"/>
      <c r="AE233" s="13">
        <v>50</v>
      </c>
      <c r="AI233" s="13">
        <v>2</v>
      </c>
    </row>
    <row r="234" spans="1:35">
      <c r="C234" s="13">
        <v>3</v>
      </c>
      <c r="D234" s="1628"/>
      <c r="E234" s="1525">
        <v>131.94999999999999</v>
      </c>
      <c r="F234" s="1525">
        <v>128.69</v>
      </c>
      <c r="G234" s="1525">
        <v>127.65</v>
      </c>
      <c r="H234" s="1525">
        <v>113.88</v>
      </c>
      <c r="I234" s="1525">
        <v>114.31</v>
      </c>
      <c r="J234" s="1526">
        <v>113.78</v>
      </c>
      <c r="K234" s="1525">
        <v>90.76</v>
      </c>
      <c r="L234" s="1525">
        <v>90.12</v>
      </c>
      <c r="M234" s="1526">
        <v>87.19</v>
      </c>
      <c r="N234" s="1528">
        <v>78.599999999999994</v>
      </c>
      <c r="O234" s="1528">
        <v>77.8</v>
      </c>
      <c r="P234" s="1532">
        <v>66.7</v>
      </c>
      <c r="Q234" s="1624">
        <v>242.20000000000047</v>
      </c>
      <c r="R234" s="1624">
        <v>-178.49999999999983</v>
      </c>
      <c r="S234" s="1625">
        <v>-1171.8000000000004</v>
      </c>
      <c r="T234" s="1617">
        <f t="shared" si="9"/>
        <v>24.220000000000049</v>
      </c>
      <c r="U234" s="1617">
        <f t="shared" si="10"/>
        <v>-17.849999999999984</v>
      </c>
      <c r="V234" s="1618">
        <f t="shared" si="11"/>
        <v>-117.18000000000004</v>
      </c>
      <c r="W234" s="1619">
        <v>54.5</v>
      </c>
      <c r="X234" s="1529">
        <v>80</v>
      </c>
      <c r="Y234" s="1620">
        <v>61.1</v>
      </c>
      <c r="Z234" s="1619">
        <v>100.5</v>
      </c>
      <c r="AA234" s="1529">
        <v>106.2</v>
      </c>
      <c r="AB234" s="1620">
        <v>94.1</v>
      </c>
      <c r="AC234" s="1529"/>
      <c r="AE234" s="13">
        <v>50</v>
      </c>
      <c r="AI234" s="13">
        <v>3</v>
      </c>
    </row>
    <row r="235" spans="1:35">
      <c r="C235" s="13">
        <v>4</v>
      </c>
      <c r="D235" s="1628"/>
      <c r="E235" s="1525">
        <v>123.28</v>
      </c>
      <c r="F235" s="1525">
        <v>128.15</v>
      </c>
      <c r="G235" s="1525">
        <v>127.45</v>
      </c>
      <c r="H235" s="1525">
        <v>113.81</v>
      </c>
      <c r="I235" s="1525">
        <v>114.22</v>
      </c>
      <c r="J235" s="1526">
        <v>113.92</v>
      </c>
      <c r="K235" s="1525">
        <v>90.17</v>
      </c>
      <c r="L235" s="1525">
        <v>90.43</v>
      </c>
      <c r="M235" s="1526">
        <v>88.12</v>
      </c>
      <c r="N235" s="1528">
        <v>71.400000000000006</v>
      </c>
      <c r="O235" s="1528">
        <v>44.4</v>
      </c>
      <c r="P235" s="1532">
        <v>44.4</v>
      </c>
      <c r="Q235" s="1624">
        <v>263.60000000000048</v>
      </c>
      <c r="R235" s="1624">
        <v>-184.09999999999982</v>
      </c>
      <c r="S235" s="1625">
        <v>-1177.4000000000003</v>
      </c>
      <c r="T235" s="1617">
        <f t="shared" si="9"/>
        <v>26.360000000000049</v>
      </c>
      <c r="U235" s="1617">
        <f t="shared" si="10"/>
        <v>-18.409999999999982</v>
      </c>
      <c r="V235" s="1618">
        <f t="shared" si="11"/>
        <v>-117.74000000000004</v>
      </c>
      <c r="W235" s="1619">
        <v>54.5</v>
      </c>
      <c r="X235" s="1529">
        <v>50</v>
      </c>
      <c r="Y235" s="1620">
        <v>66.7</v>
      </c>
      <c r="Z235" s="1619">
        <v>100.4</v>
      </c>
      <c r="AA235" s="1529">
        <v>105.5</v>
      </c>
      <c r="AB235" s="1620">
        <v>94</v>
      </c>
      <c r="AC235" s="1529"/>
      <c r="AE235" s="13">
        <v>50</v>
      </c>
      <c r="AI235" s="13">
        <v>4</v>
      </c>
    </row>
    <row r="236" spans="1:35">
      <c r="C236" s="13">
        <v>5</v>
      </c>
      <c r="D236" s="1628"/>
      <c r="E236" s="1525">
        <v>126.94</v>
      </c>
      <c r="F236" s="1525">
        <v>127.39</v>
      </c>
      <c r="G236" s="1525">
        <v>127.32</v>
      </c>
      <c r="H236" s="1525">
        <v>115.07</v>
      </c>
      <c r="I236" s="1525">
        <v>114.25</v>
      </c>
      <c r="J236" s="1526">
        <v>114.36</v>
      </c>
      <c r="K236" s="1525">
        <v>90.44</v>
      </c>
      <c r="L236" s="1525">
        <v>90.46</v>
      </c>
      <c r="M236" s="1526">
        <v>89.01</v>
      </c>
      <c r="N236" s="1528">
        <v>42.9</v>
      </c>
      <c r="O236" s="1528">
        <v>44.4</v>
      </c>
      <c r="P236" s="1532">
        <v>55.6</v>
      </c>
      <c r="Q236" s="1624">
        <v>256.50000000000045</v>
      </c>
      <c r="R236" s="1624">
        <v>-189.69999999999982</v>
      </c>
      <c r="S236" s="1625">
        <v>-1171.8000000000004</v>
      </c>
      <c r="T236" s="1617">
        <f t="shared" si="9"/>
        <v>25.650000000000045</v>
      </c>
      <c r="U236" s="1617">
        <f t="shared" si="10"/>
        <v>-18.969999999999981</v>
      </c>
      <c r="V236" s="1618">
        <f t="shared" si="11"/>
        <v>-117.18000000000004</v>
      </c>
      <c r="W236" s="1619">
        <v>54.5</v>
      </c>
      <c r="X236" s="1529">
        <v>55</v>
      </c>
      <c r="Y236" s="1620">
        <v>61.1</v>
      </c>
      <c r="Z236" s="1619">
        <v>101.4</v>
      </c>
      <c r="AA236" s="1529">
        <v>106.5</v>
      </c>
      <c r="AB236" s="1620">
        <v>94.8</v>
      </c>
      <c r="AC236" s="1529"/>
      <c r="AE236" s="13">
        <v>50</v>
      </c>
      <c r="AI236" s="13">
        <v>5</v>
      </c>
    </row>
    <row r="237" spans="1:35">
      <c r="C237" s="13">
        <v>6</v>
      </c>
      <c r="D237" s="1628"/>
      <c r="E237" s="1525">
        <v>123.43</v>
      </c>
      <c r="F237" s="1525">
        <v>124.55</v>
      </c>
      <c r="G237" s="1525">
        <v>126.96</v>
      </c>
      <c r="H237" s="1525">
        <v>113.71</v>
      </c>
      <c r="I237" s="1525">
        <v>114.2</v>
      </c>
      <c r="J237" s="1526">
        <v>114.29</v>
      </c>
      <c r="K237" s="1525">
        <v>89.12</v>
      </c>
      <c r="L237" s="1525">
        <v>89.91</v>
      </c>
      <c r="M237" s="1526">
        <v>89.56</v>
      </c>
      <c r="N237" s="1528">
        <v>35.700000000000003</v>
      </c>
      <c r="O237" s="1528">
        <v>44.4</v>
      </c>
      <c r="P237" s="1532">
        <v>44.4</v>
      </c>
      <c r="Q237" s="1624">
        <v>242.20000000000044</v>
      </c>
      <c r="R237" s="1624">
        <v>-195.29999999999981</v>
      </c>
      <c r="S237" s="1625">
        <v>-1177.4000000000003</v>
      </c>
      <c r="T237" s="1617">
        <f t="shared" si="9"/>
        <v>24.220000000000045</v>
      </c>
      <c r="U237" s="1617">
        <f t="shared" si="10"/>
        <v>-19.52999999999998</v>
      </c>
      <c r="V237" s="1618">
        <f t="shared" si="11"/>
        <v>-117.74000000000004</v>
      </c>
      <c r="W237" s="1619">
        <v>63.6</v>
      </c>
      <c r="X237" s="1529">
        <v>60</v>
      </c>
      <c r="Y237" s="1620">
        <v>66.7</v>
      </c>
      <c r="Z237" s="1619">
        <v>102.1</v>
      </c>
      <c r="AA237" s="1529">
        <v>106.4</v>
      </c>
      <c r="AB237" s="1620">
        <v>95.4</v>
      </c>
      <c r="AC237" s="1529"/>
      <c r="AE237" s="13">
        <v>50</v>
      </c>
      <c r="AI237" s="13">
        <v>6</v>
      </c>
    </row>
    <row r="238" spans="1:35">
      <c r="C238" s="13">
        <v>7</v>
      </c>
      <c r="D238" s="1628"/>
      <c r="E238" s="1525">
        <v>128.32</v>
      </c>
      <c r="F238" s="1525">
        <v>126.23</v>
      </c>
      <c r="G238" s="1525">
        <v>126.86</v>
      </c>
      <c r="H238" s="1525">
        <v>113.4</v>
      </c>
      <c r="I238" s="1525">
        <v>114.06</v>
      </c>
      <c r="J238" s="1526">
        <v>113.97</v>
      </c>
      <c r="K238" s="1525">
        <v>91.81</v>
      </c>
      <c r="L238" s="1525">
        <v>90.46</v>
      </c>
      <c r="M238" s="1526">
        <v>90.27</v>
      </c>
      <c r="N238" s="1528">
        <v>85.7</v>
      </c>
      <c r="O238" s="1528">
        <v>55.6</v>
      </c>
      <c r="P238" s="1532">
        <v>44.4</v>
      </c>
      <c r="Q238" s="1624">
        <v>277.90000000000043</v>
      </c>
      <c r="R238" s="1624">
        <v>-189.69999999999982</v>
      </c>
      <c r="S238" s="1625">
        <v>-1183.0000000000002</v>
      </c>
      <c r="T238" s="1617">
        <f t="shared" si="9"/>
        <v>27.790000000000042</v>
      </c>
      <c r="U238" s="1617">
        <f t="shared" si="10"/>
        <v>-18.969999999999981</v>
      </c>
      <c r="V238" s="1618">
        <f t="shared" si="11"/>
        <v>-118.30000000000003</v>
      </c>
      <c r="W238" s="1619">
        <v>63.6</v>
      </c>
      <c r="X238" s="1529">
        <v>80</v>
      </c>
      <c r="Y238" s="1620">
        <v>77.8</v>
      </c>
      <c r="Z238" s="1619">
        <v>103.2</v>
      </c>
      <c r="AA238" s="1529">
        <v>106.9</v>
      </c>
      <c r="AB238" s="1620">
        <v>96.2</v>
      </c>
      <c r="AC238" s="1529"/>
      <c r="AE238" s="13">
        <v>50</v>
      </c>
      <c r="AI238" s="13">
        <v>7</v>
      </c>
    </row>
    <row r="239" spans="1:35">
      <c r="C239" s="13">
        <v>8</v>
      </c>
      <c r="D239" s="1628"/>
      <c r="E239" s="1525">
        <v>123.17</v>
      </c>
      <c r="F239" s="1525">
        <v>124.97</v>
      </c>
      <c r="G239" s="1525">
        <v>126.61</v>
      </c>
      <c r="H239" s="1525">
        <v>112.51</v>
      </c>
      <c r="I239" s="1525">
        <v>113.21</v>
      </c>
      <c r="J239" s="1526">
        <v>113.7</v>
      </c>
      <c r="K239" s="1525">
        <v>89.68</v>
      </c>
      <c r="L239" s="1525">
        <v>90.2</v>
      </c>
      <c r="M239" s="1526">
        <v>90.33</v>
      </c>
      <c r="N239" s="1528">
        <v>28.6</v>
      </c>
      <c r="O239" s="1528">
        <v>22.2</v>
      </c>
      <c r="P239" s="1532">
        <v>33.299999999999997</v>
      </c>
      <c r="Q239" s="1624">
        <v>256.50000000000045</v>
      </c>
      <c r="R239" s="1624">
        <v>-217.49999999999983</v>
      </c>
      <c r="S239" s="1625">
        <v>-1199.7000000000003</v>
      </c>
      <c r="T239" s="1617">
        <f t="shared" si="9"/>
        <v>25.650000000000045</v>
      </c>
      <c r="U239" s="1617">
        <f t="shared" si="10"/>
        <v>-21.749999999999982</v>
      </c>
      <c r="V239" s="1618">
        <f t="shared" si="11"/>
        <v>-119.97000000000003</v>
      </c>
      <c r="W239" s="1619">
        <v>54.5</v>
      </c>
      <c r="X239" s="1529">
        <v>55</v>
      </c>
      <c r="Y239" s="1620">
        <v>61.1</v>
      </c>
      <c r="Z239" s="1619">
        <v>103.1</v>
      </c>
      <c r="AA239" s="1529">
        <v>107.1</v>
      </c>
      <c r="AB239" s="1620">
        <v>96.9</v>
      </c>
      <c r="AC239" s="1529"/>
      <c r="AE239" s="13">
        <v>50</v>
      </c>
      <c r="AI239" s="13">
        <v>8</v>
      </c>
    </row>
    <row r="240" spans="1:35">
      <c r="C240" s="13">
        <v>9</v>
      </c>
      <c r="D240" s="1628"/>
      <c r="E240" s="1525">
        <v>125.94</v>
      </c>
      <c r="F240" s="1525">
        <v>125.81</v>
      </c>
      <c r="G240" s="1525">
        <v>126.15</v>
      </c>
      <c r="H240" s="1525">
        <v>114.75</v>
      </c>
      <c r="I240" s="1525">
        <v>113.55</v>
      </c>
      <c r="J240" s="1526">
        <v>113.89</v>
      </c>
      <c r="K240" s="1525">
        <v>91.63</v>
      </c>
      <c r="L240" s="1525">
        <v>91.04</v>
      </c>
      <c r="M240" s="1526">
        <v>90.52</v>
      </c>
      <c r="N240" s="1528">
        <v>64.3</v>
      </c>
      <c r="O240" s="1528">
        <v>55.6</v>
      </c>
      <c r="P240" s="1532">
        <v>55.6</v>
      </c>
      <c r="Q240" s="1624">
        <v>270.80000000000047</v>
      </c>
      <c r="R240" s="1624">
        <v>-211.89999999999984</v>
      </c>
      <c r="S240" s="1625">
        <v>-1194.1000000000004</v>
      </c>
      <c r="T240" s="1617">
        <f t="shared" si="9"/>
        <v>27.080000000000048</v>
      </c>
      <c r="U240" s="1617">
        <f t="shared" si="10"/>
        <v>-21.189999999999984</v>
      </c>
      <c r="V240" s="1618">
        <f t="shared" si="11"/>
        <v>-119.41000000000004</v>
      </c>
      <c r="W240" s="1619">
        <v>77.3</v>
      </c>
      <c r="X240" s="1529">
        <v>85</v>
      </c>
      <c r="Y240" s="1620">
        <v>77.8</v>
      </c>
      <c r="Z240" s="1619">
        <v>105.3</v>
      </c>
      <c r="AA240" s="1529">
        <v>109.2</v>
      </c>
      <c r="AB240" s="1620">
        <v>96.9</v>
      </c>
      <c r="AC240" s="1529"/>
      <c r="AE240" s="13">
        <v>50</v>
      </c>
      <c r="AI240" s="13">
        <v>9</v>
      </c>
    </row>
    <row r="241" spans="1:35">
      <c r="C241" s="13">
        <v>10</v>
      </c>
      <c r="D241" s="1628"/>
      <c r="E241" s="1525">
        <v>133.06</v>
      </c>
      <c r="F241" s="1525">
        <v>127.39</v>
      </c>
      <c r="G241" s="1525">
        <v>126.31</v>
      </c>
      <c r="H241" s="1525">
        <v>120.4</v>
      </c>
      <c r="I241" s="1525">
        <v>115.89</v>
      </c>
      <c r="J241" s="1526">
        <v>114.95</v>
      </c>
      <c r="K241" s="1525">
        <v>93.85</v>
      </c>
      <c r="L241" s="1525">
        <v>91.72</v>
      </c>
      <c r="M241" s="1526">
        <v>90.96</v>
      </c>
      <c r="N241" s="1528">
        <v>71.400000000000006</v>
      </c>
      <c r="O241" s="1528">
        <v>100</v>
      </c>
      <c r="P241" s="1532">
        <v>55.6</v>
      </c>
      <c r="Q241" s="1624">
        <v>292.2000000000005</v>
      </c>
      <c r="R241" s="1624">
        <v>-161.89999999999984</v>
      </c>
      <c r="S241" s="1625">
        <v>-1188.5000000000005</v>
      </c>
      <c r="T241" s="1617">
        <f t="shared" si="9"/>
        <v>29.220000000000049</v>
      </c>
      <c r="U241" s="1617">
        <f t="shared" si="10"/>
        <v>-16.189999999999984</v>
      </c>
      <c r="V241" s="1618">
        <f t="shared" si="11"/>
        <v>-118.85000000000005</v>
      </c>
      <c r="W241" s="1619">
        <v>81.8</v>
      </c>
      <c r="X241" s="1529">
        <v>100</v>
      </c>
      <c r="Y241" s="1620">
        <v>88.9</v>
      </c>
      <c r="Z241" s="1619">
        <v>107.2</v>
      </c>
      <c r="AA241" s="1529">
        <v>111.7</v>
      </c>
      <c r="AB241" s="1620">
        <v>98</v>
      </c>
      <c r="AC241" s="1529"/>
      <c r="AE241" s="13">
        <v>50</v>
      </c>
      <c r="AI241" s="13">
        <v>10</v>
      </c>
    </row>
    <row r="242" spans="1:35">
      <c r="C242" s="13">
        <v>11</v>
      </c>
      <c r="D242" s="1628"/>
      <c r="E242" s="1525">
        <v>127.6</v>
      </c>
      <c r="F242" s="1525">
        <v>128.87</v>
      </c>
      <c r="G242" s="1525">
        <v>126.92</v>
      </c>
      <c r="H242" s="1525">
        <v>116.64</v>
      </c>
      <c r="I242" s="1525">
        <v>117.26</v>
      </c>
      <c r="J242" s="1526">
        <v>115.54</v>
      </c>
      <c r="K242" s="1525">
        <v>92.03</v>
      </c>
      <c r="L242" s="1525">
        <v>92.5</v>
      </c>
      <c r="M242" s="1526">
        <v>91.22</v>
      </c>
      <c r="N242" s="1528">
        <v>71.400000000000006</v>
      </c>
      <c r="O242" s="1528">
        <v>77.8</v>
      </c>
      <c r="P242" s="1532">
        <v>61.1</v>
      </c>
      <c r="Q242" s="1624">
        <v>313.60000000000048</v>
      </c>
      <c r="R242" s="1624">
        <v>-134.09999999999985</v>
      </c>
      <c r="S242" s="1625">
        <v>-1177.4000000000005</v>
      </c>
      <c r="T242" s="1617">
        <f t="shared" si="9"/>
        <v>31.360000000000049</v>
      </c>
      <c r="U242" s="1617">
        <f t="shared" si="10"/>
        <v>-13.409999999999986</v>
      </c>
      <c r="V242" s="1618">
        <f t="shared" si="11"/>
        <v>-117.74000000000005</v>
      </c>
      <c r="W242" s="1619">
        <v>72.7</v>
      </c>
      <c r="X242" s="1529">
        <v>75</v>
      </c>
      <c r="Y242" s="1620">
        <v>66.7</v>
      </c>
      <c r="Z242" s="1619">
        <v>105.5</v>
      </c>
      <c r="AA242" s="1529">
        <v>110.6</v>
      </c>
      <c r="AB242" s="1620">
        <v>98.2</v>
      </c>
      <c r="AC242" s="1529"/>
      <c r="AE242" s="13">
        <v>50</v>
      </c>
      <c r="AI242" s="13">
        <v>11</v>
      </c>
    </row>
    <row r="243" spans="1:35">
      <c r="C243" s="13">
        <v>12</v>
      </c>
      <c r="D243" s="1628"/>
      <c r="E243" s="1525">
        <v>130.94999999999999</v>
      </c>
      <c r="F243" s="1525">
        <v>130.54</v>
      </c>
      <c r="G243" s="1525">
        <v>127.5</v>
      </c>
      <c r="H243" s="1525">
        <v>119.08</v>
      </c>
      <c r="I243" s="1525">
        <v>118.71</v>
      </c>
      <c r="J243" s="1526">
        <v>116.68</v>
      </c>
      <c r="K243" s="1525">
        <v>91.97</v>
      </c>
      <c r="L243" s="1525">
        <v>92.62</v>
      </c>
      <c r="M243" s="1526">
        <v>91.44</v>
      </c>
      <c r="N243" s="1528">
        <v>57.1</v>
      </c>
      <c r="O243" s="1528">
        <v>88.9</v>
      </c>
      <c r="P243" s="1532">
        <v>55.6</v>
      </c>
      <c r="Q243" s="1624">
        <v>320.7000000000005</v>
      </c>
      <c r="R243" s="1624">
        <v>-95.199999999999847</v>
      </c>
      <c r="S243" s="1625">
        <v>-1171.8000000000006</v>
      </c>
      <c r="T243" s="1617">
        <f t="shared" si="9"/>
        <v>32.07000000000005</v>
      </c>
      <c r="U243" s="1617">
        <f t="shared" si="10"/>
        <v>-9.5199999999999854</v>
      </c>
      <c r="V243" s="1618">
        <f t="shared" si="11"/>
        <v>-117.18000000000006</v>
      </c>
      <c r="W243" s="1619">
        <v>63.6</v>
      </c>
      <c r="X243" s="1529">
        <v>100</v>
      </c>
      <c r="Y243" s="1620">
        <v>66.7</v>
      </c>
      <c r="Z243" s="1619">
        <v>106.6</v>
      </c>
      <c r="AA243" s="1529">
        <v>113</v>
      </c>
      <c r="AB243" s="1620">
        <v>99.1</v>
      </c>
      <c r="AC243" s="1529"/>
      <c r="AE243" s="13">
        <v>50</v>
      </c>
      <c r="AI243" s="13">
        <v>12</v>
      </c>
    </row>
    <row r="244" spans="1:35" ht="26">
      <c r="A244" s="13">
        <v>2004</v>
      </c>
      <c r="B244" s="1523" t="s">
        <v>0</v>
      </c>
      <c r="C244" s="13">
        <v>1</v>
      </c>
      <c r="D244" s="1628"/>
      <c r="E244" s="1525">
        <v>131.97999999999999</v>
      </c>
      <c r="F244" s="1525">
        <v>130.18</v>
      </c>
      <c r="G244" s="1525">
        <v>128.72</v>
      </c>
      <c r="H244" s="1525">
        <v>122.17</v>
      </c>
      <c r="I244" s="1525">
        <v>119.3</v>
      </c>
      <c r="J244" s="1526">
        <v>118.61</v>
      </c>
      <c r="K244" s="1525">
        <v>96.7</v>
      </c>
      <c r="L244" s="1525">
        <v>93.57</v>
      </c>
      <c r="M244" s="1526">
        <v>92.52</v>
      </c>
      <c r="N244" s="1528">
        <v>42.9</v>
      </c>
      <c r="O244" s="1528">
        <v>66.7</v>
      </c>
      <c r="P244" s="1532">
        <v>66.7</v>
      </c>
      <c r="Q244" s="1624">
        <v>313.60000000000048</v>
      </c>
      <c r="R244" s="1624">
        <v>-78.499999999999844</v>
      </c>
      <c r="S244" s="1625">
        <v>-1155.1000000000006</v>
      </c>
      <c r="T244" s="1617">
        <f t="shared" si="9"/>
        <v>31.360000000000049</v>
      </c>
      <c r="U244" s="1617">
        <f t="shared" si="10"/>
        <v>-7.8499999999999845</v>
      </c>
      <c r="V244" s="1618">
        <f t="shared" si="11"/>
        <v>-115.51000000000006</v>
      </c>
      <c r="W244" s="1619">
        <v>72.7</v>
      </c>
      <c r="X244" s="1529">
        <v>80</v>
      </c>
      <c r="Y244" s="1620">
        <v>72.2</v>
      </c>
      <c r="Z244" s="1619">
        <v>108.4</v>
      </c>
      <c r="AA244" s="1529">
        <v>114.5</v>
      </c>
      <c r="AB244" s="1620">
        <v>100.4</v>
      </c>
      <c r="AC244" s="1529"/>
      <c r="AE244" s="13">
        <v>50</v>
      </c>
      <c r="AG244" s="1530" t="s">
        <v>56</v>
      </c>
      <c r="AI244" s="13">
        <v>1</v>
      </c>
    </row>
    <row r="245" spans="1:35">
      <c r="C245" s="13">
        <v>2</v>
      </c>
      <c r="D245" s="1628"/>
      <c r="E245" s="1525">
        <v>129.06</v>
      </c>
      <c r="F245" s="1525">
        <v>130.66</v>
      </c>
      <c r="G245" s="1525">
        <v>128.82</v>
      </c>
      <c r="H245" s="1525">
        <v>121.95</v>
      </c>
      <c r="I245" s="1525">
        <v>121.07</v>
      </c>
      <c r="J245" s="1526">
        <v>120.05</v>
      </c>
      <c r="K245" s="1525">
        <v>98.41</v>
      </c>
      <c r="L245" s="1525">
        <v>95.69</v>
      </c>
      <c r="M245" s="1526">
        <v>93.47</v>
      </c>
      <c r="N245" s="1528">
        <v>64.3</v>
      </c>
      <c r="O245" s="1528">
        <v>88.9</v>
      </c>
      <c r="P245" s="1532">
        <v>77.8</v>
      </c>
      <c r="Q245" s="1624">
        <v>327.90000000000049</v>
      </c>
      <c r="R245" s="1624">
        <v>-39.599999999999838</v>
      </c>
      <c r="S245" s="1625">
        <v>-1127.3000000000006</v>
      </c>
      <c r="T245" s="1617">
        <f t="shared" si="9"/>
        <v>32.790000000000049</v>
      </c>
      <c r="U245" s="1617">
        <f t="shared" si="10"/>
        <v>-3.959999999999984</v>
      </c>
      <c r="V245" s="1618">
        <f t="shared" si="11"/>
        <v>-112.73000000000006</v>
      </c>
      <c r="W245" s="1619">
        <v>90.9</v>
      </c>
      <c r="X245" s="1529">
        <v>100</v>
      </c>
      <c r="Y245" s="1620">
        <v>77.8</v>
      </c>
      <c r="Z245" s="1619">
        <v>108.5</v>
      </c>
      <c r="AA245" s="1529">
        <v>114.2</v>
      </c>
      <c r="AB245" s="1620">
        <v>100.4</v>
      </c>
      <c r="AC245" s="1529"/>
      <c r="AE245" s="13">
        <v>50</v>
      </c>
      <c r="AI245" s="13">
        <v>2</v>
      </c>
    </row>
    <row r="246" spans="1:35">
      <c r="C246" s="13">
        <v>3</v>
      </c>
      <c r="D246" s="1628"/>
      <c r="E246" s="1525">
        <v>134.61000000000001</v>
      </c>
      <c r="F246" s="1525">
        <v>131.88</v>
      </c>
      <c r="G246" s="1525">
        <v>130.46</v>
      </c>
      <c r="H246" s="1525">
        <v>121.53</v>
      </c>
      <c r="I246" s="1525">
        <v>121.88</v>
      </c>
      <c r="J246" s="1526">
        <v>120.27</v>
      </c>
      <c r="K246" s="1525">
        <v>96.28</v>
      </c>
      <c r="L246" s="1525">
        <v>97.13</v>
      </c>
      <c r="M246" s="1526">
        <v>94.41</v>
      </c>
      <c r="N246" s="1528">
        <v>71.400000000000006</v>
      </c>
      <c r="O246" s="1528">
        <v>66.7</v>
      </c>
      <c r="P246" s="1532">
        <v>77.8</v>
      </c>
      <c r="Q246" s="1624">
        <v>349.30000000000052</v>
      </c>
      <c r="R246" s="1624">
        <v>-22.899999999999835</v>
      </c>
      <c r="S246" s="1625">
        <v>-1099.5000000000007</v>
      </c>
      <c r="T246" s="1617">
        <f t="shared" si="9"/>
        <v>34.930000000000049</v>
      </c>
      <c r="U246" s="1617">
        <f t="shared" si="10"/>
        <v>-2.2899999999999836</v>
      </c>
      <c r="V246" s="1618">
        <f t="shared" si="11"/>
        <v>-109.95000000000007</v>
      </c>
      <c r="W246" s="1619">
        <v>72.7</v>
      </c>
      <c r="X246" s="1529">
        <v>60</v>
      </c>
      <c r="Y246" s="1620">
        <v>66.7</v>
      </c>
      <c r="Z246" s="1619">
        <v>110.4</v>
      </c>
      <c r="AA246" s="1529">
        <v>114.4</v>
      </c>
      <c r="AB246" s="1620">
        <v>100.9</v>
      </c>
      <c r="AC246" s="1529"/>
      <c r="AE246" s="13">
        <v>50</v>
      </c>
      <c r="AI246" s="13">
        <v>3</v>
      </c>
    </row>
    <row r="247" spans="1:35">
      <c r="C247" s="13">
        <v>4</v>
      </c>
      <c r="D247" s="1628"/>
      <c r="E247" s="1525">
        <v>132.34</v>
      </c>
      <c r="F247" s="1525">
        <v>132</v>
      </c>
      <c r="G247" s="1525">
        <v>131.37</v>
      </c>
      <c r="H247" s="1525">
        <v>121.69</v>
      </c>
      <c r="I247" s="1525">
        <v>121.72</v>
      </c>
      <c r="J247" s="1526">
        <v>121.28</v>
      </c>
      <c r="K247" s="1525">
        <v>97.04</v>
      </c>
      <c r="L247" s="1525">
        <v>97.24</v>
      </c>
      <c r="M247" s="1526">
        <v>95.18</v>
      </c>
      <c r="N247" s="1528">
        <v>42.9</v>
      </c>
      <c r="O247" s="1528">
        <v>55.6</v>
      </c>
      <c r="P247" s="1532">
        <v>38.9</v>
      </c>
      <c r="Q247" s="1624">
        <v>342.2000000000005</v>
      </c>
      <c r="R247" s="1624">
        <v>-17.299999999999834</v>
      </c>
      <c r="S247" s="1625">
        <v>-1110.6000000000006</v>
      </c>
      <c r="T247" s="1617">
        <f t="shared" si="9"/>
        <v>34.220000000000049</v>
      </c>
      <c r="U247" s="1617">
        <f t="shared" si="10"/>
        <v>-1.7299999999999833</v>
      </c>
      <c r="V247" s="1618">
        <f t="shared" si="11"/>
        <v>-111.06000000000006</v>
      </c>
      <c r="W247" s="1619">
        <v>68.2</v>
      </c>
      <c r="X247" s="1529">
        <v>70</v>
      </c>
      <c r="Y247" s="1620">
        <v>61.1</v>
      </c>
      <c r="Z247" s="1619">
        <v>111</v>
      </c>
      <c r="AA247" s="1529">
        <v>115.5</v>
      </c>
      <c r="AB247" s="1620">
        <v>102.2</v>
      </c>
      <c r="AC247" s="1529"/>
      <c r="AE247" s="13">
        <v>50</v>
      </c>
      <c r="AI247" s="13">
        <v>4</v>
      </c>
    </row>
    <row r="248" spans="1:35">
      <c r="C248" s="13">
        <v>5</v>
      </c>
      <c r="D248" s="1628"/>
      <c r="E248" s="1525">
        <v>138.6</v>
      </c>
      <c r="F248" s="1525">
        <v>135.18</v>
      </c>
      <c r="G248" s="1525">
        <v>132.16</v>
      </c>
      <c r="H248" s="1525">
        <v>123.35</v>
      </c>
      <c r="I248" s="1525">
        <v>122.19</v>
      </c>
      <c r="J248" s="1526">
        <v>122.14</v>
      </c>
      <c r="K248" s="1525">
        <v>99.08</v>
      </c>
      <c r="L248" s="1525">
        <v>97.47</v>
      </c>
      <c r="M248" s="1526">
        <v>95.93</v>
      </c>
      <c r="N248" s="1528">
        <v>85.7</v>
      </c>
      <c r="O248" s="1528">
        <v>55.6</v>
      </c>
      <c r="P248" s="1532">
        <v>50</v>
      </c>
      <c r="Q248" s="1624">
        <v>377.90000000000049</v>
      </c>
      <c r="R248" s="1624">
        <v>-11.699999999999832</v>
      </c>
      <c r="S248" s="1625">
        <v>-1110.6000000000006</v>
      </c>
      <c r="T248" s="1617">
        <f t="shared" si="9"/>
        <v>37.790000000000049</v>
      </c>
      <c r="U248" s="1617">
        <f t="shared" si="10"/>
        <v>-1.1699999999999833</v>
      </c>
      <c r="V248" s="1618">
        <f t="shared" si="11"/>
        <v>-111.06000000000006</v>
      </c>
      <c r="W248" s="1619">
        <v>81.8</v>
      </c>
      <c r="X248" s="1529">
        <v>70</v>
      </c>
      <c r="Y248" s="1620">
        <v>77.8</v>
      </c>
      <c r="Z248" s="1619">
        <v>112</v>
      </c>
      <c r="AA248" s="1529">
        <v>115.4</v>
      </c>
      <c r="AB248" s="1620">
        <v>102.9</v>
      </c>
      <c r="AC248" s="1529"/>
      <c r="AE248" s="13">
        <v>50</v>
      </c>
      <c r="AI248" s="13">
        <v>5</v>
      </c>
    </row>
    <row r="249" spans="1:35">
      <c r="C249" s="13">
        <v>6</v>
      </c>
      <c r="D249" s="1628"/>
      <c r="E249" s="1525">
        <v>139.91</v>
      </c>
      <c r="F249" s="1525">
        <v>136.94999999999999</v>
      </c>
      <c r="G249" s="1525">
        <v>133.91999999999999</v>
      </c>
      <c r="H249" s="1525">
        <v>123.71</v>
      </c>
      <c r="I249" s="1525">
        <v>122.92</v>
      </c>
      <c r="J249" s="1526">
        <v>122.45</v>
      </c>
      <c r="K249" s="1525">
        <v>95.44</v>
      </c>
      <c r="L249" s="1525">
        <v>97.19</v>
      </c>
      <c r="M249" s="1526">
        <v>96.42</v>
      </c>
      <c r="N249" s="1528">
        <v>71.400000000000006</v>
      </c>
      <c r="O249" s="1528">
        <v>77.8</v>
      </c>
      <c r="P249" s="1532">
        <v>66.7</v>
      </c>
      <c r="Q249" s="1624">
        <v>399.30000000000052</v>
      </c>
      <c r="R249" s="1624">
        <v>16.100000000000165</v>
      </c>
      <c r="S249" s="1625">
        <v>-1093.9000000000005</v>
      </c>
      <c r="T249" s="1617">
        <f t="shared" si="9"/>
        <v>39.930000000000049</v>
      </c>
      <c r="U249" s="1617">
        <f t="shared" si="10"/>
        <v>1.6100000000000165</v>
      </c>
      <c r="V249" s="1618">
        <f t="shared" si="11"/>
        <v>-109.39000000000006</v>
      </c>
      <c r="W249" s="1619">
        <v>59.1</v>
      </c>
      <c r="X249" s="1529">
        <v>80</v>
      </c>
      <c r="Y249" s="1620">
        <v>83.3</v>
      </c>
      <c r="Z249" s="1619">
        <v>111.4</v>
      </c>
      <c r="AA249" s="1529">
        <v>116.4</v>
      </c>
      <c r="AB249" s="1620">
        <v>102.6</v>
      </c>
      <c r="AC249" s="1529"/>
      <c r="AE249" s="13">
        <v>50</v>
      </c>
      <c r="AI249" s="13">
        <v>6</v>
      </c>
    </row>
    <row r="250" spans="1:35">
      <c r="C250" s="13">
        <v>7</v>
      </c>
      <c r="D250" s="1628"/>
      <c r="E250" s="1525">
        <v>136.72999999999999</v>
      </c>
      <c r="F250" s="1525">
        <v>138.41</v>
      </c>
      <c r="G250" s="1525">
        <v>134.75</v>
      </c>
      <c r="H250" s="1525">
        <v>126.07</v>
      </c>
      <c r="I250" s="1525">
        <v>124.38</v>
      </c>
      <c r="J250" s="1526">
        <v>123.27</v>
      </c>
      <c r="K250" s="1525">
        <v>99.56</v>
      </c>
      <c r="L250" s="1525">
        <v>98.03</v>
      </c>
      <c r="M250" s="1526">
        <v>97.5</v>
      </c>
      <c r="N250" s="1528">
        <v>85.7</v>
      </c>
      <c r="O250" s="1528">
        <v>88.9</v>
      </c>
      <c r="P250" s="1532">
        <v>55.6</v>
      </c>
      <c r="Q250" s="1624">
        <v>435.00000000000051</v>
      </c>
      <c r="R250" s="1624">
        <v>55.000000000000171</v>
      </c>
      <c r="S250" s="1625">
        <v>-1088.3000000000006</v>
      </c>
      <c r="T250" s="1617">
        <f t="shared" si="9"/>
        <v>43.50000000000005</v>
      </c>
      <c r="U250" s="1617">
        <f t="shared" si="10"/>
        <v>5.5000000000000169</v>
      </c>
      <c r="V250" s="1618">
        <f t="shared" si="11"/>
        <v>-108.83000000000007</v>
      </c>
      <c r="W250" s="1619">
        <v>68.2</v>
      </c>
      <c r="X250" s="1529">
        <v>80</v>
      </c>
      <c r="Y250" s="1620">
        <v>61.1</v>
      </c>
      <c r="Z250" s="1619">
        <v>113.5</v>
      </c>
      <c r="AA250" s="1529">
        <v>117.8</v>
      </c>
      <c r="AB250" s="1620">
        <v>102.9</v>
      </c>
      <c r="AC250" s="1529"/>
      <c r="AE250" s="13">
        <v>50</v>
      </c>
      <c r="AI250" s="13">
        <v>7</v>
      </c>
    </row>
    <row r="251" spans="1:35">
      <c r="C251" s="13">
        <v>8</v>
      </c>
      <c r="D251" s="1628"/>
      <c r="E251" s="1525">
        <v>137.97999999999999</v>
      </c>
      <c r="F251" s="1525">
        <v>138.21</v>
      </c>
      <c r="G251" s="1525">
        <v>135.6</v>
      </c>
      <c r="H251" s="1525">
        <v>123.64</v>
      </c>
      <c r="I251" s="1525">
        <v>124.47</v>
      </c>
      <c r="J251" s="1526">
        <v>123.69</v>
      </c>
      <c r="K251" s="1525">
        <v>98.07</v>
      </c>
      <c r="L251" s="1525">
        <v>97.69</v>
      </c>
      <c r="M251" s="1526">
        <v>97.7</v>
      </c>
      <c r="N251" s="1528">
        <v>57.1</v>
      </c>
      <c r="O251" s="1528">
        <v>55.6</v>
      </c>
      <c r="P251" s="1532">
        <v>44.4</v>
      </c>
      <c r="Q251" s="1624">
        <v>442.10000000000053</v>
      </c>
      <c r="R251" s="1624">
        <v>60.600000000000172</v>
      </c>
      <c r="S251" s="1625">
        <v>-1093.9000000000005</v>
      </c>
      <c r="T251" s="1617">
        <f t="shared" si="9"/>
        <v>44.210000000000051</v>
      </c>
      <c r="U251" s="1617">
        <f t="shared" si="10"/>
        <v>6.0600000000000174</v>
      </c>
      <c r="V251" s="1618">
        <f t="shared" si="11"/>
        <v>-109.39000000000006</v>
      </c>
      <c r="W251" s="1619">
        <v>63.6</v>
      </c>
      <c r="X251" s="1529">
        <v>65</v>
      </c>
      <c r="Y251" s="1620">
        <v>66.7</v>
      </c>
      <c r="Z251" s="1619">
        <v>112.5</v>
      </c>
      <c r="AA251" s="1529">
        <v>116.5</v>
      </c>
      <c r="AB251" s="1620">
        <v>103.2</v>
      </c>
      <c r="AC251" s="1529"/>
      <c r="AE251" s="13">
        <v>50</v>
      </c>
      <c r="AI251" s="13">
        <v>8</v>
      </c>
    </row>
    <row r="252" spans="1:35">
      <c r="C252" s="13">
        <v>9</v>
      </c>
      <c r="D252" s="1628"/>
      <c r="E252" s="1525">
        <v>140.82</v>
      </c>
      <c r="F252" s="1525">
        <v>138.51</v>
      </c>
      <c r="G252" s="1525">
        <v>137.28</v>
      </c>
      <c r="H252" s="1525">
        <v>124.84</v>
      </c>
      <c r="I252" s="1525">
        <v>124.85</v>
      </c>
      <c r="J252" s="1526">
        <v>124.32</v>
      </c>
      <c r="K252" s="1525">
        <v>98.84</v>
      </c>
      <c r="L252" s="1525">
        <v>98.82</v>
      </c>
      <c r="M252" s="1526">
        <v>97.76</v>
      </c>
      <c r="N252" s="1528">
        <v>42.9</v>
      </c>
      <c r="O252" s="1528">
        <v>50</v>
      </c>
      <c r="P252" s="1532">
        <v>66.7</v>
      </c>
      <c r="Q252" s="1624">
        <v>435.00000000000051</v>
      </c>
      <c r="R252" s="1624">
        <v>60.600000000000172</v>
      </c>
      <c r="S252" s="1625">
        <v>-1077.2000000000005</v>
      </c>
      <c r="T252" s="1617">
        <f t="shared" si="9"/>
        <v>43.50000000000005</v>
      </c>
      <c r="U252" s="1617">
        <f t="shared" si="10"/>
        <v>6.0600000000000174</v>
      </c>
      <c r="V252" s="1618">
        <f t="shared" si="11"/>
        <v>-107.72000000000006</v>
      </c>
      <c r="W252" s="1619">
        <v>54.5</v>
      </c>
      <c r="X252" s="1529">
        <v>70</v>
      </c>
      <c r="Y252" s="1620">
        <v>100</v>
      </c>
      <c r="Z252" s="1619">
        <v>112.8</v>
      </c>
      <c r="AA252" s="1529">
        <v>116.8</v>
      </c>
      <c r="AB252" s="1620">
        <v>104.2</v>
      </c>
      <c r="AC252" s="1529"/>
      <c r="AE252" s="13">
        <v>50</v>
      </c>
      <c r="AI252" s="13">
        <v>9</v>
      </c>
    </row>
    <row r="253" spans="1:35">
      <c r="C253" s="13">
        <v>10</v>
      </c>
      <c r="D253" s="1628"/>
      <c r="E253" s="1525">
        <v>140.84</v>
      </c>
      <c r="F253" s="1525">
        <v>139.88</v>
      </c>
      <c r="G253" s="1525">
        <v>138.16999999999999</v>
      </c>
      <c r="H253" s="1525">
        <v>125.41</v>
      </c>
      <c r="I253" s="1525">
        <v>124.63</v>
      </c>
      <c r="J253" s="1526">
        <v>124.73</v>
      </c>
      <c r="K253" s="1525">
        <v>102.07</v>
      </c>
      <c r="L253" s="1525">
        <v>99.66</v>
      </c>
      <c r="M253" s="1526">
        <v>98.59</v>
      </c>
      <c r="N253" s="1528">
        <v>71.400000000000006</v>
      </c>
      <c r="O253" s="1528">
        <v>22.2</v>
      </c>
      <c r="P253" s="1532">
        <v>44.4</v>
      </c>
      <c r="Q253" s="1624">
        <v>456.40000000000055</v>
      </c>
      <c r="R253" s="1624">
        <v>32.800000000000168</v>
      </c>
      <c r="S253" s="1625">
        <v>-1082.8000000000004</v>
      </c>
      <c r="T253" s="1617">
        <f t="shared" si="9"/>
        <v>45.640000000000057</v>
      </c>
      <c r="U253" s="1617">
        <f t="shared" si="10"/>
        <v>3.2800000000000167</v>
      </c>
      <c r="V253" s="1618">
        <f t="shared" si="11"/>
        <v>-108.28000000000004</v>
      </c>
      <c r="W253" s="1619">
        <v>45.5</v>
      </c>
      <c r="X253" s="1529">
        <v>20</v>
      </c>
      <c r="Y253" s="1620">
        <v>61.1</v>
      </c>
      <c r="Z253" s="1619">
        <v>113.1</v>
      </c>
      <c r="AA253" s="1529">
        <v>116.1</v>
      </c>
      <c r="AB253" s="1620">
        <v>103.7</v>
      </c>
      <c r="AC253" s="1529"/>
      <c r="AE253" s="13">
        <v>50</v>
      </c>
      <c r="AI253" s="13">
        <v>10</v>
      </c>
    </row>
    <row r="254" spans="1:35">
      <c r="C254" s="13">
        <v>11</v>
      </c>
      <c r="D254" s="1628"/>
      <c r="E254" s="1525">
        <v>143.83000000000001</v>
      </c>
      <c r="F254" s="1525">
        <v>141.83000000000001</v>
      </c>
      <c r="G254" s="1525">
        <v>139.82</v>
      </c>
      <c r="H254" s="1525">
        <v>127.21</v>
      </c>
      <c r="I254" s="1525">
        <v>125.82</v>
      </c>
      <c r="J254" s="1526">
        <v>125.43</v>
      </c>
      <c r="K254" s="1525">
        <v>104.06</v>
      </c>
      <c r="L254" s="1525">
        <v>101.66</v>
      </c>
      <c r="M254" s="1526">
        <v>99.59</v>
      </c>
      <c r="N254" s="1528">
        <v>71.400000000000006</v>
      </c>
      <c r="O254" s="1528">
        <v>66.7</v>
      </c>
      <c r="P254" s="1532">
        <v>77.8</v>
      </c>
      <c r="Q254" s="1624">
        <v>477.80000000000052</v>
      </c>
      <c r="R254" s="1624">
        <v>49.500000000000171</v>
      </c>
      <c r="S254" s="1625">
        <v>-1055.0000000000005</v>
      </c>
      <c r="T254" s="1617">
        <f t="shared" si="9"/>
        <v>47.780000000000051</v>
      </c>
      <c r="U254" s="1617">
        <f t="shared" si="10"/>
        <v>4.9500000000000171</v>
      </c>
      <c r="V254" s="1618">
        <f t="shared" si="11"/>
        <v>-105.50000000000004</v>
      </c>
      <c r="W254" s="1619">
        <v>63.6</v>
      </c>
      <c r="X254" s="1529">
        <v>60</v>
      </c>
      <c r="Y254" s="1620">
        <v>55.6</v>
      </c>
      <c r="Z254" s="1619">
        <v>113.3</v>
      </c>
      <c r="AA254" s="1529">
        <v>117.6</v>
      </c>
      <c r="AB254" s="1620">
        <v>104.1</v>
      </c>
      <c r="AC254" s="1529"/>
      <c r="AE254" s="13">
        <v>50</v>
      </c>
      <c r="AI254" s="13">
        <v>11</v>
      </c>
    </row>
    <row r="255" spans="1:35">
      <c r="C255" s="13">
        <v>12</v>
      </c>
      <c r="D255" s="1628"/>
      <c r="E255" s="1525">
        <v>145.65</v>
      </c>
      <c r="F255" s="1525">
        <v>143.44</v>
      </c>
      <c r="G255" s="1525">
        <v>140.82</v>
      </c>
      <c r="H255" s="1525">
        <v>128.43</v>
      </c>
      <c r="I255" s="1525">
        <v>127.02</v>
      </c>
      <c r="J255" s="1526">
        <v>125.91</v>
      </c>
      <c r="K255" s="1525">
        <v>104.06</v>
      </c>
      <c r="L255" s="1525">
        <v>103.4</v>
      </c>
      <c r="M255" s="1526">
        <v>100.3</v>
      </c>
      <c r="N255" s="1528">
        <v>71.400000000000006</v>
      </c>
      <c r="O255" s="1528">
        <v>66.7</v>
      </c>
      <c r="P255" s="1532">
        <v>77.8</v>
      </c>
      <c r="Q255" s="1624">
        <v>499.2000000000005</v>
      </c>
      <c r="R255" s="1624">
        <v>66.200000000000173</v>
      </c>
      <c r="S255" s="1625">
        <v>-1027.2000000000005</v>
      </c>
      <c r="T255" s="1617">
        <f t="shared" si="9"/>
        <v>49.920000000000051</v>
      </c>
      <c r="U255" s="1617">
        <f t="shared" si="10"/>
        <v>6.620000000000017</v>
      </c>
      <c r="V255" s="1618">
        <f t="shared" si="11"/>
        <v>-102.72000000000006</v>
      </c>
      <c r="W255" s="1619">
        <v>50</v>
      </c>
      <c r="X255" s="1529">
        <v>20</v>
      </c>
      <c r="Y255" s="1620">
        <v>44.4</v>
      </c>
      <c r="Z255" s="1619">
        <v>113.7</v>
      </c>
      <c r="AA255" s="1529">
        <v>116.5</v>
      </c>
      <c r="AB255" s="1620">
        <v>104</v>
      </c>
      <c r="AC255" s="1529"/>
      <c r="AE255" s="13">
        <v>50</v>
      </c>
      <c r="AI255" s="13">
        <v>12</v>
      </c>
    </row>
    <row r="256" spans="1:35" ht="26.25" customHeight="1">
      <c r="A256" s="13">
        <v>2005</v>
      </c>
      <c r="B256" s="1523" t="s">
        <v>1</v>
      </c>
      <c r="C256" s="13">
        <v>1</v>
      </c>
      <c r="D256" s="1628"/>
      <c r="E256" s="1525">
        <v>138.72</v>
      </c>
      <c r="F256" s="1525">
        <v>142.72999999999999</v>
      </c>
      <c r="G256" s="1525">
        <v>140.65</v>
      </c>
      <c r="H256" s="1525">
        <v>129.47999999999999</v>
      </c>
      <c r="I256" s="1525">
        <v>128.37</v>
      </c>
      <c r="J256" s="1526">
        <v>127.07</v>
      </c>
      <c r="K256" s="1525">
        <v>102.5</v>
      </c>
      <c r="L256" s="1525">
        <v>103.54</v>
      </c>
      <c r="M256" s="1526">
        <v>101.31</v>
      </c>
      <c r="N256" s="1528">
        <v>57.1</v>
      </c>
      <c r="O256" s="1528">
        <v>77.8</v>
      </c>
      <c r="P256" s="1532">
        <v>33.299999999999997</v>
      </c>
      <c r="Q256" s="1624">
        <v>506.30000000000052</v>
      </c>
      <c r="R256" s="1624">
        <v>94.000000000000171</v>
      </c>
      <c r="S256" s="1625">
        <v>-1043.9000000000005</v>
      </c>
      <c r="T256" s="1617">
        <f t="shared" si="9"/>
        <v>50.630000000000052</v>
      </c>
      <c r="U256" s="1617">
        <f t="shared" si="10"/>
        <v>9.4000000000000163</v>
      </c>
      <c r="V256" s="1618">
        <f t="shared" si="11"/>
        <v>-104.39000000000006</v>
      </c>
      <c r="W256" s="1619">
        <v>54.5</v>
      </c>
      <c r="X256" s="1529">
        <v>80</v>
      </c>
      <c r="Y256" s="1620">
        <v>72.2</v>
      </c>
      <c r="Z256" s="1619">
        <v>113.3</v>
      </c>
      <c r="AA256" s="1529">
        <v>117.3</v>
      </c>
      <c r="AB256" s="1620">
        <v>104.3</v>
      </c>
      <c r="AC256" s="1529"/>
      <c r="AE256" s="13">
        <v>50</v>
      </c>
      <c r="AG256" s="1530" t="s">
        <v>2</v>
      </c>
      <c r="AI256" s="13">
        <v>1</v>
      </c>
    </row>
    <row r="257" spans="1:35">
      <c r="C257" s="13">
        <v>2</v>
      </c>
      <c r="D257" s="1628"/>
      <c r="E257" s="1525">
        <v>133.91999999999999</v>
      </c>
      <c r="F257" s="1525">
        <v>139.43</v>
      </c>
      <c r="G257" s="1525">
        <v>140.25</v>
      </c>
      <c r="H257" s="1525">
        <v>126.29</v>
      </c>
      <c r="I257" s="1525">
        <v>128.07</v>
      </c>
      <c r="J257" s="1526">
        <v>127.36</v>
      </c>
      <c r="K257" s="1525">
        <v>104.62</v>
      </c>
      <c r="L257" s="1525">
        <v>103.73</v>
      </c>
      <c r="M257" s="1526">
        <v>102.03</v>
      </c>
      <c r="N257" s="1528">
        <v>28.6</v>
      </c>
      <c r="O257" s="1528">
        <v>33.299999999999997</v>
      </c>
      <c r="P257" s="1532">
        <v>55.6</v>
      </c>
      <c r="Q257" s="1624">
        <v>484.90000000000055</v>
      </c>
      <c r="R257" s="1624">
        <v>77.300000000000168</v>
      </c>
      <c r="S257" s="1625">
        <v>-1038.3000000000006</v>
      </c>
      <c r="T257" s="1617">
        <f t="shared" si="9"/>
        <v>48.490000000000052</v>
      </c>
      <c r="U257" s="1617">
        <f t="shared" si="10"/>
        <v>7.7300000000000164</v>
      </c>
      <c r="V257" s="1618">
        <f t="shared" si="11"/>
        <v>-103.83000000000007</v>
      </c>
      <c r="W257" s="1619">
        <v>45.5</v>
      </c>
      <c r="X257" s="1529">
        <v>25</v>
      </c>
      <c r="Y257" s="1620">
        <v>50</v>
      </c>
      <c r="Z257" s="1619">
        <v>112.6</v>
      </c>
      <c r="AA257" s="1529">
        <v>116.2</v>
      </c>
      <c r="AB257" s="1620">
        <v>103.9</v>
      </c>
      <c r="AC257" s="1529"/>
      <c r="AE257" s="13">
        <v>50</v>
      </c>
      <c r="AI257" s="13">
        <v>2</v>
      </c>
    </row>
    <row r="258" spans="1:35">
      <c r="C258" s="13">
        <v>3</v>
      </c>
      <c r="D258" s="1628"/>
      <c r="E258" s="1525">
        <v>133.68</v>
      </c>
      <c r="F258" s="1525">
        <v>135.44</v>
      </c>
      <c r="G258" s="1525">
        <v>139.63999999999999</v>
      </c>
      <c r="H258" s="1525">
        <v>128.15</v>
      </c>
      <c r="I258" s="1525">
        <v>127.97</v>
      </c>
      <c r="J258" s="1526">
        <v>127.91</v>
      </c>
      <c r="K258" s="1525">
        <v>104.85</v>
      </c>
      <c r="L258" s="1525">
        <v>103.99</v>
      </c>
      <c r="M258" s="1526">
        <v>103</v>
      </c>
      <c r="N258" s="1528">
        <v>28.6</v>
      </c>
      <c r="O258" s="1528">
        <v>44.4</v>
      </c>
      <c r="P258" s="1532">
        <v>55.6</v>
      </c>
      <c r="Q258" s="1624">
        <v>463.50000000000057</v>
      </c>
      <c r="R258" s="1624">
        <v>71.700000000000159</v>
      </c>
      <c r="S258" s="1625">
        <v>-1032.7000000000007</v>
      </c>
      <c r="T258" s="1617">
        <f t="shared" si="9"/>
        <v>46.350000000000058</v>
      </c>
      <c r="U258" s="1617">
        <f t="shared" si="10"/>
        <v>7.1700000000000159</v>
      </c>
      <c r="V258" s="1618">
        <f t="shared" si="11"/>
        <v>-103.27000000000007</v>
      </c>
      <c r="W258" s="1619">
        <v>59.1</v>
      </c>
      <c r="X258" s="1529">
        <v>90</v>
      </c>
      <c r="Y258" s="1620">
        <v>55.6</v>
      </c>
      <c r="Z258" s="1619">
        <v>114</v>
      </c>
      <c r="AA258" s="1529">
        <v>117.4</v>
      </c>
      <c r="AB258" s="1620">
        <v>105.1</v>
      </c>
      <c r="AC258" s="1529"/>
      <c r="AE258" s="13">
        <v>50</v>
      </c>
      <c r="AI258" s="13">
        <v>3</v>
      </c>
    </row>
    <row r="259" spans="1:35">
      <c r="C259" s="13">
        <v>4</v>
      </c>
      <c r="D259" s="1628"/>
      <c r="E259" s="1525">
        <v>134.97</v>
      </c>
      <c r="F259" s="1525">
        <v>134.19</v>
      </c>
      <c r="G259" s="1525">
        <v>138.80000000000001</v>
      </c>
      <c r="H259" s="1525">
        <v>133.22</v>
      </c>
      <c r="I259" s="1525">
        <v>129.22</v>
      </c>
      <c r="J259" s="1526">
        <v>129.11000000000001</v>
      </c>
      <c r="K259" s="1525">
        <v>106.68</v>
      </c>
      <c r="L259" s="1525">
        <v>105.38</v>
      </c>
      <c r="M259" s="1526">
        <v>104.12</v>
      </c>
      <c r="N259" s="1528">
        <v>57.1</v>
      </c>
      <c r="O259" s="1528">
        <v>66.7</v>
      </c>
      <c r="P259" s="1532">
        <v>77.8</v>
      </c>
      <c r="Q259" s="1624">
        <v>470.60000000000059</v>
      </c>
      <c r="R259" s="1624">
        <v>88.400000000000162</v>
      </c>
      <c r="S259" s="1625">
        <v>-1004.9000000000008</v>
      </c>
      <c r="T259" s="1617">
        <f t="shared" si="9"/>
        <v>47.060000000000059</v>
      </c>
      <c r="U259" s="1617">
        <f t="shared" si="10"/>
        <v>8.8400000000000158</v>
      </c>
      <c r="V259" s="1618">
        <f t="shared" si="11"/>
        <v>-100.49000000000008</v>
      </c>
      <c r="W259" s="1619">
        <v>72.7</v>
      </c>
      <c r="X259" s="1529">
        <v>80</v>
      </c>
      <c r="Y259" s="1620">
        <v>77.8</v>
      </c>
      <c r="Z259" s="1619">
        <v>114.6</v>
      </c>
      <c r="AA259" s="1529">
        <v>118.8</v>
      </c>
      <c r="AB259" s="1620">
        <v>105</v>
      </c>
      <c r="AC259" s="1529"/>
      <c r="AE259" s="13">
        <v>50</v>
      </c>
      <c r="AI259" s="13">
        <v>4</v>
      </c>
    </row>
    <row r="260" spans="1:35">
      <c r="C260" s="13">
        <v>5</v>
      </c>
      <c r="D260" s="1628"/>
      <c r="E260" s="1525">
        <v>132.12</v>
      </c>
      <c r="F260" s="1525">
        <v>133.59</v>
      </c>
      <c r="G260" s="1525">
        <v>137.56</v>
      </c>
      <c r="H260" s="1525">
        <v>126.63</v>
      </c>
      <c r="I260" s="1525">
        <v>129.33000000000001</v>
      </c>
      <c r="J260" s="1526">
        <v>128.75</v>
      </c>
      <c r="K260" s="1525">
        <v>108.73</v>
      </c>
      <c r="L260" s="1525">
        <v>106.75</v>
      </c>
      <c r="M260" s="1526">
        <v>105.07</v>
      </c>
      <c r="N260" s="1528">
        <v>71.400000000000006</v>
      </c>
      <c r="O260" s="1528">
        <v>66.7</v>
      </c>
      <c r="P260" s="1532">
        <v>77.8</v>
      </c>
      <c r="Q260" s="1624">
        <v>492.00000000000057</v>
      </c>
      <c r="R260" s="1624">
        <v>105.10000000000016</v>
      </c>
      <c r="S260" s="1625">
        <v>-977.10000000000082</v>
      </c>
      <c r="T260" s="1617">
        <f t="shared" si="9"/>
        <v>49.20000000000006</v>
      </c>
      <c r="U260" s="1617">
        <f t="shared" si="10"/>
        <v>10.510000000000016</v>
      </c>
      <c r="V260" s="1618">
        <f t="shared" si="11"/>
        <v>-97.710000000000079</v>
      </c>
      <c r="W260" s="1619">
        <v>54.5</v>
      </c>
      <c r="X260" s="1529">
        <v>70</v>
      </c>
      <c r="Y260" s="1620">
        <v>66.7</v>
      </c>
      <c r="Z260" s="1619">
        <v>113.4</v>
      </c>
      <c r="AA260" s="1529">
        <v>117.5</v>
      </c>
      <c r="AB260" s="1620">
        <v>105.1</v>
      </c>
      <c r="AC260" s="1529"/>
      <c r="AE260" s="13">
        <v>50</v>
      </c>
      <c r="AI260" s="13">
        <v>5</v>
      </c>
    </row>
    <row r="261" spans="1:35">
      <c r="C261" s="13">
        <v>6</v>
      </c>
      <c r="D261" s="1628"/>
      <c r="E261" s="1525">
        <v>132.09</v>
      </c>
      <c r="F261" s="1525">
        <v>133.06</v>
      </c>
      <c r="G261" s="1525">
        <v>135.88</v>
      </c>
      <c r="H261" s="1525">
        <v>130.55000000000001</v>
      </c>
      <c r="I261" s="1525">
        <v>130.13</v>
      </c>
      <c r="J261" s="1526">
        <v>128.97</v>
      </c>
      <c r="K261" s="1525">
        <v>106</v>
      </c>
      <c r="L261" s="1525">
        <v>107.14</v>
      </c>
      <c r="M261" s="1526">
        <v>105.35</v>
      </c>
      <c r="N261" s="1528">
        <v>42.9</v>
      </c>
      <c r="O261" s="1528">
        <v>83.3</v>
      </c>
      <c r="P261" s="1532">
        <v>55.6</v>
      </c>
      <c r="Q261" s="1624">
        <v>484.90000000000055</v>
      </c>
      <c r="R261" s="1624">
        <v>138.40000000000015</v>
      </c>
      <c r="S261" s="1625">
        <v>-971.5000000000008</v>
      </c>
      <c r="T261" s="1617">
        <f t="shared" si="9"/>
        <v>48.490000000000052</v>
      </c>
      <c r="U261" s="1617">
        <f t="shared" si="10"/>
        <v>13.840000000000014</v>
      </c>
      <c r="V261" s="1618">
        <f t="shared" si="11"/>
        <v>-97.150000000000077</v>
      </c>
      <c r="W261" s="1619">
        <v>54.5</v>
      </c>
      <c r="X261" s="1529">
        <v>90</v>
      </c>
      <c r="Y261" s="1620">
        <v>66.7</v>
      </c>
      <c r="Z261" s="1619">
        <v>113.7</v>
      </c>
      <c r="AA261" s="1529">
        <v>118.2</v>
      </c>
      <c r="AB261" s="1620">
        <v>105.9</v>
      </c>
      <c r="AC261" s="1529"/>
      <c r="AE261" s="13">
        <v>50</v>
      </c>
      <c r="AI261" s="13">
        <v>6</v>
      </c>
    </row>
    <row r="262" spans="1:35">
      <c r="C262" s="13">
        <v>7</v>
      </c>
      <c r="D262" s="1628"/>
      <c r="E262" s="1525">
        <v>130.37</v>
      </c>
      <c r="F262" s="1525">
        <v>131.53</v>
      </c>
      <c r="G262" s="1525">
        <v>133.69999999999999</v>
      </c>
      <c r="H262" s="1525">
        <v>128.11000000000001</v>
      </c>
      <c r="I262" s="1525">
        <v>128.43</v>
      </c>
      <c r="J262" s="1526">
        <v>129.33000000000001</v>
      </c>
      <c r="K262" s="1525">
        <v>104.82</v>
      </c>
      <c r="L262" s="1525">
        <v>106.52</v>
      </c>
      <c r="M262" s="1526">
        <v>105.46</v>
      </c>
      <c r="N262" s="1528">
        <v>14.3</v>
      </c>
      <c r="O262" s="1528">
        <v>11.1</v>
      </c>
      <c r="P262" s="1532">
        <v>44.4</v>
      </c>
      <c r="Q262" s="1624">
        <v>449.20000000000056</v>
      </c>
      <c r="R262" s="1624">
        <v>99.500000000000142</v>
      </c>
      <c r="S262" s="1625">
        <v>-977.10000000000082</v>
      </c>
      <c r="T262" s="1617">
        <f t="shared" si="9"/>
        <v>44.920000000000059</v>
      </c>
      <c r="U262" s="1617">
        <f t="shared" si="10"/>
        <v>9.9500000000000135</v>
      </c>
      <c r="V262" s="1618">
        <f t="shared" si="11"/>
        <v>-97.710000000000079</v>
      </c>
      <c r="W262" s="1619">
        <v>45.5</v>
      </c>
      <c r="X262" s="1529">
        <v>20</v>
      </c>
      <c r="Y262" s="1620">
        <v>38.9</v>
      </c>
      <c r="Z262" s="1619">
        <v>114.9</v>
      </c>
      <c r="AA262" s="1529">
        <v>117.4</v>
      </c>
      <c r="AB262" s="1620">
        <v>105.1</v>
      </c>
      <c r="AC262" s="1529"/>
      <c r="AE262" s="13">
        <v>50</v>
      </c>
      <c r="AI262" s="13">
        <v>7</v>
      </c>
    </row>
    <row r="263" spans="1:35">
      <c r="C263" s="13">
        <v>8</v>
      </c>
      <c r="D263" s="1628"/>
      <c r="E263" s="1525">
        <v>130.31</v>
      </c>
      <c r="F263" s="1525">
        <v>130.91999999999999</v>
      </c>
      <c r="G263" s="1525">
        <v>132.49</v>
      </c>
      <c r="H263" s="1525">
        <v>133.13</v>
      </c>
      <c r="I263" s="1525">
        <v>130.6</v>
      </c>
      <c r="J263" s="1526">
        <v>130.33000000000001</v>
      </c>
      <c r="K263" s="1525">
        <v>108.31</v>
      </c>
      <c r="L263" s="1525">
        <v>106.38</v>
      </c>
      <c r="M263" s="1526">
        <v>106.29</v>
      </c>
      <c r="N263" s="1528">
        <v>57.1</v>
      </c>
      <c r="O263" s="1528">
        <v>77.8</v>
      </c>
      <c r="P263" s="1532">
        <v>55.6</v>
      </c>
      <c r="Q263" s="1624">
        <v>456.30000000000058</v>
      </c>
      <c r="R263" s="1624">
        <v>127.30000000000014</v>
      </c>
      <c r="S263" s="1625">
        <v>-971.5000000000008</v>
      </c>
      <c r="T263" s="1617">
        <f t="shared" ref="T263:T326" si="12">Q263/10</f>
        <v>45.630000000000059</v>
      </c>
      <c r="U263" s="1617">
        <f t="shared" ref="U263:U326" si="13">R263/10</f>
        <v>12.730000000000015</v>
      </c>
      <c r="V263" s="1618">
        <f t="shared" ref="V263:V326" si="14">S263/10</f>
        <v>-97.150000000000077</v>
      </c>
      <c r="W263" s="1619">
        <v>81.8</v>
      </c>
      <c r="X263" s="1529">
        <v>70</v>
      </c>
      <c r="Y263" s="1620">
        <v>66.7</v>
      </c>
      <c r="Z263" s="1619">
        <v>115.3</v>
      </c>
      <c r="AA263" s="1529">
        <v>118.3</v>
      </c>
      <c r="AB263" s="1620">
        <v>106.3</v>
      </c>
      <c r="AC263" s="1529"/>
      <c r="AE263" s="13">
        <v>50</v>
      </c>
      <c r="AI263" s="13">
        <v>8</v>
      </c>
    </row>
    <row r="264" spans="1:35">
      <c r="C264" s="13">
        <v>9</v>
      </c>
      <c r="D264" s="1628"/>
      <c r="E264" s="1525">
        <v>127.12</v>
      </c>
      <c r="F264" s="1525">
        <v>129.27000000000001</v>
      </c>
      <c r="G264" s="1525">
        <v>131.52000000000001</v>
      </c>
      <c r="H264" s="1525">
        <v>130.97</v>
      </c>
      <c r="I264" s="1525">
        <v>130.74</v>
      </c>
      <c r="J264" s="1526">
        <v>129.88</v>
      </c>
      <c r="K264" s="1525">
        <v>106.01</v>
      </c>
      <c r="L264" s="1525">
        <v>106.38</v>
      </c>
      <c r="M264" s="1526">
        <v>106.49</v>
      </c>
      <c r="N264" s="1528">
        <v>42.9</v>
      </c>
      <c r="O264" s="1528">
        <v>66.7</v>
      </c>
      <c r="P264" s="1532">
        <v>44.4</v>
      </c>
      <c r="Q264" s="1624">
        <v>449.20000000000056</v>
      </c>
      <c r="R264" s="1624">
        <v>144.00000000000014</v>
      </c>
      <c r="S264" s="1625">
        <v>-977.10000000000082</v>
      </c>
      <c r="T264" s="1617">
        <f t="shared" si="12"/>
        <v>44.920000000000059</v>
      </c>
      <c r="U264" s="1617">
        <f t="shared" si="13"/>
        <v>14.400000000000015</v>
      </c>
      <c r="V264" s="1618">
        <f t="shared" si="14"/>
        <v>-97.710000000000079</v>
      </c>
      <c r="W264" s="1619">
        <v>63.6</v>
      </c>
      <c r="X264" s="1529">
        <v>75</v>
      </c>
      <c r="Y264" s="1620">
        <v>77.8</v>
      </c>
      <c r="Z264" s="1619">
        <v>114.9</v>
      </c>
      <c r="AA264" s="1529">
        <v>118.5</v>
      </c>
      <c r="AB264" s="1620">
        <v>106.8</v>
      </c>
      <c r="AC264" s="1529"/>
      <c r="AE264" s="13">
        <v>50</v>
      </c>
      <c r="AI264" s="13">
        <v>9</v>
      </c>
    </row>
    <row r="265" spans="1:35">
      <c r="C265" s="13">
        <v>10</v>
      </c>
      <c r="D265" s="1628"/>
      <c r="E265" s="1525">
        <v>126.44</v>
      </c>
      <c r="F265" s="1525">
        <v>127.96</v>
      </c>
      <c r="G265" s="1525">
        <v>130.49</v>
      </c>
      <c r="H265" s="1525">
        <v>129.54</v>
      </c>
      <c r="I265" s="1525">
        <v>131.21</v>
      </c>
      <c r="J265" s="1526">
        <v>130.46</v>
      </c>
      <c r="K265" s="1525">
        <v>106.21</v>
      </c>
      <c r="L265" s="1525">
        <v>106.84</v>
      </c>
      <c r="M265" s="1526">
        <v>106.68</v>
      </c>
      <c r="N265" s="1528">
        <v>14.3</v>
      </c>
      <c r="O265" s="1528">
        <v>55.6</v>
      </c>
      <c r="P265" s="1532">
        <v>55.6</v>
      </c>
      <c r="Q265" s="1624">
        <v>413.50000000000057</v>
      </c>
      <c r="R265" s="1624">
        <v>149.60000000000014</v>
      </c>
      <c r="S265" s="1625">
        <v>-971.5000000000008</v>
      </c>
      <c r="T265" s="1617">
        <f t="shared" si="12"/>
        <v>41.350000000000058</v>
      </c>
      <c r="U265" s="1617">
        <f t="shared" si="13"/>
        <v>14.960000000000013</v>
      </c>
      <c r="V265" s="1618">
        <f t="shared" si="14"/>
        <v>-97.150000000000077</v>
      </c>
      <c r="W265" s="1619">
        <v>63.6</v>
      </c>
      <c r="X265" s="1529">
        <v>90</v>
      </c>
      <c r="Y265" s="1620">
        <v>72.2</v>
      </c>
      <c r="Z265" s="1619">
        <v>116.7</v>
      </c>
      <c r="AA265" s="1529">
        <v>118.9</v>
      </c>
      <c r="AB265" s="1620">
        <v>105.9</v>
      </c>
      <c r="AC265" s="1529"/>
      <c r="AE265" s="13">
        <v>50</v>
      </c>
      <c r="AI265" s="13">
        <v>10</v>
      </c>
    </row>
    <row r="266" spans="1:35">
      <c r="C266" s="13">
        <v>11</v>
      </c>
      <c r="D266" s="1628"/>
      <c r="E266" s="1525">
        <v>132.15</v>
      </c>
      <c r="F266" s="1525">
        <v>128.57</v>
      </c>
      <c r="G266" s="1525">
        <v>130.09</v>
      </c>
      <c r="H266" s="1525">
        <v>131.47</v>
      </c>
      <c r="I266" s="1525">
        <v>130.66</v>
      </c>
      <c r="J266" s="1526">
        <v>130.63999999999999</v>
      </c>
      <c r="K266" s="1525">
        <v>107.12</v>
      </c>
      <c r="L266" s="1525">
        <v>106.45</v>
      </c>
      <c r="M266" s="1526">
        <v>106.74</v>
      </c>
      <c r="N266" s="1528">
        <v>57.1</v>
      </c>
      <c r="O266" s="1528">
        <v>38.9</v>
      </c>
      <c r="P266" s="1532">
        <v>44.4</v>
      </c>
      <c r="Q266" s="1624">
        <v>420.60000000000059</v>
      </c>
      <c r="R266" s="1624">
        <v>138.50000000000014</v>
      </c>
      <c r="S266" s="1625">
        <v>-977.10000000000082</v>
      </c>
      <c r="T266" s="1617">
        <f t="shared" si="12"/>
        <v>42.060000000000059</v>
      </c>
      <c r="U266" s="1617">
        <f t="shared" si="13"/>
        <v>13.850000000000014</v>
      </c>
      <c r="V266" s="1618">
        <f t="shared" si="14"/>
        <v>-97.710000000000079</v>
      </c>
      <c r="W266" s="1619">
        <v>63.6</v>
      </c>
      <c r="X266" s="1529">
        <v>70</v>
      </c>
      <c r="Y266" s="1620">
        <v>55.6</v>
      </c>
      <c r="Z266" s="1619">
        <v>118</v>
      </c>
      <c r="AA266" s="1529">
        <v>119.9</v>
      </c>
      <c r="AB266" s="1620">
        <v>106.3</v>
      </c>
      <c r="AC266" s="1529"/>
      <c r="AE266" s="13">
        <v>50</v>
      </c>
      <c r="AI266" s="13">
        <v>11</v>
      </c>
    </row>
    <row r="267" spans="1:35">
      <c r="C267" s="13">
        <v>12</v>
      </c>
      <c r="D267" s="1628"/>
      <c r="E267" s="1525">
        <v>128.97999999999999</v>
      </c>
      <c r="F267" s="1525">
        <v>129.19</v>
      </c>
      <c r="G267" s="1525">
        <v>129.63999999999999</v>
      </c>
      <c r="H267" s="1525">
        <v>131.47999999999999</v>
      </c>
      <c r="I267" s="1525">
        <v>130.83000000000001</v>
      </c>
      <c r="J267" s="1526">
        <v>131.32</v>
      </c>
      <c r="K267" s="1525">
        <v>107.04</v>
      </c>
      <c r="L267" s="1525">
        <v>106.79</v>
      </c>
      <c r="M267" s="1526">
        <v>106.5</v>
      </c>
      <c r="N267" s="1528">
        <v>42.9</v>
      </c>
      <c r="O267" s="1528">
        <v>77.8</v>
      </c>
      <c r="P267" s="1532">
        <v>55.6</v>
      </c>
      <c r="Q267" s="1624">
        <v>413.50000000000057</v>
      </c>
      <c r="R267" s="1624">
        <v>166.30000000000013</v>
      </c>
      <c r="S267" s="1625">
        <v>-971.5000000000008</v>
      </c>
      <c r="T267" s="1617">
        <f t="shared" si="12"/>
        <v>41.350000000000058</v>
      </c>
      <c r="U267" s="1617">
        <f t="shared" si="13"/>
        <v>16.630000000000013</v>
      </c>
      <c r="V267" s="1618">
        <f t="shared" si="14"/>
        <v>-97.150000000000077</v>
      </c>
      <c r="W267" s="1619">
        <v>77.3</v>
      </c>
      <c r="X267" s="1529">
        <v>90</v>
      </c>
      <c r="Y267" s="1620">
        <v>55.6</v>
      </c>
      <c r="Z267" s="1619">
        <v>118</v>
      </c>
      <c r="AA267" s="1529">
        <v>120.7</v>
      </c>
      <c r="AB267" s="1620">
        <v>106.7</v>
      </c>
      <c r="AC267" s="1529"/>
      <c r="AE267" s="13">
        <v>50</v>
      </c>
      <c r="AI267" s="13">
        <v>12</v>
      </c>
    </row>
    <row r="268" spans="1:35" ht="26">
      <c r="A268" s="13">
        <v>2006</v>
      </c>
      <c r="B268" s="1523" t="s">
        <v>3</v>
      </c>
      <c r="C268" s="13">
        <v>1</v>
      </c>
      <c r="D268" s="1628"/>
      <c r="E268" s="1525">
        <v>137.44</v>
      </c>
      <c r="F268" s="1525">
        <v>132.86000000000001</v>
      </c>
      <c r="G268" s="1525">
        <v>130.4</v>
      </c>
      <c r="H268" s="1525">
        <v>134.21</v>
      </c>
      <c r="I268" s="1525">
        <v>132.38999999999999</v>
      </c>
      <c r="J268" s="1526">
        <v>131.53</v>
      </c>
      <c r="K268" s="1525">
        <v>105.28</v>
      </c>
      <c r="L268" s="1525">
        <v>106.48</v>
      </c>
      <c r="M268" s="1526">
        <v>106.4</v>
      </c>
      <c r="N268" s="1528">
        <v>100</v>
      </c>
      <c r="O268" s="1528">
        <v>77.8</v>
      </c>
      <c r="P268" s="1532">
        <v>38.9</v>
      </c>
      <c r="Q268" s="1624">
        <v>463.50000000000057</v>
      </c>
      <c r="R268" s="1624">
        <v>194.10000000000014</v>
      </c>
      <c r="S268" s="1625">
        <v>-982.60000000000082</v>
      </c>
      <c r="T268" s="1617">
        <f t="shared" si="12"/>
        <v>46.350000000000058</v>
      </c>
      <c r="U268" s="1617">
        <f t="shared" si="13"/>
        <v>19.410000000000014</v>
      </c>
      <c r="V268" s="1618">
        <f t="shared" si="14"/>
        <v>-98.260000000000076</v>
      </c>
      <c r="W268" s="1619">
        <v>54.5</v>
      </c>
      <c r="X268" s="1529">
        <v>100</v>
      </c>
      <c r="Y268" s="1620">
        <v>66.7</v>
      </c>
      <c r="Z268" s="1619">
        <v>118.7</v>
      </c>
      <c r="AA268" s="1529">
        <v>121.1</v>
      </c>
      <c r="AB268" s="1620">
        <v>106.5</v>
      </c>
      <c r="AC268" s="1529"/>
      <c r="AE268" s="13">
        <v>50</v>
      </c>
      <c r="AG268" s="1530" t="s">
        <v>4</v>
      </c>
      <c r="AI268" s="13">
        <v>1</v>
      </c>
    </row>
    <row r="269" spans="1:35">
      <c r="C269" s="13">
        <v>2</v>
      </c>
      <c r="D269" s="1628"/>
      <c r="E269" s="1525">
        <v>139.33000000000001</v>
      </c>
      <c r="F269" s="1525">
        <v>135.25</v>
      </c>
      <c r="G269" s="1525">
        <v>131.68</v>
      </c>
      <c r="H269" s="1525">
        <v>136.37</v>
      </c>
      <c r="I269" s="1525">
        <v>134.02000000000001</v>
      </c>
      <c r="J269" s="1526">
        <v>132.61000000000001</v>
      </c>
      <c r="K269" s="1525">
        <v>106.85</v>
      </c>
      <c r="L269" s="1525">
        <v>106.39</v>
      </c>
      <c r="M269" s="1526">
        <v>106.69</v>
      </c>
      <c r="N269" s="1528">
        <v>85.7</v>
      </c>
      <c r="O269" s="1528">
        <v>88.9</v>
      </c>
      <c r="P269" s="1532">
        <v>44.4</v>
      </c>
      <c r="Q269" s="1624">
        <v>499.20000000000056</v>
      </c>
      <c r="R269" s="1624">
        <v>233.00000000000014</v>
      </c>
      <c r="S269" s="1625">
        <v>-988.20000000000084</v>
      </c>
      <c r="T269" s="1617">
        <f t="shared" si="12"/>
        <v>49.920000000000059</v>
      </c>
      <c r="U269" s="1617">
        <f t="shared" si="13"/>
        <v>23.300000000000015</v>
      </c>
      <c r="V269" s="1618">
        <f t="shared" si="14"/>
        <v>-98.820000000000078</v>
      </c>
      <c r="W269" s="1619">
        <v>72.7</v>
      </c>
      <c r="X269" s="1529">
        <v>90</v>
      </c>
      <c r="Y269" s="1620">
        <v>72.2</v>
      </c>
      <c r="Z269" s="1619">
        <v>119.4</v>
      </c>
      <c r="AA269" s="1529">
        <v>121.8</v>
      </c>
      <c r="AB269" s="1620">
        <v>107.9</v>
      </c>
      <c r="AC269" s="1529"/>
      <c r="AE269" s="13">
        <v>50</v>
      </c>
      <c r="AI269" s="13">
        <v>2</v>
      </c>
    </row>
    <row r="270" spans="1:35">
      <c r="C270" s="13">
        <v>3</v>
      </c>
      <c r="D270" s="1628"/>
      <c r="E270" s="1525">
        <v>137.5</v>
      </c>
      <c r="F270" s="1525">
        <v>138.09</v>
      </c>
      <c r="G270" s="1525">
        <v>132.71</v>
      </c>
      <c r="H270" s="1525">
        <v>137.07</v>
      </c>
      <c r="I270" s="1525">
        <v>135.88</v>
      </c>
      <c r="J270" s="1526">
        <v>134.12</v>
      </c>
      <c r="K270" s="1525">
        <v>106.71</v>
      </c>
      <c r="L270" s="1525">
        <v>106.28</v>
      </c>
      <c r="M270" s="1526">
        <v>106.46</v>
      </c>
      <c r="N270" s="1528">
        <v>85.7</v>
      </c>
      <c r="O270" s="1528">
        <v>83.3</v>
      </c>
      <c r="P270" s="1532">
        <v>55.6</v>
      </c>
      <c r="Q270" s="1624">
        <v>534.90000000000055</v>
      </c>
      <c r="R270" s="1624">
        <v>266.30000000000013</v>
      </c>
      <c r="S270" s="1625">
        <v>-982.60000000000082</v>
      </c>
      <c r="T270" s="1617">
        <f t="shared" si="12"/>
        <v>53.490000000000052</v>
      </c>
      <c r="U270" s="1617">
        <f t="shared" si="13"/>
        <v>26.630000000000013</v>
      </c>
      <c r="V270" s="1618">
        <f t="shared" si="14"/>
        <v>-98.260000000000076</v>
      </c>
      <c r="W270" s="1619">
        <v>63.6</v>
      </c>
      <c r="X270" s="1529">
        <v>70</v>
      </c>
      <c r="Y270" s="1620">
        <v>77.8</v>
      </c>
      <c r="Z270" s="1619">
        <v>117.5</v>
      </c>
      <c r="AA270" s="1529">
        <v>122.1</v>
      </c>
      <c r="AB270" s="1620">
        <v>108</v>
      </c>
      <c r="AC270" s="1529"/>
      <c r="AE270" s="13">
        <v>50</v>
      </c>
      <c r="AI270" s="13">
        <v>3</v>
      </c>
    </row>
    <row r="271" spans="1:35">
      <c r="C271" s="13">
        <v>4</v>
      </c>
      <c r="D271" s="1628"/>
      <c r="E271" s="1525">
        <v>139.66</v>
      </c>
      <c r="F271" s="1525">
        <v>138.83000000000001</v>
      </c>
      <c r="G271" s="1525">
        <v>134.5</v>
      </c>
      <c r="H271" s="1525">
        <v>138.97999999999999</v>
      </c>
      <c r="I271" s="1525">
        <v>137.47</v>
      </c>
      <c r="J271" s="1526">
        <v>135.62</v>
      </c>
      <c r="K271" s="1525">
        <v>110.89</v>
      </c>
      <c r="L271" s="1525">
        <v>108.15</v>
      </c>
      <c r="M271" s="1526">
        <v>107.16</v>
      </c>
      <c r="N271" s="1528">
        <v>85.7</v>
      </c>
      <c r="O271" s="1528">
        <v>88.9</v>
      </c>
      <c r="P271" s="1532">
        <v>77.8</v>
      </c>
      <c r="Q271" s="1624">
        <v>570.60000000000059</v>
      </c>
      <c r="R271" s="1624">
        <v>305.20000000000016</v>
      </c>
      <c r="S271" s="1625">
        <v>-954.80000000000086</v>
      </c>
      <c r="T271" s="1617">
        <f t="shared" si="12"/>
        <v>57.060000000000059</v>
      </c>
      <c r="U271" s="1617">
        <f t="shared" si="13"/>
        <v>30.520000000000017</v>
      </c>
      <c r="V271" s="1618">
        <f t="shared" si="14"/>
        <v>-95.480000000000089</v>
      </c>
      <c r="W271" s="1619">
        <v>54.5</v>
      </c>
      <c r="X271" s="1529">
        <v>70</v>
      </c>
      <c r="Y271" s="1620">
        <v>83.3</v>
      </c>
      <c r="Z271" s="1619">
        <v>119.8</v>
      </c>
      <c r="AA271" s="1529">
        <v>122.6</v>
      </c>
      <c r="AB271" s="1620">
        <v>108.9</v>
      </c>
      <c r="AC271" s="1529"/>
      <c r="AE271" s="13">
        <v>50</v>
      </c>
      <c r="AI271" s="13">
        <v>4</v>
      </c>
    </row>
    <row r="272" spans="1:35">
      <c r="C272" s="13">
        <v>5</v>
      </c>
      <c r="D272" s="1628"/>
      <c r="E272" s="1525">
        <v>142.94999999999999</v>
      </c>
      <c r="F272" s="1525">
        <v>140.04</v>
      </c>
      <c r="G272" s="1525">
        <v>136.86000000000001</v>
      </c>
      <c r="H272" s="1525">
        <v>140.27000000000001</v>
      </c>
      <c r="I272" s="1525">
        <v>138.77000000000001</v>
      </c>
      <c r="J272" s="1526">
        <v>137.38</v>
      </c>
      <c r="K272" s="1525">
        <v>111.7</v>
      </c>
      <c r="L272" s="1525">
        <v>109.77</v>
      </c>
      <c r="M272" s="1526">
        <v>107.94</v>
      </c>
      <c r="N272" s="1528">
        <v>57.1</v>
      </c>
      <c r="O272" s="1528">
        <v>66.7</v>
      </c>
      <c r="P272" s="1532">
        <v>88.9</v>
      </c>
      <c r="Q272" s="1624">
        <v>577.70000000000061</v>
      </c>
      <c r="R272" s="1624">
        <v>321.90000000000015</v>
      </c>
      <c r="S272" s="1625">
        <v>-915.90000000000089</v>
      </c>
      <c r="T272" s="1617">
        <f t="shared" si="12"/>
        <v>57.77000000000006</v>
      </c>
      <c r="U272" s="1617">
        <f t="shared" si="13"/>
        <v>32.190000000000012</v>
      </c>
      <c r="V272" s="1618">
        <f t="shared" si="14"/>
        <v>-91.590000000000089</v>
      </c>
      <c r="W272" s="1619">
        <v>54.5</v>
      </c>
      <c r="X272" s="1529">
        <v>60</v>
      </c>
      <c r="Y272" s="1620">
        <v>72.2</v>
      </c>
      <c r="Z272" s="1619">
        <v>119.4</v>
      </c>
      <c r="AA272" s="1529">
        <v>122.9</v>
      </c>
      <c r="AB272" s="1620">
        <v>109.2</v>
      </c>
      <c r="AC272" s="1529"/>
      <c r="AE272" s="13">
        <v>50</v>
      </c>
      <c r="AI272" s="13">
        <v>5</v>
      </c>
    </row>
    <row r="273" spans="1:41">
      <c r="C273" s="13">
        <v>6</v>
      </c>
      <c r="D273" s="1628"/>
      <c r="E273" s="1525">
        <v>144.19</v>
      </c>
      <c r="F273" s="1525">
        <v>142.27000000000001</v>
      </c>
      <c r="G273" s="1525">
        <v>138.58000000000001</v>
      </c>
      <c r="H273" s="1525">
        <v>143.66999999999999</v>
      </c>
      <c r="I273" s="1525">
        <v>140.97</v>
      </c>
      <c r="J273" s="1526">
        <v>139.27000000000001</v>
      </c>
      <c r="K273" s="1525">
        <v>114.62</v>
      </c>
      <c r="L273" s="1525">
        <v>112.4</v>
      </c>
      <c r="M273" s="1526">
        <v>109.01</v>
      </c>
      <c r="N273" s="1528">
        <v>78.599999999999994</v>
      </c>
      <c r="O273" s="1528">
        <v>100</v>
      </c>
      <c r="P273" s="1532">
        <v>88.9</v>
      </c>
      <c r="Q273" s="1624">
        <v>606.30000000000064</v>
      </c>
      <c r="R273" s="1624">
        <v>371.90000000000015</v>
      </c>
      <c r="S273" s="1625">
        <v>-877.00000000000091</v>
      </c>
      <c r="T273" s="1617">
        <f t="shared" si="12"/>
        <v>60.630000000000067</v>
      </c>
      <c r="U273" s="1617">
        <f t="shared" si="13"/>
        <v>37.190000000000012</v>
      </c>
      <c r="V273" s="1618">
        <f t="shared" si="14"/>
        <v>-87.700000000000088</v>
      </c>
      <c r="W273" s="1619">
        <v>54.5</v>
      </c>
      <c r="X273" s="1529">
        <v>60</v>
      </c>
      <c r="Y273" s="1620">
        <v>88.9</v>
      </c>
      <c r="Z273" s="1619">
        <v>117.7</v>
      </c>
      <c r="AA273" s="1529">
        <v>123.2</v>
      </c>
      <c r="AB273" s="1620">
        <v>109.7</v>
      </c>
      <c r="AC273" s="1529"/>
      <c r="AE273" s="13">
        <v>50</v>
      </c>
      <c r="AI273" s="13">
        <v>6</v>
      </c>
    </row>
    <row r="274" spans="1:41">
      <c r="C274" s="13">
        <v>7</v>
      </c>
      <c r="D274" s="1628"/>
      <c r="E274" s="1525">
        <v>139.63999999999999</v>
      </c>
      <c r="F274" s="1525">
        <v>142.26</v>
      </c>
      <c r="G274" s="1525">
        <v>140.1</v>
      </c>
      <c r="H274" s="1525">
        <v>141.01</v>
      </c>
      <c r="I274" s="1525">
        <v>141.65</v>
      </c>
      <c r="J274" s="1526">
        <v>140.19999999999999</v>
      </c>
      <c r="K274" s="1525">
        <v>113.28</v>
      </c>
      <c r="L274" s="1525">
        <v>113.2</v>
      </c>
      <c r="M274" s="1526">
        <v>109.9</v>
      </c>
      <c r="N274" s="1528">
        <v>57.1</v>
      </c>
      <c r="O274" s="1528">
        <v>61.1</v>
      </c>
      <c r="P274" s="1532">
        <v>55.6</v>
      </c>
      <c r="Q274" s="1624">
        <v>613.40000000000066</v>
      </c>
      <c r="R274" s="1624">
        <v>383.00000000000017</v>
      </c>
      <c r="S274" s="1625">
        <v>-871.40000000000089</v>
      </c>
      <c r="T274" s="1617">
        <f t="shared" si="12"/>
        <v>61.340000000000067</v>
      </c>
      <c r="U274" s="1617">
        <f t="shared" si="13"/>
        <v>38.300000000000018</v>
      </c>
      <c r="V274" s="1618">
        <f t="shared" si="14"/>
        <v>-87.140000000000086</v>
      </c>
      <c r="W274" s="1619">
        <v>36.4</v>
      </c>
      <c r="X274" s="1529">
        <v>70</v>
      </c>
      <c r="Y274" s="1620">
        <v>66.7</v>
      </c>
      <c r="Z274" s="1619">
        <v>116.9</v>
      </c>
      <c r="AA274" s="1529">
        <v>123.3</v>
      </c>
      <c r="AB274" s="1620">
        <v>110.6</v>
      </c>
      <c r="AC274" s="1529"/>
      <c r="AE274" s="13">
        <v>50</v>
      </c>
      <c r="AI274" s="13">
        <v>7</v>
      </c>
    </row>
    <row r="275" spans="1:41">
      <c r="C275" s="13">
        <v>8</v>
      </c>
      <c r="D275" s="1628"/>
      <c r="E275" s="1525">
        <v>142.03</v>
      </c>
      <c r="F275" s="1525">
        <v>141.94999999999999</v>
      </c>
      <c r="G275" s="1525">
        <v>140.76</v>
      </c>
      <c r="H275" s="1525">
        <v>143.97999999999999</v>
      </c>
      <c r="I275" s="1525">
        <v>142.88999999999999</v>
      </c>
      <c r="J275" s="1526">
        <v>141.58000000000001</v>
      </c>
      <c r="K275" s="1525">
        <v>116.65</v>
      </c>
      <c r="L275" s="1525">
        <v>114.85</v>
      </c>
      <c r="M275" s="1526">
        <v>111.53</v>
      </c>
      <c r="N275" s="1528">
        <v>57.1</v>
      </c>
      <c r="O275" s="1528">
        <v>77.8</v>
      </c>
      <c r="P275" s="1532">
        <v>88.9</v>
      </c>
      <c r="Q275" s="1624">
        <v>620.50000000000068</v>
      </c>
      <c r="R275" s="1624">
        <v>410.80000000000018</v>
      </c>
      <c r="S275" s="1625">
        <v>-832.50000000000091</v>
      </c>
      <c r="T275" s="1617">
        <f t="shared" si="12"/>
        <v>62.050000000000068</v>
      </c>
      <c r="U275" s="1617">
        <f t="shared" si="13"/>
        <v>41.08000000000002</v>
      </c>
      <c r="V275" s="1618">
        <f t="shared" si="14"/>
        <v>-83.250000000000085</v>
      </c>
      <c r="W275" s="1619">
        <v>36.4</v>
      </c>
      <c r="X275" s="1529">
        <v>65</v>
      </c>
      <c r="Y275" s="1620">
        <v>55.6</v>
      </c>
      <c r="Z275" s="1619">
        <v>118.6</v>
      </c>
      <c r="AA275" s="1529">
        <v>123.8</v>
      </c>
      <c r="AB275" s="1620">
        <v>110.4</v>
      </c>
      <c r="AC275" s="1529"/>
      <c r="AE275" s="13">
        <v>50</v>
      </c>
      <c r="AI275" s="13">
        <v>8</v>
      </c>
    </row>
    <row r="276" spans="1:41">
      <c r="C276" s="13">
        <v>9</v>
      </c>
      <c r="D276" s="1628"/>
      <c r="E276" s="1525">
        <v>143.4</v>
      </c>
      <c r="F276" s="1525">
        <v>141.69</v>
      </c>
      <c r="G276" s="1525">
        <v>141.34</v>
      </c>
      <c r="H276" s="1525">
        <v>142.18</v>
      </c>
      <c r="I276" s="1525">
        <v>142.38999999999999</v>
      </c>
      <c r="J276" s="1526">
        <v>142.22</v>
      </c>
      <c r="K276" s="1525">
        <v>119</v>
      </c>
      <c r="L276" s="1525">
        <v>116.31</v>
      </c>
      <c r="M276" s="1526">
        <v>113.26</v>
      </c>
      <c r="N276" s="1528">
        <v>50</v>
      </c>
      <c r="O276" s="1528">
        <v>44.4</v>
      </c>
      <c r="P276" s="1532">
        <v>61.1</v>
      </c>
      <c r="Q276" s="1624">
        <v>620.50000000000068</v>
      </c>
      <c r="R276" s="1624">
        <v>405.20000000000016</v>
      </c>
      <c r="S276" s="1625">
        <v>-821.40000000000089</v>
      </c>
      <c r="T276" s="1617">
        <f t="shared" si="12"/>
        <v>62.050000000000068</v>
      </c>
      <c r="U276" s="1617">
        <f t="shared" si="13"/>
        <v>40.520000000000017</v>
      </c>
      <c r="V276" s="1618">
        <f t="shared" si="14"/>
        <v>-82.140000000000086</v>
      </c>
      <c r="W276" s="1619">
        <v>54.5</v>
      </c>
      <c r="X276" s="1529">
        <v>75</v>
      </c>
      <c r="Y276" s="1620">
        <v>61.1</v>
      </c>
      <c r="Z276" s="1619">
        <v>117.5</v>
      </c>
      <c r="AA276" s="1529">
        <v>123.6</v>
      </c>
      <c r="AB276" s="1620">
        <v>110.5</v>
      </c>
      <c r="AC276" s="1529"/>
      <c r="AE276" s="13">
        <v>50</v>
      </c>
      <c r="AI276" s="13">
        <v>9</v>
      </c>
    </row>
    <row r="277" spans="1:41">
      <c r="C277" s="13">
        <v>10</v>
      </c>
      <c r="D277" s="1628"/>
      <c r="E277" s="1525">
        <v>137.38999999999999</v>
      </c>
      <c r="F277" s="1525">
        <v>140.94</v>
      </c>
      <c r="G277" s="1525">
        <v>141.32</v>
      </c>
      <c r="H277" s="1525">
        <v>140.83000000000001</v>
      </c>
      <c r="I277" s="1525">
        <v>142.33000000000001</v>
      </c>
      <c r="J277" s="1526">
        <v>142.33000000000001</v>
      </c>
      <c r="K277" s="1525">
        <v>118.78</v>
      </c>
      <c r="L277" s="1525">
        <v>118.14</v>
      </c>
      <c r="M277" s="1526">
        <v>114.99</v>
      </c>
      <c r="N277" s="1528">
        <v>42.9</v>
      </c>
      <c r="O277" s="1528">
        <v>55.6</v>
      </c>
      <c r="P277" s="1532">
        <v>77.8</v>
      </c>
      <c r="Q277" s="1624">
        <v>613.40000000000066</v>
      </c>
      <c r="R277" s="1624">
        <v>410.80000000000018</v>
      </c>
      <c r="S277" s="1625">
        <v>-793.60000000000093</v>
      </c>
      <c r="T277" s="1617">
        <f t="shared" si="12"/>
        <v>61.340000000000067</v>
      </c>
      <c r="U277" s="1617">
        <f t="shared" si="13"/>
        <v>41.08000000000002</v>
      </c>
      <c r="V277" s="1618">
        <f t="shared" si="14"/>
        <v>-79.360000000000099</v>
      </c>
      <c r="W277" s="1619">
        <v>59.1</v>
      </c>
      <c r="X277" s="1529">
        <v>75</v>
      </c>
      <c r="Y277" s="1620">
        <v>55.6</v>
      </c>
      <c r="Z277" s="1619">
        <v>117.8</v>
      </c>
      <c r="AA277" s="1529">
        <v>123.9</v>
      </c>
      <c r="AB277" s="1620">
        <v>111.3</v>
      </c>
      <c r="AC277" s="1529"/>
      <c r="AE277" s="13">
        <v>50</v>
      </c>
      <c r="AI277" s="13">
        <v>10</v>
      </c>
    </row>
    <row r="278" spans="1:41">
      <c r="C278" s="13">
        <v>11</v>
      </c>
      <c r="D278" s="1628"/>
      <c r="E278" s="1525">
        <v>138.22999999999999</v>
      </c>
      <c r="F278" s="1525">
        <v>139.66999999999999</v>
      </c>
      <c r="G278" s="1525">
        <v>141.12</v>
      </c>
      <c r="H278" s="1525">
        <v>140.6</v>
      </c>
      <c r="I278" s="1525">
        <v>141.19999999999999</v>
      </c>
      <c r="J278" s="1526">
        <v>141.72</v>
      </c>
      <c r="K278" s="1525">
        <v>117.76</v>
      </c>
      <c r="L278" s="1525">
        <v>118.51</v>
      </c>
      <c r="M278" s="1526">
        <v>115.97</v>
      </c>
      <c r="N278" s="1528">
        <v>28.6</v>
      </c>
      <c r="O278" s="1528">
        <v>5.6</v>
      </c>
      <c r="P278" s="1532">
        <v>55.6</v>
      </c>
      <c r="Q278" s="1624">
        <v>592.00000000000068</v>
      </c>
      <c r="R278" s="1624">
        <v>366.4000000000002</v>
      </c>
      <c r="S278" s="1625">
        <v>-788.00000000000091</v>
      </c>
      <c r="T278" s="1617">
        <f t="shared" si="12"/>
        <v>59.200000000000067</v>
      </c>
      <c r="U278" s="1617">
        <f t="shared" si="13"/>
        <v>36.640000000000022</v>
      </c>
      <c r="V278" s="1618">
        <f t="shared" si="14"/>
        <v>-78.800000000000097</v>
      </c>
      <c r="W278" s="1619">
        <v>54.5</v>
      </c>
      <c r="X278" s="1529">
        <v>55</v>
      </c>
      <c r="Y278" s="1620">
        <v>77.8</v>
      </c>
      <c r="Z278" s="1619">
        <v>118.7</v>
      </c>
      <c r="AA278" s="1529">
        <v>124.1</v>
      </c>
      <c r="AB278" s="1620">
        <v>112</v>
      </c>
      <c r="AC278" s="1529"/>
      <c r="AE278" s="13">
        <v>50</v>
      </c>
      <c r="AI278" s="13">
        <v>11</v>
      </c>
    </row>
    <row r="279" spans="1:41">
      <c r="C279" s="13">
        <v>12</v>
      </c>
      <c r="D279" s="1628"/>
      <c r="E279" s="1525">
        <v>136.08000000000001</v>
      </c>
      <c r="F279" s="1525">
        <v>137.22999999999999</v>
      </c>
      <c r="G279" s="1525">
        <v>140.13999999999999</v>
      </c>
      <c r="H279" s="1525">
        <v>139.54</v>
      </c>
      <c r="I279" s="1525">
        <v>140.32</v>
      </c>
      <c r="J279" s="1526">
        <v>141.43</v>
      </c>
      <c r="K279" s="1525">
        <v>119.51</v>
      </c>
      <c r="L279" s="1525">
        <v>118.68</v>
      </c>
      <c r="M279" s="1526">
        <v>117.09</v>
      </c>
      <c r="N279" s="1528">
        <v>28.6</v>
      </c>
      <c r="O279" s="1528">
        <v>44.4</v>
      </c>
      <c r="P279" s="1532">
        <v>55.6</v>
      </c>
      <c r="Q279" s="1624">
        <v>570.6000000000007</v>
      </c>
      <c r="R279" s="1624">
        <v>360.80000000000018</v>
      </c>
      <c r="S279" s="1625">
        <v>-782.40000000000089</v>
      </c>
      <c r="T279" s="1617">
        <f t="shared" si="12"/>
        <v>57.060000000000073</v>
      </c>
      <c r="U279" s="1617">
        <f t="shared" si="13"/>
        <v>36.08000000000002</v>
      </c>
      <c r="V279" s="1618">
        <f t="shared" si="14"/>
        <v>-78.240000000000094</v>
      </c>
      <c r="W279" s="1619">
        <v>54.5</v>
      </c>
      <c r="X279" s="1529">
        <v>60</v>
      </c>
      <c r="Y279" s="1620">
        <v>77.8</v>
      </c>
      <c r="Z279" s="1619">
        <v>118.4</v>
      </c>
      <c r="AA279" s="1529">
        <v>124</v>
      </c>
      <c r="AB279" s="1620">
        <v>112.4</v>
      </c>
      <c r="AC279" s="1529"/>
      <c r="AE279" s="13">
        <v>50</v>
      </c>
      <c r="AI279" s="13">
        <v>12</v>
      </c>
    </row>
    <row r="280" spans="1:41" ht="26.25" customHeight="1">
      <c r="A280" s="13">
        <v>2007</v>
      </c>
      <c r="B280" s="1523" t="s">
        <v>57</v>
      </c>
      <c r="C280" s="13">
        <v>1</v>
      </c>
      <c r="D280" s="1628"/>
      <c r="E280" s="1525">
        <v>127.55</v>
      </c>
      <c r="F280" s="1525">
        <v>133.94999999999999</v>
      </c>
      <c r="G280" s="1525">
        <v>137.76</v>
      </c>
      <c r="H280" s="1525">
        <v>137.24</v>
      </c>
      <c r="I280" s="1525">
        <v>139.13</v>
      </c>
      <c r="J280" s="1526">
        <v>140.08000000000001</v>
      </c>
      <c r="K280" s="1525">
        <v>120.55</v>
      </c>
      <c r="L280" s="1525">
        <v>119.27</v>
      </c>
      <c r="M280" s="1526">
        <v>117.93</v>
      </c>
      <c r="N280" s="1528">
        <v>14.3</v>
      </c>
      <c r="O280" s="1528">
        <v>27.8</v>
      </c>
      <c r="P280" s="1532">
        <v>44.4</v>
      </c>
      <c r="Q280" s="1624">
        <v>534.90000000000066</v>
      </c>
      <c r="R280" s="1624">
        <v>338.60000000000019</v>
      </c>
      <c r="S280" s="1625">
        <v>-788.00000000000091</v>
      </c>
      <c r="T280" s="1617">
        <f t="shared" si="12"/>
        <v>53.490000000000066</v>
      </c>
      <c r="U280" s="1617">
        <f t="shared" si="13"/>
        <v>33.860000000000021</v>
      </c>
      <c r="V280" s="1618">
        <f t="shared" si="14"/>
        <v>-78.800000000000097</v>
      </c>
      <c r="W280" s="1619">
        <v>81.8</v>
      </c>
      <c r="X280" s="1529">
        <v>45</v>
      </c>
      <c r="Y280" s="1620">
        <v>72.2</v>
      </c>
      <c r="Z280" s="1619">
        <v>118.5</v>
      </c>
      <c r="AA280" s="1529">
        <v>124.1</v>
      </c>
      <c r="AB280" s="1620">
        <v>113</v>
      </c>
      <c r="AC280" s="1529"/>
      <c r="AE280" s="13">
        <v>50</v>
      </c>
      <c r="AG280" s="1530" t="s">
        <v>58</v>
      </c>
      <c r="AI280" s="13">
        <v>1</v>
      </c>
    </row>
    <row r="281" spans="1:41">
      <c r="C281" s="13">
        <v>2</v>
      </c>
      <c r="D281" s="1628"/>
      <c r="E281" s="1525">
        <v>131.63</v>
      </c>
      <c r="F281" s="1525">
        <v>131.75</v>
      </c>
      <c r="G281" s="1525">
        <v>136.62</v>
      </c>
      <c r="H281" s="1525">
        <v>141.16</v>
      </c>
      <c r="I281" s="1525">
        <v>139.31</v>
      </c>
      <c r="J281" s="1526">
        <v>139.87</v>
      </c>
      <c r="K281" s="1525">
        <v>122.18</v>
      </c>
      <c r="L281" s="1525">
        <v>120.75</v>
      </c>
      <c r="M281" s="1526">
        <v>119.2</v>
      </c>
      <c r="N281" s="1528">
        <v>28.6</v>
      </c>
      <c r="O281" s="1528">
        <v>66.7</v>
      </c>
      <c r="P281" s="1532">
        <v>77.8</v>
      </c>
      <c r="Q281" s="1624">
        <v>513.50000000000068</v>
      </c>
      <c r="R281" s="1624">
        <v>355.30000000000018</v>
      </c>
      <c r="S281" s="1625">
        <v>-760.20000000000095</v>
      </c>
      <c r="T281" s="1617">
        <f t="shared" si="12"/>
        <v>51.350000000000065</v>
      </c>
      <c r="U281" s="1617">
        <f t="shared" si="13"/>
        <v>35.530000000000015</v>
      </c>
      <c r="V281" s="1618">
        <f t="shared" si="14"/>
        <v>-76.020000000000095</v>
      </c>
      <c r="W281" s="1619">
        <v>54.5</v>
      </c>
      <c r="X281" s="1529">
        <v>50</v>
      </c>
      <c r="Y281" s="1620">
        <v>27.8</v>
      </c>
      <c r="Z281" s="1619">
        <v>119.1</v>
      </c>
      <c r="AA281" s="1529">
        <v>123.9</v>
      </c>
      <c r="AB281" s="1620">
        <v>112.3</v>
      </c>
      <c r="AC281" s="1529"/>
      <c r="AE281" s="13">
        <v>50</v>
      </c>
      <c r="AI281" s="13">
        <v>2</v>
      </c>
    </row>
    <row r="282" spans="1:41">
      <c r="C282" s="13">
        <v>3</v>
      </c>
      <c r="D282" s="1628"/>
      <c r="E282" s="1525">
        <v>127.86</v>
      </c>
      <c r="F282" s="1525">
        <v>129.01</v>
      </c>
      <c r="G282" s="1525">
        <v>134.59</v>
      </c>
      <c r="H282" s="1525">
        <v>136.28</v>
      </c>
      <c r="I282" s="1525">
        <v>138.22999999999999</v>
      </c>
      <c r="J282" s="1526">
        <v>138.96</v>
      </c>
      <c r="K282" s="1525">
        <v>120.89</v>
      </c>
      <c r="L282" s="1525">
        <v>121.21</v>
      </c>
      <c r="M282" s="1526">
        <v>119.81</v>
      </c>
      <c r="N282" s="1528">
        <v>14.3</v>
      </c>
      <c r="O282" s="1528">
        <v>44.4</v>
      </c>
      <c r="P282" s="1532">
        <v>44.4</v>
      </c>
      <c r="Q282" s="1624">
        <v>477.80000000000069</v>
      </c>
      <c r="R282" s="1624">
        <v>349.70000000000016</v>
      </c>
      <c r="S282" s="1625">
        <v>-765.80000000000098</v>
      </c>
      <c r="T282" s="1617">
        <f t="shared" si="12"/>
        <v>47.780000000000072</v>
      </c>
      <c r="U282" s="1617">
        <f t="shared" si="13"/>
        <v>34.970000000000013</v>
      </c>
      <c r="V282" s="1618">
        <f t="shared" si="14"/>
        <v>-76.580000000000098</v>
      </c>
      <c r="W282" s="1619">
        <v>45.5</v>
      </c>
      <c r="X282" s="1529">
        <v>30</v>
      </c>
      <c r="Y282" s="1620">
        <v>44.4</v>
      </c>
      <c r="Z282" s="1619">
        <v>118.3</v>
      </c>
      <c r="AA282" s="1529">
        <v>123.4</v>
      </c>
      <c r="AB282" s="1620">
        <v>112.3</v>
      </c>
      <c r="AC282" s="1529"/>
      <c r="AE282" s="13">
        <v>50</v>
      </c>
      <c r="AI282" s="13">
        <v>3</v>
      </c>
      <c r="AK282" s="1524"/>
      <c r="AL282" s="1524"/>
      <c r="AM282" s="1524"/>
    </row>
    <row r="283" spans="1:41">
      <c r="C283" s="13">
        <v>4</v>
      </c>
      <c r="D283" s="1628"/>
      <c r="E283" s="1525">
        <v>125.23</v>
      </c>
      <c r="F283" s="1525">
        <v>128.24</v>
      </c>
      <c r="G283" s="1525">
        <v>132</v>
      </c>
      <c r="H283" s="1525">
        <v>138.91999999999999</v>
      </c>
      <c r="I283" s="1525">
        <v>138.79</v>
      </c>
      <c r="J283" s="1526">
        <v>138.63</v>
      </c>
      <c r="K283" s="1525">
        <v>125.9</v>
      </c>
      <c r="L283" s="1525">
        <v>122.99</v>
      </c>
      <c r="M283" s="1526">
        <v>120.8</v>
      </c>
      <c r="N283" s="1528">
        <v>57.1</v>
      </c>
      <c r="O283" s="1528">
        <v>77.8</v>
      </c>
      <c r="P283" s="1532">
        <v>88.9</v>
      </c>
      <c r="Q283" s="1624">
        <v>484.90000000000072</v>
      </c>
      <c r="R283" s="1624">
        <v>377.50000000000017</v>
      </c>
      <c r="S283" s="1625">
        <v>-726.900000000001</v>
      </c>
      <c r="T283" s="1617">
        <f t="shared" si="12"/>
        <v>48.490000000000073</v>
      </c>
      <c r="U283" s="1617">
        <f t="shared" si="13"/>
        <v>37.750000000000014</v>
      </c>
      <c r="V283" s="1618">
        <f t="shared" si="14"/>
        <v>-72.690000000000097</v>
      </c>
      <c r="W283" s="1619">
        <v>45.5</v>
      </c>
      <c r="X283" s="1529">
        <v>50</v>
      </c>
      <c r="Y283" s="1620">
        <v>38.9</v>
      </c>
      <c r="Z283" s="1619">
        <v>118.8</v>
      </c>
      <c r="AA283" s="1529">
        <v>124.2</v>
      </c>
      <c r="AB283" s="1620">
        <v>113.2</v>
      </c>
      <c r="AC283" s="1529"/>
      <c r="AE283" s="13">
        <v>50</v>
      </c>
      <c r="AI283" s="13">
        <v>4</v>
      </c>
      <c r="AJ283" s="1524"/>
      <c r="AK283" s="1524"/>
      <c r="AL283" s="1524"/>
      <c r="AM283" s="1524"/>
    </row>
    <row r="284" spans="1:41">
      <c r="C284" s="13">
        <v>5</v>
      </c>
      <c r="D284" s="1628"/>
      <c r="E284" s="1525">
        <v>130.07</v>
      </c>
      <c r="F284" s="1525">
        <v>127.72</v>
      </c>
      <c r="G284" s="1525">
        <v>130.94999999999999</v>
      </c>
      <c r="H284" s="1525">
        <v>139.6</v>
      </c>
      <c r="I284" s="1525">
        <v>138.27000000000001</v>
      </c>
      <c r="J284" s="1526">
        <v>138.63999999999999</v>
      </c>
      <c r="K284" s="1525">
        <v>128.5</v>
      </c>
      <c r="L284" s="1525">
        <v>125.1</v>
      </c>
      <c r="M284" s="1526">
        <v>122.18</v>
      </c>
      <c r="N284" s="1528">
        <v>57.1</v>
      </c>
      <c r="O284" s="1528">
        <v>55.6</v>
      </c>
      <c r="P284" s="1532">
        <v>77.8</v>
      </c>
      <c r="Q284" s="1624">
        <v>492.00000000000074</v>
      </c>
      <c r="R284" s="1624">
        <v>383.10000000000019</v>
      </c>
      <c r="S284" s="1625">
        <v>-699.10000000000105</v>
      </c>
      <c r="T284" s="1617">
        <f t="shared" si="12"/>
        <v>49.200000000000074</v>
      </c>
      <c r="U284" s="1617">
        <f t="shared" si="13"/>
        <v>38.310000000000016</v>
      </c>
      <c r="V284" s="1618">
        <f t="shared" si="14"/>
        <v>-69.91000000000011</v>
      </c>
      <c r="W284" s="1619">
        <v>36.4</v>
      </c>
      <c r="X284" s="1529">
        <v>80</v>
      </c>
      <c r="Y284" s="1620">
        <v>77.8</v>
      </c>
      <c r="Z284" s="1619">
        <v>118.3</v>
      </c>
      <c r="AA284" s="1529">
        <v>125.2</v>
      </c>
      <c r="AB284" s="1620">
        <v>113.3</v>
      </c>
      <c r="AC284" s="1529"/>
      <c r="AE284" s="13">
        <v>50</v>
      </c>
      <c r="AI284" s="13">
        <v>5</v>
      </c>
      <c r="AJ284" s="1524"/>
      <c r="AK284" s="1524"/>
      <c r="AL284" s="1524"/>
      <c r="AM284" s="1524"/>
    </row>
    <row r="285" spans="1:41">
      <c r="C285" s="13">
        <v>6</v>
      </c>
      <c r="D285" s="1628"/>
      <c r="E285" s="1525">
        <v>122.03</v>
      </c>
      <c r="F285" s="1525">
        <v>125.78</v>
      </c>
      <c r="G285" s="1525">
        <v>128.63999999999999</v>
      </c>
      <c r="H285" s="1525">
        <v>136.97</v>
      </c>
      <c r="I285" s="1525">
        <v>138.5</v>
      </c>
      <c r="J285" s="1526">
        <v>138.59</v>
      </c>
      <c r="K285" s="1525">
        <v>125.71</v>
      </c>
      <c r="L285" s="1525">
        <v>126.7</v>
      </c>
      <c r="M285" s="1526">
        <v>123.32</v>
      </c>
      <c r="N285" s="1528">
        <v>28.6</v>
      </c>
      <c r="O285" s="1528">
        <v>77.8</v>
      </c>
      <c r="P285" s="1532">
        <v>66.7</v>
      </c>
      <c r="Q285" s="1624">
        <v>470.60000000000076</v>
      </c>
      <c r="R285" s="1624">
        <v>410.9000000000002</v>
      </c>
      <c r="S285" s="1625">
        <v>-682.400000000001</v>
      </c>
      <c r="T285" s="1617">
        <f t="shared" si="12"/>
        <v>47.060000000000073</v>
      </c>
      <c r="U285" s="1617">
        <f t="shared" si="13"/>
        <v>41.090000000000018</v>
      </c>
      <c r="V285" s="1618">
        <f t="shared" si="14"/>
        <v>-68.240000000000094</v>
      </c>
      <c r="W285" s="1619">
        <v>45.5</v>
      </c>
      <c r="X285" s="1529">
        <v>90</v>
      </c>
      <c r="Y285" s="1620">
        <v>77.8</v>
      </c>
      <c r="Z285" s="1619">
        <v>117.7</v>
      </c>
      <c r="AA285" s="1529">
        <v>124.6</v>
      </c>
      <c r="AB285" s="1620">
        <v>113.5</v>
      </c>
      <c r="AC285" s="1529"/>
      <c r="AE285" s="13">
        <v>50</v>
      </c>
      <c r="AI285" s="13">
        <v>6</v>
      </c>
      <c r="AK285" s="1524"/>
      <c r="AL285" s="1524"/>
      <c r="AM285" s="1524"/>
    </row>
    <row r="286" spans="1:41">
      <c r="C286" s="13">
        <v>7</v>
      </c>
      <c r="D286" s="1628" t="s">
        <v>33</v>
      </c>
      <c r="E286" s="1525">
        <v>125.98</v>
      </c>
      <c r="F286" s="1525">
        <v>126.03</v>
      </c>
      <c r="G286" s="1525">
        <v>127.19</v>
      </c>
      <c r="H286" s="1525">
        <v>136.07</v>
      </c>
      <c r="I286" s="1525">
        <v>137.55000000000001</v>
      </c>
      <c r="J286" s="1526">
        <v>137.57</v>
      </c>
      <c r="K286" s="1525">
        <v>130.96</v>
      </c>
      <c r="L286" s="1525">
        <v>128.38999999999999</v>
      </c>
      <c r="M286" s="1526">
        <v>124.96</v>
      </c>
      <c r="N286" s="1528">
        <v>42.9</v>
      </c>
      <c r="O286" s="1528">
        <v>44.4</v>
      </c>
      <c r="P286" s="1532">
        <v>66.7</v>
      </c>
      <c r="Q286" s="1624">
        <v>463.50000000000074</v>
      </c>
      <c r="R286" s="1624">
        <v>405.30000000000018</v>
      </c>
      <c r="S286" s="1625">
        <v>-665.70000000000095</v>
      </c>
      <c r="T286" s="1617">
        <f t="shared" si="12"/>
        <v>46.350000000000072</v>
      </c>
      <c r="U286" s="1617">
        <f t="shared" si="13"/>
        <v>40.530000000000015</v>
      </c>
      <c r="V286" s="1618">
        <f t="shared" si="14"/>
        <v>-66.570000000000093</v>
      </c>
      <c r="W286" s="1619">
        <v>45.5</v>
      </c>
      <c r="X286" s="1529">
        <v>50</v>
      </c>
      <c r="Y286" s="1620">
        <v>83.3</v>
      </c>
      <c r="Z286" s="1619">
        <v>117.6</v>
      </c>
      <c r="AA286" s="1529">
        <v>123.5</v>
      </c>
      <c r="AB286" s="1620">
        <v>114</v>
      </c>
      <c r="AC286" s="1529"/>
      <c r="AE286" s="13">
        <v>50</v>
      </c>
      <c r="AI286" s="13">
        <v>7</v>
      </c>
      <c r="AJ286" s="12" t="s">
        <v>33</v>
      </c>
      <c r="AK286" s="1524"/>
      <c r="AL286" s="1524"/>
      <c r="AM286" s="1524"/>
    </row>
    <row r="287" spans="1:41">
      <c r="C287" s="13">
        <v>8</v>
      </c>
      <c r="D287" s="1628"/>
      <c r="E287" s="1525">
        <v>123.9</v>
      </c>
      <c r="F287" s="1525">
        <v>123.97</v>
      </c>
      <c r="G287" s="1525">
        <v>126.67</v>
      </c>
      <c r="H287" s="1525">
        <v>136.05000000000001</v>
      </c>
      <c r="I287" s="1525">
        <v>136.36000000000001</v>
      </c>
      <c r="J287" s="1526">
        <v>137.52000000000001</v>
      </c>
      <c r="K287" s="1525">
        <v>129.34</v>
      </c>
      <c r="L287" s="1525">
        <v>128.66999999999999</v>
      </c>
      <c r="M287" s="1526">
        <v>126.21</v>
      </c>
      <c r="N287" s="1528">
        <v>28.6</v>
      </c>
      <c r="O287" s="1528">
        <v>72.2</v>
      </c>
      <c r="P287" s="1532">
        <v>33.299999999999997</v>
      </c>
      <c r="Q287" s="1624">
        <v>442.10000000000076</v>
      </c>
      <c r="R287" s="1624">
        <v>427.50000000000017</v>
      </c>
      <c r="S287" s="1625">
        <v>-682.400000000001</v>
      </c>
      <c r="T287" s="1617">
        <f t="shared" si="12"/>
        <v>44.210000000000079</v>
      </c>
      <c r="U287" s="1617">
        <f t="shared" si="13"/>
        <v>42.750000000000014</v>
      </c>
      <c r="V287" s="1618">
        <f t="shared" si="14"/>
        <v>-68.240000000000094</v>
      </c>
      <c r="W287" s="1619">
        <v>22.7</v>
      </c>
      <c r="X287" s="1529">
        <v>50</v>
      </c>
      <c r="Y287" s="1620">
        <v>72.2</v>
      </c>
      <c r="Z287" s="1619">
        <v>115.4</v>
      </c>
      <c r="AA287" s="1529">
        <v>125.2</v>
      </c>
      <c r="AB287" s="1620">
        <v>114.1</v>
      </c>
      <c r="AC287" s="1529"/>
      <c r="AE287" s="13">
        <v>50</v>
      </c>
      <c r="AI287" s="13">
        <v>8</v>
      </c>
      <c r="AJ287" s="1524"/>
      <c r="AK287" s="1524">
        <v>99.5</v>
      </c>
      <c r="AL287" s="1524">
        <v>159.5</v>
      </c>
      <c r="AM287" s="1524">
        <v>219.5</v>
      </c>
      <c r="AN287" s="13">
        <v>139.5</v>
      </c>
      <c r="AO287" s="13">
        <v>29.5</v>
      </c>
    </row>
    <row r="288" spans="1:41">
      <c r="C288" s="13">
        <v>9</v>
      </c>
      <c r="D288" s="1628"/>
      <c r="E288" s="1525">
        <v>119.6</v>
      </c>
      <c r="F288" s="1525">
        <v>123.16</v>
      </c>
      <c r="G288" s="1525">
        <v>124.95</v>
      </c>
      <c r="H288" s="1525">
        <v>131.71</v>
      </c>
      <c r="I288" s="1525">
        <v>134.61000000000001</v>
      </c>
      <c r="J288" s="1526">
        <v>136.08000000000001</v>
      </c>
      <c r="K288" s="1525">
        <v>128.5</v>
      </c>
      <c r="L288" s="1525">
        <v>129.6</v>
      </c>
      <c r="M288" s="1526">
        <v>127.11</v>
      </c>
      <c r="N288" s="1528">
        <v>57.1</v>
      </c>
      <c r="O288" s="1528">
        <v>38.9</v>
      </c>
      <c r="P288" s="1532">
        <v>66.7</v>
      </c>
      <c r="Q288" s="1624">
        <v>449.20000000000078</v>
      </c>
      <c r="R288" s="1624">
        <v>416.40000000000015</v>
      </c>
      <c r="S288" s="1625">
        <v>-665.70000000000095</v>
      </c>
      <c r="T288" s="1617">
        <f t="shared" si="12"/>
        <v>44.92000000000008</v>
      </c>
      <c r="U288" s="1617">
        <f t="shared" si="13"/>
        <v>41.640000000000015</v>
      </c>
      <c r="V288" s="1618">
        <f t="shared" si="14"/>
        <v>-66.570000000000093</v>
      </c>
      <c r="W288" s="1619">
        <v>18.2</v>
      </c>
      <c r="X288" s="1529">
        <v>50</v>
      </c>
      <c r="Y288" s="1620">
        <v>50</v>
      </c>
      <c r="Z288" s="1619">
        <v>114.4</v>
      </c>
      <c r="AA288" s="1529">
        <v>123.2</v>
      </c>
      <c r="AB288" s="1620">
        <v>114.1</v>
      </c>
      <c r="AC288" s="1529"/>
      <c r="AE288" s="13">
        <v>50</v>
      </c>
      <c r="AI288" s="13">
        <v>9</v>
      </c>
      <c r="AJ288" s="1524"/>
      <c r="AK288" s="1524">
        <v>99.5</v>
      </c>
      <c r="AL288" s="1524">
        <v>159.5</v>
      </c>
      <c r="AM288" s="1524">
        <v>219.5</v>
      </c>
      <c r="AN288" s="13">
        <v>139.5</v>
      </c>
      <c r="AO288" s="13">
        <v>29.5</v>
      </c>
    </row>
    <row r="289" spans="1:41">
      <c r="C289" s="13">
        <v>10</v>
      </c>
      <c r="D289" s="1628"/>
      <c r="E289" s="1525">
        <v>124.29</v>
      </c>
      <c r="F289" s="1525">
        <v>122.6</v>
      </c>
      <c r="G289" s="1525">
        <v>124.44</v>
      </c>
      <c r="H289" s="1525">
        <v>133.28</v>
      </c>
      <c r="I289" s="1525">
        <v>133.68</v>
      </c>
      <c r="J289" s="1526">
        <v>134.82</v>
      </c>
      <c r="K289" s="1525">
        <v>129.15</v>
      </c>
      <c r="L289" s="1525">
        <v>129</v>
      </c>
      <c r="M289" s="1526">
        <v>128.29</v>
      </c>
      <c r="N289" s="1528">
        <v>28.6</v>
      </c>
      <c r="O289" s="1528">
        <v>44.4</v>
      </c>
      <c r="P289" s="1532">
        <v>44.4</v>
      </c>
      <c r="Q289" s="1624">
        <v>427.80000000000081</v>
      </c>
      <c r="R289" s="1624">
        <v>410.80000000000013</v>
      </c>
      <c r="S289" s="1625">
        <v>-671.30000000000098</v>
      </c>
      <c r="T289" s="1617">
        <f t="shared" si="12"/>
        <v>42.780000000000079</v>
      </c>
      <c r="U289" s="1617">
        <f t="shared" si="13"/>
        <v>41.080000000000013</v>
      </c>
      <c r="V289" s="1618">
        <f t="shared" si="14"/>
        <v>-67.130000000000095</v>
      </c>
      <c r="W289" s="1619">
        <v>27.3</v>
      </c>
      <c r="X289" s="1529">
        <v>70</v>
      </c>
      <c r="Y289" s="1620">
        <v>66.7</v>
      </c>
      <c r="Z289" s="1619">
        <v>116.3</v>
      </c>
      <c r="AA289" s="1529">
        <v>124.6</v>
      </c>
      <c r="AB289" s="1620">
        <v>114.5</v>
      </c>
      <c r="AC289" s="1529"/>
      <c r="AE289" s="13">
        <v>50</v>
      </c>
      <c r="AI289" s="13">
        <v>10</v>
      </c>
      <c r="AJ289" s="1524"/>
      <c r="AK289" s="1524">
        <v>99.5</v>
      </c>
      <c r="AL289" s="1524">
        <v>159.5</v>
      </c>
      <c r="AM289" s="1524">
        <v>219.5</v>
      </c>
      <c r="AN289" s="13">
        <v>139.5</v>
      </c>
      <c r="AO289" s="13">
        <v>29.5</v>
      </c>
    </row>
    <row r="290" spans="1:41">
      <c r="C290" s="13">
        <v>11</v>
      </c>
      <c r="D290" s="1628"/>
      <c r="E290" s="1525">
        <v>119.84</v>
      </c>
      <c r="F290" s="1525">
        <v>121.24</v>
      </c>
      <c r="G290" s="1525">
        <v>123.67</v>
      </c>
      <c r="H290" s="1525">
        <v>133.85</v>
      </c>
      <c r="I290" s="1525">
        <v>132.94999999999999</v>
      </c>
      <c r="J290" s="1526">
        <v>134.19</v>
      </c>
      <c r="K290" s="1525">
        <v>126.96</v>
      </c>
      <c r="L290" s="1525">
        <v>128.19999999999999</v>
      </c>
      <c r="M290" s="1526">
        <v>128.44999999999999</v>
      </c>
      <c r="N290" s="1528">
        <v>28.6</v>
      </c>
      <c r="O290" s="1528">
        <v>55.6</v>
      </c>
      <c r="P290" s="1532">
        <v>44.4</v>
      </c>
      <c r="Q290" s="1624">
        <v>406.40000000000083</v>
      </c>
      <c r="R290" s="1624">
        <v>416.40000000000015</v>
      </c>
      <c r="S290" s="1625">
        <v>-676.900000000001</v>
      </c>
      <c r="T290" s="1617">
        <f t="shared" si="12"/>
        <v>40.640000000000086</v>
      </c>
      <c r="U290" s="1617">
        <f t="shared" si="13"/>
        <v>41.640000000000015</v>
      </c>
      <c r="V290" s="1618">
        <f t="shared" si="14"/>
        <v>-67.690000000000097</v>
      </c>
      <c r="W290" s="1619">
        <v>45.5</v>
      </c>
      <c r="X290" s="1529">
        <v>50</v>
      </c>
      <c r="Y290" s="1620">
        <v>66.7</v>
      </c>
      <c r="Z290" s="1619">
        <v>114.5</v>
      </c>
      <c r="AA290" s="1529">
        <v>123.7</v>
      </c>
      <c r="AB290" s="1620">
        <v>116</v>
      </c>
      <c r="AC290" s="1529"/>
      <c r="AE290" s="13">
        <v>50</v>
      </c>
      <c r="AI290" s="13">
        <v>11</v>
      </c>
      <c r="AJ290" s="1524"/>
      <c r="AK290" s="1524">
        <v>99.5</v>
      </c>
      <c r="AL290" s="1524">
        <v>159.5</v>
      </c>
      <c r="AM290" s="1524">
        <v>219.5</v>
      </c>
      <c r="AN290" s="13">
        <v>139.5</v>
      </c>
      <c r="AO290" s="13">
        <v>29.5</v>
      </c>
    </row>
    <row r="291" spans="1:41">
      <c r="C291" s="13">
        <v>12</v>
      </c>
      <c r="D291" s="1628"/>
      <c r="E291" s="1525">
        <v>117.81</v>
      </c>
      <c r="F291" s="1525">
        <v>120.65</v>
      </c>
      <c r="G291" s="1525">
        <v>121.92</v>
      </c>
      <c r="H291" s="1525">
        <v>133.82</v>
      </c>
      <c r="I291" s="1525">
        <v>133.65</v>
      </c>
      <c r="J291" s="1526">
        <v>133.74</v>
      </c>
      <c r="K291" s="1525">
        <v>126.58</v>
      </c>
      <c r="L291" s="1525">
        <v>127.56</v>
      </c>
      <c r="M291" s="1526">
        <v>128.16999999999999</v>
      </c>
      <c r="N291" s="1528">
        <v>57.1</v>
      </c>
      <c r="O291" s="1528">
        <v>55.6</v>
      </c>
      <c r="P291" s="1532">
        <v>33.299999999999997</v>
      </c>
      <c r="Q291" s="1624">
        <v>413.50000000000085</v>
      </c>
      <c r="R291" s="1624">
        <v>422.00000000000017</v>
      </c>
      <c r="S291" s="1625">
        <v>-693.60000000000105</v>
      </c>
      <c r="T291" s="1617">
        <f t="shared" si="12"/>
        <v>41.350000000000087</v>
      </c>
      <c r="U291" s="1617">
        <f t="shared" si="13"/>
        <v>42.200000000000017</v>
      </c>
      <c r="V291" s="1618">
        <f t="shared" si="14"/>
        <v>-69.360000000000099</v>
      </c>
      <c r="W291" s="1619">
        <v>50</v>
      </c>
      <c r="X291" s="1529">
        <v>65</v>
      </c>
      <c r="Y291" s="1620">
        <v>77.8</v>
      </c>
      <c r="Z291" s="1619">
        <v>114</v>
      </c>
      <c r="AA291" s="1529">
        <v>123.4</v>
      </c>
      <c r="AB291" s="1620">
        <v>115.8</v>
      </c>
      <c r="AC291" s="1529"/>
      <c r="AE291" s="13">
        <v>50</v>
      </c>
      <c r="AI291" s="13">
        <v>12</v>
      </c>
      <c r="AJ291" s="1524"/>
      <c r="AK291" s="1524">
        <v>99.5</v>
      </c>
      <c r="AL291" s="1524">
        <v>159.5</v>
      </c>
      <c r="AM291" s="1524">
        <v>219.5</v>
      </c>
      <c r="AN291" s="13">
        <v>139.5</v>
      </c>
      <c r="AO291" s="13">
        <v>29.5</v>
      </c>
    </row>
    <row r="292" spans="1:41" ht="26">
      <c r="A292" s="13">
        <v>2008</v>
      </c>
      <c r="B292" s="1523" t="s">
        <v>59</v>
      </c>
      <c r="C292" s="13">
        <v>1</v>
      </c>
      <c r="D292" s="1628"/>
      <c r="E292" s="1525">
        <v>117.21</v>
      </c>
      <c r="F292" s="1525">
        <v>118.29</v>
      </c>
      <c r="G292" s="1525">
        <v>121.23</v>
      </c>
      <c r="H292" s="1525">
        <v>129.55000000000001</v>
      </c>
      <c r="I292" s="1525">
        <v>132.41</v>
      </c>
      <c r="J292" s="1526">
        <v>132.44</v>
      </c>
      <c r="K292" s="1525">
        <v>127.56</v>
      </c>
      <c r="L292" s="1525">
        <v>127.03</v>
      </c>
      <c r="M292" s="1526">
        <v>128.44</v>
      </c>
      <c r="N292" s="1528">
        <v>28.6</v>
      </c>
      <c r="O292" s="1528">
        <v>22.2</v>
      </c>
      <c r="P292" s="1532">
        <v>33.299999999999997</v>
      </c>
      <c r="Q292" s="1624">
        <v>392.10000000000088</v>
      </c>
      <c r="R292" s="1624">
        <v>394.20000000000016</v>
      </c>
      <c r="S292" s="1625">
        <v>-710.30000000000109</v>
      </c>
      <c r="T292" s="1617">
        <f t="shared" si="12"/>
        <v>39.210000000000086</v>
      </c>
      <c r="U292" s="1617">
        <f t="shared" si="13"/>
        <v>39.420000000000016</v>
      </c>
      <c r="V292" s="1618">
        <f t="shared" si="14"/>
        <v>-71.030000000000115</v>
      </c>
      <c r="W292" s="1619">
        <v>45.5</v>
      </c>
      <c r="X292" s="1529">
        <v>30</v>
      </c>
      <c r="Y292" s="1620">
        <v>77.8</v>
      </c>
      <c r="Z292" s="1619">
        <v>114.1</v>
      </c>
      <c r="AA292" s="1529">
        <v>123.2</v>
      </c>
      <c r="AB292" s="1620">
        <v>115.2</v>
      </c>
      <c r="AC292" s="1529"/>
      <c r="AE292" s="13">
        <v>50</v>
      </c>
      <c r="AG292" s="1530" t="s">
        <v>60</v>
      </c>
      <c r="AI292" s="13">
        <v>1</v>
      </c>
      <c r="AJ292" s="1524"/>
      <c r="AK292" s="1524">
        <v>99.5</v>
      </c>
      <c r="AL292" s="1524">
        <v>159.5</v>
      </c>
      <c r="AM292" s="1524">
        <v>219.5</v>
      </c>
      <c r="AN292" s="13">
        <v>139.5</v>
      </c>
      <c r="AO292" s="13">
        <v>29.5</v>
      </c>
    </row>
    <row r="293" spans="1:41">
      <c r="C293" s="13">
        <v>2</v>
      </c>
      <c r="D293" s="1628"/>
      <c r="E293" s="1525">
        <v>122.76</v>
      </c>
      <c r="F293" s="1525">
        <v>119.26</v>
      </c>
      <c r="G293" s="1525">
        <v>120.77</v>
      </c>
      <c r="H293" s="1525">
        <v>131.69</v>
      </c>
      <c r="I293" s="1525">
        <v>131.69</v>
      </c>
      <c r="J293" s="1526">
        <v>132.44</v>
      </c>
      <c r="K293" s="1525">
        <v>125.48</v>
      </c>
      <c r="L293" s="1525">
        <v>126.54</v>
      </c>
      <c r="M293" s="1526">
        <v>127.65</v>
      </c>
      <c r="N293" s="1528">
        <v>71.400000000000006</v>
      </c>
      <c r="O293" s="1528">
        <v>44.4</v>
      </c>
      <c r="P293" s="1532">
        <v>55.6</v>
      </c>
      <c r="Q293" s="1624">
        <v>413.50000000000091</v>
      </c>
      <c r="R293" s="1624">
        <v>388.60000000000014</v>
      </c>
      <c r="S293" s="1625">
        <v>-704.70000000000107</v>
      </c>
      <c r="T293" s="1617">
        <f t="shared" si="12"/>
        <v>41.350000000000094</v>
      </c>
      <c r="U293" s="1617">
        <f t="shared" si="13"/>
        <v>38.860000000000014</v>
      </c>
      <c r="V293" s="1618">
        <f t="shared" si="14"/>
        <v>-70.470000000000113</v>
      </c>
      <c r="W293" s="1619">
        <v>45.5</v>
      </c>
      <c r="X293" s="1529">
        <v>60</v>
      </c>
      <c r="Y293" s="1620">
        <v>44.4</v>
      </c>
      <c r="Z293" s="1619">
        <v>114.4</v>
      </c>
      <c r="AA293" s="1529">
        <v>123.4</v>
      </c>
      <c r="AB293" s="1620">
        <v>115.7</v>
      </c>
      <c r="AC293" s="1529"/>
      <c r="AE293" s="13">
        <v>50</v>
      </c>
      <c r="AI293" s="13">
        <v>2</v>
      </c>
      <c r="AJ293" s="1524"/>
      <c r="AK293" s="1524">
        <v>99.5</v>
      </c>
      <c r="AL293" s="1524">
        <v>159.5</v>
      </c>
      <c r="AM293" s="1524">
        <v>219.5</v>
      </c>
      <c r="AN293" s="13">
        <v>139.5</v>
      </c>
      <c r="AO293" s="13">
        <v>29.5</v>
      </c>
    </row>
    <row r="294" spans="1:41">
      <c r="C294" s="13">
        <v>3</v>
      </c>
      <c r="D294" s="1628"/>
      <c r="E294" s="1525">
        <v>117.87</v>
      </c>
      <c r="F294" s="1525">
        <v>119.28</v>
      </c>
      <c r="G294" s="1525">
        <v>119.91</v>
      </c>
      <c r="H294" s="1525">
        <v>128.5</v>
      </c>
      <c r="I294" s="1525">
        <v>129.91</v>
      </c>
      <c r="J294" s="1526">
        <v>131.47999999999999</v>
      </c>
      <c r="K294" s="1525">
        <v>132.19</v>
      </c>
      <c r="L294" s="1525">
        <v>128.41</v>
      </c>
      <c r="M294" s="1526">
        <v>128.06</v>
      </c>
      <c r="N294" s="1528">
        <v>57.1</v>
      </c>
      <c r="O294" s="1528">
        <v>11.1</v>
      </c>
      <c r="P294" s="1532">
        <v>77.8</v>
      </c>
      <c r="Q294" s="1624">
        <v>420.60000000000093</v>
      </c>
      <c r="R294" s="1624">
        <v>349.70000000000016</v>
      </c>
      <c r="S294" s="1625">
        <v>-676.90000000000111</v>
      </c>
      <c r="T294" s="1617">
        <f t="shared" si="12"/>
        <v>42.060000000000095</v>
      </c>
      <c r="U294" s="1617">
        <f t="shared" si="13"/>
        <v>34.970000000000013</v>
      </c>
      <c r="V294" s="1618">
        <f t="shared" si="14"/>
        <v>-67.690000000000111</v>
      </c>
      <c r="W294" s="1619">
        <v>45.5</v>
      </c>
      <c r="X294" s="1529">
        <v>20</v>
      </c>
      <c r="Y294" s="1620">
        <v>38.9</v>
      </c>
      <c r="Z294" s="1619">
        <v>112</v>
      </c>
      <c r="AA294" s="1529">
        <v>122.2</v>
      </c>
      <c r="AB294" s="1620">
        <v>115.7</v>
      </c>
      <c r="AC294" s="1529"/>
      <c r="AE294" s="13">
        <v>50</v>
      </c>
      <c r="AI294" s="13">
        <v>3</v>
      </c>
      <c r="AJ294" s="1524"/>
      <c r="AK294" s="1524">
        <v>99.5</v>
      </c>
      <c r="AL294" s="1524">
        <v>159.5</v>
      </c>
      <c r="AM294" s="1524">
        <v>219.5</v>
      </c>
      <c r="AN294" s="13">
        <v>139.5</v>
      </c>
      <c r="AO294" s="13">
        <v>29.5</v>
      </c>
    </row>
    <row r="295" spans="1:41">
      <c r="C295" s="13">
        <v>4</v>
      </c>
      <c r="D295" s="1628"/>
      <c r="E295" s="1525">
        <v>125.35</v>
      </c>
      <c r="F295" s="1525">
        <v>121.99</v>
      </c>
      <c r="G295" s="1525">
        <v>120.73</v>
      </c>
      <c r="H295" s="1525">
        <v>127.97</v>
      </c>
      <c r="I295" s="1525">
        <v>129.38999999999999</v>
      </c>
      <c r="J295" s="1526">
        <v>130.31</v>
      </c>
      <c r="K295" s="1525">
        <v>131.5</v>
      </c>
      <c r="L295" s="1525">
        <v>129.72</v>
      </c>
      <c r="M295" s="1526">
        <v>128.49</v>
      </c>
      <c r="N295" s="1528">
        <v>100</v>
      </c>
      <c r="O295" s="1528">
        <v>22.2</v>
      </c>
      <c r="P295" s="1532">
        <v>77.8</v>
      </c>
      <c r="Q295" s="1624">
        <v>470.60000000000093</v>
      </c>
      <c r="R295" s="1624">
        <v>321.90000000000015</v>
      </c>
      <c r="S295" s="1625">
        <v>-649.10000000000116</v>
      </c>
      <c r="T295" s="1617">
        <f t="shared" si="12"/>
        <v>47.060000000000095</v>
      </c>
      <c r="U295" s="1617">
        <f t="shared" si="13"/>
        <v>32.190000000000012</v>
      </c>
      <c r="V295" s="1618">
        <f t="shared" si="14"/>
        <v>-64.91000000000011</v>
      </c>
      <c r="W295" s="1619">
        <v>27.3</v>
      </c>
      <c r="X295" s="1529">
        <v>20</v>
      </c>
      <c r="Y295" s="1620">
        <v>11.1</v>
      </c>
      <c r="Z295" s="1619">
        <v>112.1</v>
      </c>
      <c r="AA295" s="1529">
        <v>121.4</v>
      </c>
      <c r="AB295" s="1620">
        <v>113.7</v>
      </c>
      <c r="AC295" s="1529"/>
      <c r="AE295" s="13">
        <v>50</v>
      </c>
      <c r="AI295" s="13">
        <v>4</v>
      </c>
      <c r="AJ295" s="1524"/>
      <c r="AK295" s="1524">
        <v>99.5</v>
      </c>
      <c r="AL295" s="1524">
        <v>159.5</v>
      </c>
      <c r="AM295" s="1524">
        <v>219.5</v>
      </c>
      <c r="AN295" s="13">
        <v>139.5</v>
      </c>
      <c r="AO295" s="13">
        <v>29.5</v>
      </c>
    </row>
    <row r="296" spans="1:41">
      <c r="C296" s="13">
        <v>5</v>
      </c>
      <c r="D296" s="1628"/>
      <c r="E296" s="1525">
        <v>122.29</v>
      </c>
      <c r="F296" s="1525">
        <v>121.84</v>
      </c>
      <c r="G296" s="1525">
        <v>120.45</v>
      </c>
      <c r="H296" s="1525">
        <v>129.05000000000001</v>
      </c>
      <c r="I296" s="1525">
        <v>128.51</v>
      </c>
      <c r="J296" s="1526">
        <v>129.35</v>
      </c>
      <c r="K296" s="1525">
        <v>129.15</v>
      </c>
      <c r="L296" s="1525">
        <v>130.94999999999999</v>
      </c>
      <c r="M296" s="1526">
        <v>128.49</v>
      </c>
      <c r="N296" s="1528">
        <v>42.9</v>
      </c>
      <c r="O296" s="1528">
        <v>33.299999999999997</v>
      </c>
      <c r="P296" s="1532">
        <v>66.7</v>
      </c>
      <c r="Q296" s="1624">
        <v>463.50000000000091</v>
      </c>
      <c r="R296" s="1624">
        <v>305.20000000000016</v>
      </c>
      <c r="S296" s="1625">
        <v>-632.40000000000111</v>
      </c>
      <c r="T296" s="1617">
        <f t="shared" si="12"/>
        <v>46.350000000000094</v>
      </c>
      <c r="U296" s="1617">
        <f t="shared" si="13"/>
        <v>30.520000000000017</v>
      </c>
      <c r="V296" s="1618">
        <f t="shared" si="14"/>
        <v>-63.240000000000109</v>
      </c>
      <c r="W296" s="1619">
        <v>45.5</v>
      </c>
      <c r="X296" s="1529">
        <v>30</v>
      </c>
      <c r="Y296" s="1620">
        <v>22.2</v>
      </c>
      <c r="Z296" s="1619">
        <v>111.6</v>
      </c>
      <c r="AA296" s="1529">
        <v>121.9</v>
      </c>
      <c r="AB296" s="1620">
        <v>113.7</v>
      </c>
      <c r="AC296" s="1529"/>
      <c r="AE296" s="13">
        <v>50</v>
      </c>
      <c r="AI296" s="13">
        <v>5</v>
      </c>
      <c r="AJ296" s="1524"/>
      <c r="AK296" s="1524">
        <v>99.5</v>
      </c>
      <c r="AL296" s="1524">
        <v>159.5</v>
      </c>
      <c r="AM296" s="1524">
        <v>219.5</v>
      </c>
      <c r="AN296" s="13">
        <v>139.5</v>
      </c>
      <c r="AO296" s="13">
        <v>29.5</v>
      </c>
    </row>
    <row r="297" spans="1:41">
      <c r="C297" s="13">
        <v>6</v>
      </c>
      <c r="D297" s="1628"/>
      <c r="E297" s="1525">
        <v>120.8</v>
      </c>
      <c r="F297" s="1525">
        <v>122.81</v>
      </c>
      <c r="G297" s="1525">
        <v>120.58</v>
      </c>
      <c r="H297" s="1525">
        <v>125.42</v>
      </c>
      <c r="I297" s="1525">
        <v>127.48</v>
      </c>
      <c r="J297" s="1526">
        <v>128.53</v>
      </c>
      <c r="K297" s="1525">
        <v>128.19999999999999</v>
      </c>
      <c r="L297" s="1525">
        <v>129.62</v>
      </c>
      <c r="M297" s="1526">
        <v>128.66999999999999</v>
      </c>
      <c r="N297" s="1528">
        <v>71.400000000000006</v>
      </c>
      <c r="O297" s="1528">
        <v>55.6</v>
      </c>
      <c r="P297" s="1532">
        <v>50</v>
      </c>
      <c r="Q297" s="1624">
        <v>484.90000000000089</v>
      </c>
      <c r="R297" s="1624">
        <v>310.80000000000018</v>
      </c>
      <c r="S297" s="1625">
        <v>-632.40000000000111</v>
      </c>
      <c r="T297" s="1617">
        <f t="shared" si="12"/>
        <v>48.490000000000087</v>
      </c>
      <c r="U297" s="1617">
        <f t="shared" si="13"/>
        <v>31.08000000000002</v>
      </c>
      <c r="V297" s="1618">
        <f t="shared" si="14"/>
        <v>-63.240000000000109</v>
      </c>
      <c r="W297" s="1619">
        <v>45.5</v>
      </c>
      <c r="X297" s="1529">
        <v>10</v>
      </c>
      <c r="Y297" s="1620">
        <v>22.2</v>
      </c>
      <c r="Z297" s="1619">
        <v>110.3</v>
      </c>
      <c r="AA297" s="1529">
        <v>118.8</v>
      </c>
      <c r="AB297" s="1620">
        <v>112.8</v>
      </c>
      <c r="AC297" s="1529"/>
      <c r="AE297" s="13">
        <v>50</v>
      </c>
      <c r="AI297" s="13">
        <v>6</v>
      </c>
      <c r="AJ297" s="1524"/>
      <c r="AK297" s="1524">
        <v>99.5</v>
      </c>
      <c r="AL297" s="1524">
        <v>159.5</v>
      </c>
      <c r="AM297" s="1524">
        <v>219.5</v>
      </c>
      <c r="AN297" s="13">
        <v>139.5</v>
      </c>
      <c r="AO297" s="13">
        <v>29.5</v>
      </c>
    </row>
    <row r="298" spans="1:41">
      <c r="C298" s="13">
        <v>7</v>
      </c>
      <c r="D298" s="1628"/>
      <c r="E298" s="1525">
        <v>117.61</v>
      </c>
      <c r="F298" s="1525">
        <v>120.23</v>
      </c>
      <c r="G298" s="1525">
        <v>120.56</v>
      </c>
      <c r="H298" s="1525">
        <v>128.71</v>
      </c>
      <c r="I298" s="1525">
        <v>127.73</v>
      </c>
      <c r="J298" s="1526">
        <v>127.93</v>
      </c>
      <c r="K298" s="1525">
        <v>129.63</v>
      </c>
      <c r="L298" s="1525">
        <v>128.99</v>
      </c>
      <c r="M298" s="1526">
        <v>129.1</v>
      </c>
      <c r="N298" s="1528">
        <v>14.3</v>
      </c>
      <c r="O298" s="1528">
        <v>88.9</v>
      </c>
      <c r="P298" s="1532">
        <v>55.6</v>
      </c>
      <c r="Q298" s="1624">
        <v>449.2000000000009</v>
      </c>
      <c r="R298" s="1624">
        <v>349.70000000000016</v>
      </c>
      <c r="S298" s="1625">
        <v>-626.80000000000109</v>
      </c>
      <c r="T298" s="1617">
        <f t="shared" si="12"/>
        <v>44.920000000000087</v>
      </c>
      <c r="U298" s="1617">
        <f t="shared" si="13"/>
        <v>34.970000000000013</v>
      </c>
      <c r="V298" s="1618">
        <f t="shared" si="14"/>
        <v>-62.680000000000106</v>
      </c>
      <c r="W298" s="1619">
        <v>18.2</v>
      </c>
      <c r="X298" s="1529">
        <v>40</v>
      </c>
      <c r="Y298" s="1620">
        <v>33.299999999999997</v>
      </c>
      <c r="Z298" s="1619">
        <v>109.4</v>
      </c>
      <c r="AA298" s="1529">
        <v>118.6</v>
      </c>
      <c r="AB298" s="1620">
        <v>113</v>
      </c>
      <c r="AC298" s="1529"/>
      <c r="AE298" s="13">
        <v>50</v>
      </c>
      <c r="AI298" s="13">
        <v>7</v>
      </c>
      <c r="AJ298" s="1524"/>
      <c r="AK298" s="1524">
        <v>99.5</v>
      </c>
      <c r="AL298" s="1524">
        <v>159.5</v>
      </c>
      <c r="AM298" s="1524">
        <v>219.5</v>
      </c>
      <c r="AN298" s="13">
        <v>139.5</v>
      </c>
      <c r="AO298" s="13">
        <v>29.5</v>
      </c>
    </row>
    <row r="299" spans="1:41">
      <c r="C299" s="13">
        <v>8</v>
      </c>
      <c r="D299" s="1628"/>
      <c r="E299" s="1525">
        <v>114.36</v>
      </c>
      <c r="F299" s="1525">
        <v>117.59</v>
      </c>
      <c r="G299" s="1525">
        <v>120.15</v>
      </c>
      <c r="H299" s="1525">
        <v>122.51</v>
      </c>
      <c r="I299" s="1525">
        <v>125.55</v>
      </c>
      <c r="J299" s="1526">
        <v>126.73</v>
      </c>
      <c r="K299" s="1525">
        <v>129.34</v>
      </c>
      <c r="L299" s="1525">
        <v>129.06</v>
      </c>
      <c r="M299" s="1526">
        <v>129.36000000000001</v>
      </c>
      <c r="N299" s="1528">
        <v>14.3</v>
      </c>
      <c r="O299" s="1528">
        <v>22.2</v>
      </c>
      <c r="P299" s="1532">
        <v>55.6</v>
      </c>
      <c r="Q299" s="1624">
        <v>413.50000000000091</v>
      </c>
      <c r="R299" s="1624">
        <v>321.90000000000015</v>
      </c>
      <c r="S299" s="1625">
        <v>-621.20000000000107</v>
      </c>
      <c r="T299" s="1617">
        <f t="shared" si="12"/>
        <v>41.350000000000094</v>
      </c>
      <c r="U299" s="1617">
        <f t="shared" si="13"/>
        <v>32.190000000000012</v>
      </c>
      <c r="V299" s="1618">
        <f t="shared" si="14"/>
        <v>-62.120000000000104</v>
      </c>
      <c r="W299" s="1619">
        <v>27.3</v>
      </c>
      <c r="X299" s="1529">
        <v>10</v>
      </c>
      <c r="Y299" s="1620">
        <v>11.1</v>
      </c>
      <c r="Z299" s="1619">
        <v>107.5</v>
      </c>
      <c r="AA299" s="1529">
        <v>114.6</v>
      </c>
      <c r="AB299" s="1620">
        <v>111.6</v>
      </c>
      <c r="AC299" s="1529"/>
      <c r="AE299" s="13">
        <v>50</v>
      </c>
      <c r="AI299" s="13">
        <v>8</v>
      </c>
      <c r="AJ299" s="1524"/>
      <c r="AK299" s="1524">
        <v>99.5</v>
      </c>
      <c r="AL299" s="1524">
        <v>159.5</v>
      </c>
      <c r="AM299" s="1524">
        <v>219.5</v>
      </c>
      <c r="AN299" s="13">
        <v>139.5</v>
      </c>
      <c r="AO299" s="13">
        <v>29.5</v>
      </c>
    </row>
    <row r="300" spans="1:41">
      <c r="C300" s="13">
        <v>9</v>
      </c>
      <c r="D300" s="1628"/>
      <c r="E300" s="1525">
        <v>109.49</v>
      </c>
      <c r="F300" s="1525">
        <v>113.82</v>
      </c>
      <c r="G300" s="1525">
        <v>118.25</v>
      </c>
      <c r="H300" s="1525">
        <v>121.11</v>
      </c>
      <c r="I300" s="1525">
        <v>124.11</v>
      </c>
      <c r="J300" s="1526">
        <v>125.36</v>
      </c>
      <c r="K300" s="1525">
        <v>130.13</v>
      </c>
      <c r="L300" s="1525">
        <v>129.69999999999999</v>
      </c>
      <c r="M300" s="1526">
        <v>130.02000000000001</v>
      </c>
      <c r="N300" s="1528">
        <v>0</v>
      </c>
      <c r="O300" s="1528">
        <v>33.299999999999997</v>
      </c>
      <c r="P300" s="1532">
        <v>55.6</v>
      </c>
      <c r="Q300" s="1624">
        <v>363.50000000000091</v>
      </c>
      <c r="R300" s="1624">
        <v>305.20000000000016</v>
      </c>
      <c r="S300" s="1625">
        <v>-615.60000000000105</v>
      </c>
      <c r="T300" s="1617">
        <f t="shared" si="12"/>
        <v>36.350000000000094</v>
      </c>
      <c r="U300" s="1617">
        <f t="shared" si="13"/>
        <v>30.520000000000017</v>
      </c>
      <c r="V300" s="1618">
        <f t="shared" si="14"/>
        <v>-61.560000000000102</v>
      </c>
      <c r="W300" s="1619">
        <v>13.6</v>
      </c>
      <c r="X300" s="1529">
        <v>5</v>
      </c>
      <c r="Y300" s="1620">
        <v>33.299999999999997</v>
      </c>
      <c r="Z300" s="1619">
        <v>106.1</v>
      </c>
      <c r="AA300" s="1529">
        <v>113.6</v>
      </c>
      <c r="AB300" s="1620">
        <v>111.2</v>
      </c>
      <c r="AC300" s="1529"/>
      <c r="AE300" s="13">
        <v>50</v>
      </c>
      <c r="AI300" s="13">
        <v>9</v>
      </c>
      <c r="AJ300" s="1524"/>
      <c r="AK300" s="1524">
        <v>99.5</v>
      </c>
      <c r="AL300" s="1524">
        <v>159.5</v>
      </c>
      <c r="AM300" s="1524">
        <v>219.5</v>
      </c>
      <c r="AN300" s="13">
        <v>139.5</v>
      </c>
      <c r="AO300" s="13">
        <v>29.5</v>
      </c>
    </row>
    <row r="301" spans="1:41">
      <c r="C301" s="13">
        <v>10</v>
      </c>
      <c r="D301" s="1628"/>
      <c r="E301" s="1525">
        <v>103.24</v>
      </c>
      <c r="F301" s="1525">
        <v>109.03</v>
      </c>
      <c r="G301" s="1525">
        <v>116.16</v>
      </c>
      <c r="H301" s="1525">
        <v>121.36</v>
      </c>
      <c r="I301" s="1525">
        <v>121.66</v>
      </c>
      <c r="J301" s="1526">
        <v>123.82</v>
      </c>
      <c r="K301" s="1525">
        <v>126.68</v>
      </c>
      <c r="L301" s="1525">
        <v>128.72</v>
      </c>
      <c r="M301" s="1526">
        <v>129.22999999999999</v>
      </c>
      <c r="N301" s="1528">
        <v>0</v>
      </c>
      <c r="O301" s="1528">
        <v>0</v>
      </c>
      <c r="P301" s="1532">
        <v>38.9</v>
      </c>
      <c r="Q301" s="1624">
        <v>313.50000000000091</v>
      </c>
      <c r="R301" s="1624">
        <v>255.20000000000016</v>
      </c>
      <c r="S301" s="1625">
        <v>-626.70000000000107</v>
      </c>
      <c r="T301" s="1617">
        <f t="shared" si="12"/>
        <v>31.35000000000009</v>
      </c>
      <c r="U301" s="1617">
        <f t="shared" si="13"/>
        <v>25.520000000000017</v>
      </c>
      <c r="V301" s="1618">
        <f t="shared" si="14"/>
        <v>-62.670000000000108</v>
      </c>
      <c r="W301" s="1619">
        <v>0</v>
      </c>
      <c r="X301" s="1529">
        <v>10</v>
      </c>
      <c r="Y301" s="1620">
        <v>11.1</v>
      </c>
      <c r="Z301" s="1619">
        <v>100.4</v>
      </c>
      <c r="AA301" s="1529">
        <v>109.8</v>
      </c>
      <c r="AB301" s="1620">
        <v>110.5</v>
      </c>
      <c r="AC301" s="1529"/>
      <c r="AE301" s="13">
        <v>50</v>
      </c>
      <c r="AI301" s="13">
        <v>10</v>
      </c>
      <c r="AJ301" s="1524"/>
      <c r="AK301" s="1524">
        <v>99.5</v>
      </c>
      <c r="AL301" s="1524">
        <v>159.5</v>
      </c>
      <c r="AM301" s="1524">
        <v>219.5</v>
      </c>
      <c r="AN301" s="13">
        <v>139.5</v>
      </c>
      <c r="AO301" s="13">
        <v>29.5</v>
      </c>
    </row>
    <row r="302" spans="1:41">
      <c r="C302" s="13">
        <v>11</v>
      </c>
      <c r="D302" s="1628"/>
      <c r="E302" s="1525">
        <v>91.98</v>
      </c>
      <c r="F302" s="1525">
        <v>101.57</v>
      </c>
      <c r="G302" s="1525">
        <v>111.4</v>
      </c>
      <c r="H302" s="1525">
        <v>112.42</v>
      </c>
      <c r="I302" s="1525">
        <v>118.3</v>
      </c>
      <c r="J302" s="1526">
        <v>121.22</v>
      </c>
      <c r="K302" s="1525">
        <v>125.82</v>
      </c>
      <c r="L302" s="1525">
        <v>127.54</v>
      </c>
      <c r="M302" s="1526">
        <v>128.41999999999999</v>
      </c>
      <c r="N302" s="1528">
        <v>0</v>
      </c>
      <c r="O302" s="1528">
        <v>11.1</v>
      </c>
      <c r="P302" s="1532">
        <v>22.2</v>
      </c>
      <c r="Q302" s="1624">
        <v>263.50000000000091</v>
      </c>
      <c r="R302" s="1624">
        <v>216.30000000000015</v>
      </c>
      <c r="S302" s="1625">
        <v>-654.50000000000102</v>
      </c>
      <c r="T302" s="1617">
        <f t="shared" si="12"/>
        <v>26.35000000000009</v>
      </c>
      <c r="U302" s="1617">
        <f t="shared" si="13"/>
        <v>21.630000000000017</v>
      </c>
      <c r="V302" s="1618">
        <f t="shared" si="14"/>
        <v>-65.450000000000102</v>
      </c>
      <c r="W302" s="1619">
        <v>0</v>
      </c>
      <c r="X302" s="1529">
        <v>0</v>
      </c>
      <c r="Y302" s="1620">
        <v>44.4</v>
      </c>
      <c r="Z302" s="1619">
        <v>94.4</v>
      </c>
      <c r="AA302" s="1529">
        <v>102.8</v>
      </c>
      <c r="AB302" s="1620">
        <v>107.6</v>
      </c>
      <c r="AC302" s="1529"/>
      <c r="AE302" s="13">
        <v>50</v>
      </c>
      <c r="AI302" s="13">
        <v>11</v>
      </c>
      <c r="AJ302" s="1524"/>
      <c r="AK302" s="1524">
        <v>99.5</v>
      </c>
      <c r="AL302" s="1524">
        <v>159.5</v>
      </c>
      <c r="AM302" s="1524">
        <v>219.5</v>
      </c>
      <c r="AN302" s="13">
        <v>139.5</v>
      </c>
      <c r="AO302" s="13">
        <v>29.5</v>
      </c>
    </row>
    <row r="303" spans="1:41">
      <c r="C303" s="13">
        <v>12</v>
      </c>
      <c r="D303" s="1628"/>
      <c r="E303" s="1525">
        <v>85.62</v>
      </c>
      <c r="F303" s="1525">
        <v>93.61</v>
      </c>
      <c r="G303" s="1525">
        <v>106.16</v>
      </c>
      <c r="H303" s="1525">
        <v>107.82</v>
      </c>
      <c r="I303" s="1525">
        <v>113.87</v>
      </c>
      <c r="J303" s="1526">
        <v>117.04</v>
      </c>
      <c r="K303" s="1525">
        <v>122.64</v>
      </c>
      <c r="L303" s="1525">
        <v>125.05</v>
      </c>
      <c r="M303" s="1526">
        <v>127.49</v>
      </c>
      <c r="N303" s="1528">
        <v>28.6</v>
      </c>
      <c r="O303" s="1528">
        <v>11.1</v>
      </c>
      <c r="P303" s="1532">
        <v>27.8</v>
      </c>
      <c r="Q303" s="1624">
        <v>242.1000000000009</v>
      </c>
      <c r="R303" s="1624">
        <v>177.40000000000015</v>
      </c>
      <c r="S303" s="1625">
        <v>-676.70000000000107</v>
      </c>
      <c r="T303" s="1617">
        <f t="shared" si="12"/>
        <v>24.21000000000009</v>
      </c>
      <c r="U303" s="1617">
        <f t="shared" si="13"/>
        <v>17.740000000000016</v>
      </c>
      <c r="V303" s="1618">
        <f t="shared" si="14"/>
        <v>-67.670000000000101</v>
      </c>
      <c r="W303" s="1619">
        <v>9.1</v>
      </c>
      <c r="X303" s="1529">
        <v>0</v>
      </c>
      <c r="Y303" s="1620">
        <v>0</v>
      </c>
      <c r="Z303" s="1619">
        <v>90.8</v>
      </c>
      <c r="AA303" s="1529">
        <v>97</v>
      </c>
      <c r="AB303" s="1620">
        <v>104</v>
      </c>
      <c r="AC303" s="1529"/>
      <c r="AE303" s="13">
        <v>50</v>
      </c>
      <c r="AI303" s="13">
        <v>12</v>
      </c>
      <c r="AJ303" s="1524"/>
      <c r="AK303" s="1524">
        <v>99.5</v>
      </c>
      <c r="AL303" s="1524">
        <v>159.5</v>
      </c>
      <c r="AM303" s="1524">
        <v>219.5</v>
      </c>
      <c r="AN303" s="13">
        <v>139.5</v>
      </c>
      <c r="AO303" s="13">
        <v>29.5</v>
      </c>
    </row>
    <row r="304" spans="1:41" ht="26">
      <c r="A304" s="13">
        <v>2009</v>
      </c>
      <c r="B304" s="1523" t="s">
        <v>61</v>
      </c>
      <c r="C304" s="13">
        <v>1</v>
      </c>
      <c r="D304" s="1628"/>
      <c r="E304" s="1525">
        <v>73.75</v>
      </c>
      <c r="F304" s="1525">
        <v>83.78</v>
      </c>
      <c r="G304" s="1525">
        <v>99.44</v>
      </c>
      <c r="H304" s="1525">
        <v>99.15</v>
      </c>
      <c r="I304" s="1525">
        <v>106.46</v>
      </c>
      <c r="J304" s="1526">
        <v>112.37</v>
      </c>
      <c r="K304" s="1525">
        <v>116.65</v>
      </c>
      <c r="L304" s="1525">
        <v>121.7</v>
      </c>
      <c r="M304" s="1526">
        <v>125.84</v>
      </c>
      <c r="N304" s="1528">
        <v>7.1</v>
      </c>
      <c r="O304" s="1528">
        <v>22.2</v>
      </c>
      <c r="P304" s="1532">
        <v>33.299999999999997</v>
      </c>
      <c r="Q304" s="1624">
        <v>199.2000000000009</v>
      </c>
      <c r="R304" s="1624">
        <v>149.60000000000014</v>
      </c>
      <c r="S304" s="1625">
        <v>-693.40000000000111</v>
      </c>
      <c r="T304" s="1617">
        <f t="shared" si="12"/>
        <v>19.920000000000091</v>
      </c>
      <c r="U304" s="1617">
        <f t="shared" si="13"/>
        <v>14.960000000000013</v>
      </c>
      <c r="V304" s="1618">
        <f t="shared" si="14"/>
        <v>-69.340000000000117</v>
      </c>
      <c r="W304" s="1619">
        <v>9.1</v>
      </c>
      <c r="X304" s="1529">
        <v>0</v>
      </c>
      <c r="Y304" s="1620">
        <v>0</v>
      </c>
      <c r="Z304" s="1619">
        <v>85</v>
      </c>
      <c r="AA304" s="1529">
        <v>88.3</v>
      </c>
      <c r="AB304" s="1620">
        <v>102</v>
      </c>
      <c r="AC304" s="1529"/>
      <c r="AE304" s="13">
        <v>50</v>
      </c>
      <c r="AG304" s="1530" t="s">
        <v>10</v>
      </c>
      <c r="AI304" s="13">
        <v>1</v>
      </c>
      <c r="AJ304" s="1524"/>
      <c r="AK304" s="1524">
        <v>99.5</v>
      </c>
      <c r="AL304" s="1524">
        <v>159.5</v>
      </c>
      <c r="AM304" s="1524">
        <v>219.5</v>
      </c>
      <c r="AN304" s="13">
        <v>139.5</v>
      </c>
      <c r="AO304" s="13">
        <v>29.5</v>
      </c>
    </row>
    <row r="305" spans="1:41">
      <c r="C305" s="13">
        <v>2</v>
      </c>
      <c r="D305" s="1628"/>
      <c r="E305" s="1525">
        <v>69.42</v>
      </c>
      <c r="F305" s="1525">
        <v>76.260000000000005</v>
      </c>
      <c r="G305" s="1525">
        <v>92.55</v>
      </c>
      <c r="H305" s="1525">
        <v>94.14</v>
      </c>
      <c r="I305" s="1525">
        <v>100.37</v>
      </c>
      <c r="J305" s="1526">
        <v>106.98</v>
      </c>
      <c r="K305" s="1525">
        <v>114.01</v>
      </c>
      <c r="L305" s="1525">
        <v>117.77</v>
      </c>
      <c r="M305" s="1526">
        <v>123.61</v>
      </c>
      <c r="N305" s="1528">
        <v>14.3</v>
      </c>
      <c r="O305" s="1528">
        <v>22.2</v>
      </c>
      <c r="P305" s="1532">
        <v>22.2</v>
      </c>
      <c r="Q305" s="1624">
        <v>163.50000000000091</v>
      </c>
      <c r="R305" s="1624">
        <v>121.80000000000014</v>
      </c>
      <c r="S305" s="1625">
        <v>-721.20000000000107</v>
      </c>
      <c r="T305" s="1617">
        <f t="shared" si="12"/>
        <v>16.35000000000009</v>
      </c>
      <c r="U305" s="1617">
        <f t="shared" si="13"/>
        <v>12.180000000000014</v>
      </c>
      <c r="V305" s="1618">
        <f t="shared" si="14"/>
        <v>-72.120000000000104</v>
      </c>
      <c r="W305" s="1619">
        <v>9.1</v>
      </c>
      <c r="X305" s="1529">
        <v>0</v>
      </c>
      <c r="Y305" s="1620">
        <v>0</v>
      </c>
      <c r="Z305" s="1619">
        <v>82.2</v>
      </c>
      <c r="AA305" s="1529">
        <v>83.6</v>
      </c>
      <c r="AB305" s="1620">
        <v>98.9</v>
      </c>
      <c r="AC305" s="1529"/>
      <c r="AE305" s="13">
        <v>50</v>
      </c>
      <c r="AI305" s="13">
        <v>2</v>
      </c>
      <c r="AJ305" s="1524"/>
      <c r="AK305" s="1524">
        <v>99.5</v>
      </c>
      <c r="AL305" s="1524">
        <v>159.5</v>
      </c>
      <c r="AM305" s="1524">
        <v>219.5</v>
      </c>
      <c r="AN305" s="13">
        <v>139.5</v>
      </c>
      <c r="AO305" s="13">
        <v>29.5</v>
      </c>
    </row>
    <row r="306" spans="1:41">
      <c r="C306" s="13">
        <v>3</v>
      </c>
      <c r="D306" s="1628" t="s">
        <v>35</v>
      </c>
      <c r="E306" s="1525">
        <v>77.760000000000005</v>
      </c>
      <c r="F306" s="1525">
        <v>73.64</v>
      </c>
      <c r="G306" s="1525">
        <v>87.32</v>
      </c>
      <c r="H306" s="1525">
        <v>94.54</v>
      </c>
      <c r="I306" s="1525">
        <v>95.94</v>
      </c>
      <c r="J306" s="1526">
        <v>101.61</v>
      </c>
      <c r="K306" s="1525">
        <v>107.78</v>
      </c>
      <c r="L306" s="1525">
        <v>112.81</v>
      </c>
      <c r="M306" s="1526">
        <v>120.53</v>
      </c>
      <c r="N306" s="1528">
        <v>0</v>
      </c>
      <c r="O306" s="1528">
        <v>22.2</v>
      </c>
      <c r="P306" s="1532">
        <v>11.1</v>
      </c>
      <c r="Q306" s="1624">
        <v>113.50000000000091</v>
      </c>
      <c r="R306" s="1624">
        <v>94.000000000000142</v>
      </c>
      <c r="S306" s="1625">
        <v>-760.10000000000105</v>
      </c>
      <c r="T306" s="1617">
        <f t="shared" si="12"/>
        <v>11.35000000000009</v>
      </c>
      <c r="U306" s="1617">
        <f t="shared" si="13"/>
        <v>9.4000000000000146</v>
      </c>
      <c r="V306" s="1618">
        <f t="shared" si="14"/>
        <v>-76.010000000000105</v>
      </c>
      <c r="W306" s="1619">
        <v>18.2</v>
      </c>
      <c r="X306" s="1529">
        <v>0</v>
      </c>
      <c r="Y306" s="1620">
        <v>11.1</v>
      </c>
      <c r="Z306" s="1619">
        <v>83.8</v>
      </c>
      <c r="AA306" s="1529">
        <v>83.3</v>
      </c>
      <c r="AB306" s="1620">
        <v>97.1</v>
      </c>
      <c r="AC306" s="1529"/>
      <c r="AE306" s="13">
        <v>50</v>
      </c>
      <c r="AI306" s="13">
        <v>3</v>
      </c>
      <c r="AJ306" s="12" t="s">
        <v>35</v>
      </c>
      <c r="AK306" s="1524">
        <v>99.5</v>
      </c>
      <c r="AL306" s="1524">
        <v>159.5</v>
      </c>
      <c r="AM306" s="1524">
        <v>219.5</v>
      </c>
      <c r="AN306" s="13">
        <v>139.5</v>
      </c>
      <c r="AO306" s="13">
        <v>29.5</v>
      </c>
    </row>
    <row r="307" spans="1:41">
      <c r="C307" s="13">
        <v>4</v>
      </c>
      <c r="D307" s="1628"/>
      <c r="E307" s="1525">
        <v>77.819999999999993</v>
      </c>
      <c r="F307" s="1525">
        <v>75</v>
      </c>
      <c r="G307" s="1525">
        <v>82.8</v>
      </c>
      <c r="H307" s="1525">
        <v>94.55</v>
      </c>
      <c r="I307" s="1525">
        <v>94.41</v>
      </c>
      <c r="J307" s="1526">
        <v>98.04</v>
      </c>
      <c r="K307" s="1525">
        <v>105.65</v>
      </c>
      <c r="L307" s="1525">
        <v>109.15</v>
      </c>
      <c r="M307" s="1526">
        <v>117.03</v>
      </c>
      <c r="N307" s="1528">
        <v>42.9</v>
      </c>
      <c r="O307" s="1528">
        <v>33.299999999999997</v>
      </c>
      <c r="P307" s="1532">
        <v>33.299999999999997</v>
      </c>
      <c r="Q307" s="1624">
        <v>106.40000000000092</v>
      </c>
      <c r="R307" s="1624">
        <v>77.300000000000139</v>
      </c>
      <c r="S307" s="1625">
        <v>-776.80000000000109</v>
      </c>
      <c r="T307" s="1617">
        <f t="shared" si="12"/>
        <v>10.640000000000091</v>
      </c>
      <c r="U307" s="1617">
        <f t="shared" si="13"/>
        <v>7.7300000000000137</v>
      </c>
      <c r="V307" s="1618">
        <f t="shared" si="14"/>
        <v>-77.680000000000106</v>
      </c>
      <c r="W307" s="1619">
        <v>72.7</v>
      </c>
      <c r="X307" s="1529">
        <v>30</v>
      </c>
      <c r="Y307" s="1620">
        <v>11.1</v>
      </c>
      <c r="Z307" s="1619">
        <v>87.6</v>
      </c>
      <c r="AA307" s="1529">
        <v>84.9</v>
      </c>
      <c r="AB307" s="1620">
        <v>95.5</v>
      </c>
      <c r="AC307" s="1529"/>
      <c r="AE307" s="13">
        <v>50</v>
      </c>
      <c r="AI307" s="13">
        <v>4</v>
      </c>
      <c r="AK307" s="1524"/>
      <c r="AL307" s="1524"/>
      <c r="AM307" s="1524"/>
    </row>
    <row r="308" spans="1:41">
      <c r="C308" s="13">
        <v>5</v>
      </c>
      <c r="D308" s="1628"/>
      <c r="E308" s="1525">
        <v>75.36</v>
      </c>
      <c r="F308" s="1525">
        <v>76.98</v>
      </c>
      <c r="G308" s="1525">
        <v>78.819999999999993</v>
      </c>
      <c r="H308" s="1525">
        <v>92.93</v>
      </c>
      <c r="I308" s="1525">
        <v>94.01</v>
      </c>
      <c r="J308" s="1526">
        <v>95.06</v>
      </c>
      <c r="K308" s="1525">
        <v>102.76</v>
      </c>
      <c r="L308" s="1525">
        <v>105.4</v>
      </c>
      <c r="M308" s="1526">
        <v>113.62</v>
      </c>
      <c r="N308" s="1528">
        <v>42.9</v>
      </c>
      <c r="O308" s="1528">
        <v>66.7</v>
      </c>
      <c r="P308" s="1532">
        <v>22.2</v>
      </c>
      <c r="Q308" s="1624">
        <v>99.300000000000921</v>
      </c>
      <c r="R308" s="1624">
        <v>94.000000000000142</v>
      </c>
      <c r="S308" s="1625">
        <v>-804.60000000000105</v>
      </c>
      <c r="T308" s="1617">
        <f t="shared" si="12"/>
        <v>9.9300000000000921</v>
      </c>
      <c r="U308" s="1617">
        <f t="shared" si="13"/>
        <v>9.4000000000000146</v>
      </c>
      <c r="V308" s="1618">
        <f t="shared" si="14"/>
        <v>-80.460000000000107</v>
      </c>
      <c r="W308" s="1619">
        <v>81.8</v>
      </c>
      <c r="X308" s="1529">
        <v>60</v>
      </c>
      <c r="Y308" s="1620">
        <v>22.2</v>
      </c>
      <c r="Z308" s="1619">
        <v>90.3</v>
      </c>
      <c r="AA308" s="1529">
        <v>86.6</v>
      </c>
      <c r="AB308" s="1620">
        <v>92.8</v>
      </c>
      <c r="AC308" s="1529"/>
      <c r="AE308" s="13">
        <v>50</v>
      </c>
      <c r="AI308" s="13">
        <v>5</v>
      </c>
      <c r="AJ308" s="1524"/>
      <c r="AK308" s="1524"/>
      <c r="AL308" s="1524"/>
      <c r="AM308" s="1524"/>
    </row>
    <row r="309" spans="1:41">
      <c r="C309" s="13">
        <v>6</v>
      </c>
      <c r="D309" s="1628"/>
      <c r="E309" s="1525">
        <v>80.31</v>
      </c>
      <c r="F309" s="1525">
        <v>77.83</v>
      </c>
      <c r="G309" s="1525">
        <v>77.150000000000006</v>
      </c>
      <c r="H309" s="1525">
        <v>94.96</v>
      </c>
      <c r="I309" s="1525">
        <v>94.15</v>
      </c>
      <c r="J309" s="1526">
        <v>94.22</v>
      </c>
      <c r="K309" s="1525">
        <v>100.41</v>
      </c>
      <c r="L309" s="1525">
        <v>102.94</v>
      </c>
      <c r="M309" s="1526">
        <v>109.99</v>
      </c>
      <c r="N309" s="1528">
        <v>42.9</v>
      </c>
      <c r="O309" s="1528">
        <v>44.4</v>
      </c>
      <c r="P309" s="1532">
        <v>44.4</v>
      </c>
      <c r="Q309" s="1624">
        <v>92.200000000000927</v>
      </c>
      <c r="R309" s="1624">
        <v>88.400000000000148</v>
      </c>
      <c r="S309" s="1625">
        <v>-810.20000000000107</v>
      </c>
      <c r="T309" s="1617">
        <f t="shared" si="12"/>
        <v>9.220000000000093</v>
      </c>
      <c r="U309" s="1617">
        <f t="shared" si="13"/>
        <v>8.8400000000000141</v>
      </c>
      <c r="V309" s="1618">
        <f t="shared" si="14"/>
        <v>-81.02000000000011</v>
      </c>
      <c r="W309" s="1619">
        <v>81.8</v>
      </c>
      <c r="X309" s="1529">
        <v>80</v>
      </c>
      <c r="Y309" s="1620">
        <v>11.1</v>
      </c>
      <c r="Z309" s="1619">
        <v>93.8</v>
      </c>
      <c r="AA309" s="1529">
        <v>88.4</v>
      </c>
      <c r="AB309" s="1620">
        <v>91.8</v>
      </c>
      <c r="AC309" s="1529"/>
      <c r="AE309" s="13">
        <v>50</v>
      </c>
      <c r="AI309" s="13">
        <v>6</v>
      </c>
      <c r="AJ309" s="1524"/>
      <c r="AK309" s="1524"/>
      <c r="AL309" s="1524"/>
      <c r="AM309" s="1524"/>
    </row>
    <row r="310" spans="1:41">
      <c r="C310" s="13">
        <v>7</v>
      </c>
      <c r="D310" s="1628"/>
      <c r="E310" s="1525">
        <v>85.58</v>
      </c>
      <c r="F310" s="1525">
        <v>80.42</v>
      </c>
      <c r="G310" s="1525">
        <v>77.14</v>
      </c>
      <c r="H310" s="1525">
        <v>94.63</v>
      </c>
      <c r="I310" s="1525">
        <v>94.17</v>
      </c>
      <c r="J310" s="1526">
        <v>94.32</v>
      </c>
      <c r="K310" s="1525">
        <v>95.62</v>
      </c>
      <c r="L310" s="1525">
        <v>99.6</v>
      </c>
      <c r="M310" s="1526">
        <v>106.13</v>
      </c>
      <c r="N310" s="1528">
        <v>57.1</v>
      </c>
      <c r="O310" s="1528">
        <v>44.4</v>
      </c>
      <c r="P310" s="1532">
        <v>27.8</v>
      </c>
      <c r="Q310" s="1624">
        <v>99.300000000000921</v>
      </c>
      <c r="R310" s="1624">
        <v>82.800000000000153</v>
      </c>
      <c r="S310" s="1625">
        <v>-832.40000000000111</v>
      </c>
      <c r="T310" s="1617">
        <f t="shared" si="12"/>
        <v>9.9300000000000921</v>
      </c>
      <c r="U310" s="1617">
        <f t="shared" si="13"/>
        <v>8.2800000000000153</v>
      </c>
      <c r="V310" s="1618">
        <f t="shared" si="14"/>
        <v>-83.240000000000109</v>
      </c>
      <c r="W310" s="1619">
        <v>68.2</v>
      </c>
      <c r="X310" s="1529">
        <v>70</v>
      </c>
      <c r="Y310" s="1620">
        <v>11.1</v>
      </c>
      <c r="Z310" s="1619">
        <v>95.8</v>
      </c>
      <c r="AA310" s="1529">
        <v>89.4</v>
      </c>
      <c r="AB310" s="1620">
        <v>90.3</v>
      </c>
      <c r="AC310" s="1529"/>
      <c r="AE310" s="13">
        <v>50</v>
      </c>
      <c r="AI310" s="13">
        <v>7</v>
      </c>
      <c r="AJ310" s="1524"/>
      <c r="AK310" s="1524"/>
      <c r="AL310" s="1524"/>
      <c r="AM310" s="1524"/>
    </row>
    <row r="311" spans="1:41">
      <c r="C311" s="13">
        <v>8</v>
      </c>
      <c r="D311" s="1628"/>
      <c r="E311" s="1525">
        <v>87.11</v>
      </c>
      <c r="F311" s="1525">
        <v>84.33</v>
      </c>
      <c r="G311" s="1525">
        <v>79.05</v>
      </c>
      <c r="H311" s="1525">
        <v>95.29</v>
      </c>
      <c r="I311" s="1525">
        <v>94.96</v>
      </c>
      <c r="J311" s="1526">
        <v>94.47</v>
      </c>
      <c r="K311" s="1525">
        <v>93.83</v>
      </c>
      <c r="L311" s="1525">
        <v>96.62</v>
      </c>
      <c r="M311" s="1526">
        <v>102.87</v>
      </c>
      <c r="N311" s="1528">
        <v>71.400000000000006</v>
      </c>
      <c r="O311" s="1528">
        <v>77.8</v>
      </c>
      <c r="P311" s="1532">
        <v>22.2</v>
      </c>
      <c r="Q311" s="1624">
        <v>120.70000000000093</v>
      </c>
      <c r="R311" s="1624">
        <v>110.60000000000015</v>
      </c>
      <c r="S311" s="1625">
        <v>-860.20000000000107</v>
      </c>
      <c r="T311" s="1617">
        <f t="shared" si="12"/>
        <v>12.070000000000093</v>
      </c>
      <c r="U311" s="1617">
        <f t="shared" si="13"/>
        <v>11.060000000000015</v>
      </c>
      <c r="V311" s="1618">
        <f t="shared" si="14"/>
        <v>-86.02000000000011</v>
      </c>
      <c r="W311" s="1619">
        <v>81.8</v>
      </c>
      <c r="X311" s="1529">
        <v>90</v>
      </c>
      <c r="Y311" s="1620">
        <v>33.299999999999997</v>
      </c>
      <c r="Z311" s="1619">
        <v>97.6</v>
      </c>
      <c r="AA311" s="1529">
        <v>91.2</v>
      </c>
      <c r="AB311" s="1620">
        <v>90.5</v>
      </c>
      <c r="AC311" s="1529"/>
      <c r="AE311" s="13">
        <v>50</v>
      </c>
      <c r="AI311" s="13">
        <v>8</v>
      </c>
      <c r="AJ311" s="1524"/>
      <c r="AK311" s="1524"/>
      <c r="AL311" s="1524"/>
      <c r="AM311" s="1524"/>
    </row>
    <row r="312" spans="1:41">
      <c r="C312" s="13">
        <v>9</v>
      </c>
      <c r="D312" s="1628"/>
      <c r="E312" s="1525">
        <v>95.35</v>
      </c>
      <c r="F312" s="1525">
        <v>89.35</v>
      </c>
      <c r="G312" s="1525">
        <v>82.76</v>
      </c>
      <c r="H312" s="1525">
        <v>96.65</v>
      </c>
      <c r="I312" s="1525">
        <v>95.52</v>
      </c>
      <c r="J312" s="1526">
        <v>94.89</v>
      </c>
      <c r="K312" s="1525">
        <v>92.96</v>
      </c>
      <c r="L312" s="1525">
        <v>94.14</v>
      </c>
      <c r="M312" s="1526">
        <v>99.86</v>
      </c>
      <c r="N312" s="1528">
        <v>85.7</v>
      </c>
      <c r="O312" s="1528">
        <v>77.8</v>
      </c>
      <c r="P312" s="1532">
        <v>16.7</v>
      </c>
      <c r="Q312" s="1624">
        <v>156.40000000000094</v>
      </c>
      <c r="R312" s="1624">
        <v>138.40000000000015</v>
      </c>
      <c r="S312" s="1625">
        <v>-893.50000000000102</v>
      </c>
      <c r="T312" s="1617">
        <f t="shared" si="12"/>
        <v>15.640000000000095</v>
      </c>
      <c r="U312" s="1617">
        <f t="shared" si="13"/>
        <v>13.840000000000014</v>
      </c>
      <c r="V312" s="1618">
        <f t="shared" si="14"/>
        <v>-89.350000000000108</v>
      </c>
      <c r="W312" s="1619">
        <v>81.8</v>
      </c>
      <c r="X312" s="1529">
        <v>90</v>
      </c>
      <c r="Y312" s="1620">
        <v>33.299999999999997</v>
      </c>
      <c r="Z312" s="1619">
        <v>100.3</v>
      </c>
      <c r="AA312" s="1529">
        <v>93.6</v>
      </c>
      <c r="AB312" s="1620">
        <v>90.3</v>
      </c>
      <c r="AC312" s="1529"/>
      <c r="AE312" s="13">
        <v>50</v>
      </c>
      <c r="AI312" s="13">
        <v>9</v>
      </c>
      <c r="AJ312" s="1524"/>
      <c r="AK312" s="1524"/>
      <c r="AL312" s="1524"/>
      <c r="AM312" s="1524"/>
    </row>
    <row r="313" spans="1:41">
      <c r="C313" s="13">
        <v>10</v>
      </c>
      <c r="D313" s="1628"/>
      <c r="E313" s="1525">
        <v>99.17</v>
      </c>
      <c r="F313" s="1525">
        <v>93.88</v>
      </c>
      <c r="G313" s="1525">
        <v>85.81</v>
      </c>
      <c r="H313" s="1525">
        <v>98.33</v>
      </c>
      <c r="I313" s="1525">
        <v>96.76</v>
      </c>
      <c r="J313" s="1526">
        <v>95.97</v>
      </c>
      <c r="K313" s="1525">
        <v>94.15</v>
      </c>
      <c r="L313" s="1525">
        <v>93.65</v>
      </c>
      <c r="M313" s="1526">
        <v>97.91</v>
      </c>
      <c r="N313" s="1528">
        <v>85.7</v>
      </c>
      <c r="O313" s="1528">
        <v>83.3</v>
      </c>
      <c r="P313" s="1532">
        <v>55.6</v>
      </c>
      <c r="Q313" s="1624">
        <v>192.10000000000093</v>
      </c>
      <c r="R313" s="1624">
        <v>171.70000000000016</v>
      </c>
      <c r="S313" s="1625">
        <v>-887.900000000001</v>
      </c>
      <c r="T313" s="1617">
        <f t="shared" si="12"/>
        <v>19.210000000000093</v>
      </c>
      <c r="U313" s="1617">
        <f t="shared" si="13"/>
        <v>17.170000000000016</v>
      </c>
      <c r="V313" s="1618">
        <f t="shared" si="14"/>
        <v>-88.790000000000106</v>
      </c>
      <c r="W313" s="1619">
        <v>90.9</v>
      </c>
      <c r="X313" s="1529">
        <v>90</v>
      </c>
      <c r="Y313" s="1620">
        <v>38.9</v>
      </c>
      <c r="Z313" s="1619">
        <v>102.7</v>
      </c>
      <c r="AA313" s="1529">
        <v>96</v>
      </c>
      <c r="AB313" s="1620">
        <v>89.9</v>
      </c>
      <c r="AC313" s="1529"/>
      <c r="AE313" s="13">
        <v>50</v>
      </c>
      <c r="AI313" s="13">
        <v>10</v>
      </c>
      <c r="AJ313" s="1524"/>
      <c r="AK313" s="1524"/>
      <c r="AL313" s="1524"/>
      <c r="AM313" s="1524"/>
    </row>
    <row r="314" spans="1:41">
      <c r="C314" s="13">
        <v>11</v>
      </c>
      <c r="D314" s="1628"/>
      <c r="E314" s="1525">
        <v>109.06</v>
      </c>
      <c r="F314" s="1525">
        <v>101.19</v>
      </c>
      <c r="G314" s="1525">
        <v>90.28</v>
      </c>
      <c r="H314" s="1525">
        <v>99.24</v>
      </c>
      <c r="I314" s="1525">
        <v>98.07</v>
      </c>
      <c r="J314" s="1526">
        <v>96.83</v>
      </c>
      <c r="K314" s="1525">
        <v>93.82</v>
      </c>
      <c r="L314" s="1525">
        <v>93.64</v>
      </c>
      <c r="M314" s="1526">
        <v>96.22</v>
      </c>
      <c r="N314" s="1528">
        <v>85.7</v>
      </c>
      <c r="O314" s="1528">
        <v>83.3</v>
      </c>
      <c r="P314" s="1532">
        <v>55.6</v>
      </c>
      <c r="Q314" s="1624">
        <v>227.80000000000092</v>
      </c>
      <c r="R314" s="1624">
        <v>205.00000000000017</v>
      </c>
      <c r="S314" s="1625">
        <v>-882.30000000000098</v>
      </c>
      <c r="T314" s="1617">
        <f t="shared" si="12"/>
        <v>22.780000000000094</v>
      </c>
      <c r="U314" s="1617">
        <f t="shared" si="13"/>
        <v>20.500000000000018</v>
      </c>
      <c r="V314" s="1618">
        <f t="shared" si="14"/>
        <v>-88.230000000000103</v>
      </c>
      <c r="W314" s="1619">
        <v>90.9</v>
      </c>
      <c r="X314" s="1529">
        <v>100</v>
      </c>
      <c r="Y314" s="1620">
        <v>33.299999999999997</v>
      </c>
      <c r="Z314" s="1619">
        <v>102.5</v>
      </c>
      <c r="AA314" s="1529">
        <v>97.8</v>
      </c>
      <c r="AB314" s="1620">
        <v>90</v>
      </c>
      <c r="AC314" s="1529"/>
      <c r="AE314" s="13">
        <v>50</v>
      </c>
      <c r="AI314" s="13">
        <v>11</v>
      </c>
      <c r="AJ314" s="1524"/>
      <c r="AK314" s="1524"/>
      <c r="AL314" s="1524"/>
      <c r="AM314" s="1524"/>
    </row>
    <row r="315" spans="1:41">
      <c r="C315" s="13">
        <v>12</v>
      </c>
      <c r="D315" s="1628"/>
      <c r="E315" s="1525">
        <v>108.09</v>
      </c>
      <c r="F315" s="1525">
        <v>105.44</v>
      </c>
      <c r="G315" s="1525">
        <v>94.95</v>
      </c>
      <c r="H315" s="1525">
        <v>100.32</v>
      </c>
      <c r="I315" s="1525">
        <v>99.3</v>
      </c>
      <c r="J315" s="1526">
        <v>97.97</v>
      </c>
      <c r="K315" s="1525">
        <v>93.8</v>
      </c>
      <c r="L315" s="1525">
        <v>93.92</v>
      </c>
      <c r="M315" s="1526">
        <v>94.94</v>
      </c>
      <c r="N315" s="1528">
        <v>85.7</v>
      </c>
      <c r="O315" s="1528">
        <v>77.8</v>
      </c>
      <c r="P315" s="1532">
        <v>55.6</v>
      </c>
      <c r="Q315" s="1624">
        <v>263.50000000000091</v>
      </c>
      <c r="R315" s="1624">
        <v>232.80000000000018</v>
      </c>
      <c r="S315" s="1625">
        <v>-876.70000000000095</v>
      </c>
      <c r="T315" s="1617">
        <f t="shared" si="12"/>
        <v>26.35000000000009</v>
      </c>
      <c r="U315" s="1617">
        <f t="shared" si="13"/>
        <v>23.280000000000019</v>
      </c>
      <c r="V315" s="1618">
        <f t="shared" si="14"/>
        <v>-87.670000000000101</v>
      </c>
      <c r="W315" s="1619">
        <v>72.7</v>
      </c>
      <c r="X315" s="1529">
        <v>100</v>
      </c>
      <c r="Y315" s="1620">
        <v>55.6</v>
      </c>
      <c r="Z315" s="1619">
        <v>104.6</v>
      </c>
      <c r="AA315" s="1529">
        <v>99.6</v>
      </c>
      <c r="AB315" s="1620">
        <v>90.4</v>
      </c>
      <c r="AC315" s="1529"/>
      <c r="AE315" s="13">
        <v>50</v>
      </c>
      <c r="AI315" s="13">
        <v>12</v>
      </c>
      <c r="AJ315" s="1524"/>
      <c r="AK315" s="1524"/>
      <c r="AL315" s="1524"/>
      <c r="AM315" s="1524"/>
    </row>
    <row r="316" spans="1:41" ht="26">
      <c r="A316" s="13">
        <v>2010</v>
      </c>
      <c r="B316" s="1523" t="s">
        <v>62</v>
      </c>
      <c r="C316" s="13">
        <v>1</v>
      </c>
      <c r="D316" s="1628"/>
      <c r="E316" s="1525">
        <v>114.5</v>
      </c>
      <c r="F316" s="1525">
        <v>110.55</v>
      </c>
      <c r="G316" s="1525">
        <v>99.84</v>
      </c>
      <c r="H316" s="1525">
        <v>102.35</v>
      </c>
      <c r="I316" s="1525">
        <v>100.64</v>
      </c>
      <c r="J316" s="1526">
        <v>99.38</v>
      </c>
      <c r="K316" s="1525">
        <v>94.42</v>
      </c>
      <c r="L316" s="1525">
        <v>94.01</v>
      </c>
      <c r="M316" s="1526">
        <v>94.09</v>
      </c>
      <c r="N316" s="1528">
        <v>100</v>
      </c>
      <c r="O316" s="1528">
        <v>72.2</v>
      </c>
      <c r="P316" s="1532">
        <v>44.4</v>
      </c>
      <c r="Q316" s="1624">
        <v>313.50000000000091</v>
      </c>
      <c r="R316" s="1624">
        <v>255.00000000000017</v>
      </c>
      <c r="S316" s="1625">
        <v>-882.30000000000098</v>
      </c>
      <c r="T316" s="1617">
        <f t="shared" si="12"/>
        <v>31.35000000000009</v>
      </c>
      <c r="U316" s="1617">
        <f t="shared" si="13"/>
        <v>25.500000000000018</v>
      </c>
      <c r="V316" s="1618">
        <f t="shared" si="14"/>
        <v>-88.230000000000103</v>
      </c>
      <c r="W316" s="1619">
        <v>63.6</v>
      </c>
      <c r="X316" s="1529">
        <v>90</v>
      </c>
      <c r="Y316" s="1620">
        <v>66.7</v>
      </c>
      <c r="Z316" s="1619">
        <v>105.7</v>
      </c>
      <c r="AA316" s="1529">
        <v>102.6</v>
      </c>
      <c r="AB316" s="1620">
        <v>91.4</v>
      </c>
      <c r="AC316" s="1529"/>
      <c r="AE316" s="13">
        <v>50</v>
      </c>
      <c r="AG316" s="1530" t="s">
        <v>63</v>
      </c>
      <c r="AI316" s="13">
        <v>1</v>
      </c>
      <c r="AJ316" s="1524"/>
      <c r="AK316" s="1524"/>
      <c r="AL316" s="1524"/>
      <c r="AM316" s="1524"/>
    </row>
    <row r="317" spans="1:41">
      <c r="C317" s="13">
        <v>2</v>
      </c>
      <c r="D317" s="1628"/>
      <c r="E317" s="1525">
        <v>118.27</v>
      </c>
      <c r="F317" s="1525">
        <v>113.62</v>
      </c>
      <c r="G317" s="1525">
        <v>104.51</v>
      </c>
      <c r="H317" s="1525">
        <v>102.73</v>
      </c>
      <c r="I317" s="1525">
        <v>101.8</v>
      </c>
      <c r="J317" s="1526">
        <v>100.59</v>
      </c>
      <c r="K317" s="1525">
        <v>95.34</v>
      </c>
      <c r="L317" s="1525">
        <v>94.52</v>
      </c>
      <c r="M317" s="1526">
        <v>94.05</v>
      </c>
      <c r="N317" s="1528">
        <v>71.400000000000006</v>
      </c>
      <c r="O317" s="1528">
        <v>100</v>
      </c>
      <c r="P317" s="1532">
        <v>66.7</v>
      </c>
      <c r="Q317" s="1624">
        <v>334.90000000000089</v>
      </c>
      <c r="R317" s="1624">
        <v>305.00000000000017</v>
      </c>
      <c r="S317" s="1625">
        <v>-865.60000000000093</v>
      </c>
      <c r="T317" s="1617">
        <f t="shared" si="12"/>
        <v>33.490000000000087</v>
      </c>
      <c r="U317" s="1617">
        <f t="shared" si="13"/>
        <v>30.500000000000018</v>
      </c>
      <c r="V317" s="1618">
        <f t="shared" si="14"/>
        <v>-86.560000000000088</v>
      </c>
      <c r="W317" s="1619">
        <v>72.7</v>
      </c>
      <c r="X317" s="1529">
        <v>90</v>
      </c>
      <c r="Y317" s="1620">
        <v>55.6</v>
      </c>
      <c r="Z317" s="1619">
        <v>104.5</v>
      </c>
      <c r="AA317" s="1529">
        <v>103.4</v>
      </c>
      <c r="AB317" s="1620">
        <v>91.3</v>
      </c>
      <c r="AC317" s="1529"/>
      <c r="AE317" s="13">
        <v>50</v>
      </c>
      <c r="AI317" s="13">
        <v>2</v>
      </c>
      <c r="AJ317" s="1524"/>
      <c r="AK317" s="1524"/>
      <c r="AL317" s="1524"/>
      <c r="AM317" s="1524"/>
    </row>
    <row r="318" spans="1:41">
      <c r="C318" s="13">
        <v>3</v>
      </c>
      <c r="D318" s="1628"/>
      <c r="E318" s="1525">
        <v>122.56</v>
      </c>
      <c r="F318" s="1525">
        <v>118.44</v>
      </c>
      <c r="G318" s="1525">
        <v>109.57</v>
      </c>
      <c r="H318" s="1525">
        <v>103.91</v>
      </c>
      <c r="I318" s="1525">
        <v>103</v>
      </c>
      <c r="J318" s="1526">
        <v>101.71</v>
      </c>
      <c r="K318" s="1525">
        <v>95.06</v>
      </c>
      <c r="L318" s="1525">
        <v>94.94</v>
      </c>
      <c r="M318" s="1526">
        <v>94.22</v>
      </c>
      <c r="N318" s="1528">
        <v>85.7</v>
      </c>
      <c r="O318" s="1528">
        <v>66.7</v>
      </c>
      <c r="P318" s="1532">
        <v>55.6</v>
      </c>
      <c r="Q318" s="1624">
        <v>370.60000000000088</v>
      </c>
      <c r="R318" s="1624">
        <v>321.70000000000016</v>
      </c>
      <c r="S318" s="1625">
        <v>-860.00000000000091</v>
      </c>
      <c r="T318" s="1617">
        <f t="shared" si="12"/>
        <v>37.060000000000088</v>
      </c>
      <c r="U318" s="1617">
        <f t="shared" si="13"/>
        <v>32.170000000000016</v>
      </c>
      <c r="V318" s="1618">
        <f t="shared" si="14"/>
        <v>-86.000000000000085</v>
      </c>
      <c r="W318" s="1619">
        <v>81.8</v>
      </c>
      <c r="X318" s="1529">
        <v>90</v>
      </c>
      <c r="Y318" s="1620">
        <v>66.7</v>
      </c>
      <c r="Z318" s="1619">
        <v>108.3</v>
      </c>
      <c r="AA318" s="1529">
        <v>104.9</v>
      </c>
      <c r="AB318" s="1620">
        <v>91.7</v>
      </c>
      <c r="AC318" s="1529"/>
      <c r="AE318" s="13">
        <v>50</v>
      </c>
      <c r="AI318" s="13">
        <v>3</v>
      </c>
      <c r="AJ318" s="1524"/>
      <c r="AK318" s="1524"/>
      <c r="AL318" s="1524"/>
      <c r="AM318" s="1524"/>
    </row>
    <row r="319" spans="1:41">
      <c r="C319" s="13">
        <v>4</v>
      </c>
      <c r="D319" s="1628"/>
      <c r="E319" s="1525">
        <v>123.83</v>
      </c>
      <c r="F319" s="1525">
        <v>121.55</v>
      </c>
      <c r="G319" s="1525">
        <v>113.64</v>
      </c>
      <c r="H319" s="1525">
        <v>106.03</v>
      </c>
      <c r="I319" s="1525">
        <v>104.22</v>
      </c>
      <c r="J319" s="1526">
        <v>103.07</v>
      </c>
      <c r="K319" s="1525">
        <v>92.71</v>
      </c>
      <c r="L319" s="1525">
        <v>94.37</v>
      </c>
      <c r="M319" s="1526">
        <v>94.19</v>
      </c>
      <c r="N319" s="1528">
        <v>57.1</v>
      </c>
      <c r="O319" s="1528">
        <v>77.8</v>
      </c>
      <c r="P319" s="1532">
        <v>44.4</v>
      </c>
      <c r="Q319" s="1624">
        <v>377.7000000000009</v>
      </c>
      <c r="R319" s="1624">
        <v>349.50000000000017</v>
      </c>
      <c r="S319" s="1625">
        <v>-865.60000000000093</v>
      </c>
      <c r="T319" s="1617">
        <f t="shared" si="12"/>
        <v>37.770000000000088</v>
      </c>
      <c r="U319" s="1617">
        <f t="shared" si="13"/>
        <v>34.950000000000017</v>
      </c>
      <c r="V319" s="1618">
        <f t="shared" si="14"/>
        <v>-86.560000000000088</v>
      </c>
      <c r="W319" s="1619">
        <v>81.8</v>
      </c>
      <c r="X319" s="1529">
        <v>90</v>
      </c>
      <c r="Y319" s="1620">
        <v>33.299999999999997</v>
      </c>
      <c r="Z319" s="1619">
        <v>109.8</v>
      </c>
      <c r="AA319" s="1529">
        <v>106.1</v>
      </c>
      <c r="AB319" s="1620">
        <v>91.3</v>
      </c>
      <c r="AC319" s="1529"/>
      <c r="AE319" s="13">
        <v>50</v>
      </c>
      <c r="AI319" s="13">
        <v>4</v>
      </c>
      <c r="AJ319" s="1524"/>
      <c r="AK319" s="1524"/>
      <c r="AL319" s="1524"/>
      <c r="AM319" s="1524"/>
    </row>
    <row r="320" spans="1:41">
      <c r="C320" s="13">
        <v>5</v>
      </c>
      <c r="D320" s="1628"/>
      <c r="E320" s="1525">
        <v>123.83</v>
      </c>
      <c r="F320" s="1525">
        <v>123.41</v>
      </c>
      <c r="G320" s="1525">
        <v>117.16</v>
      </c>
      <c r="H320" s="1525">
        <v>107.61</v>
      </c>
      <c r="I320" s="1525">
        <v>105.85</v>
      </c>
      <c r="J320" s="1526">
        <v>104.53</v>
      </c>
      <c r="K320" s="1525">
        <v>94.04</v>
      </c>
      <c r="L320" s="1525">
        <v>93.94</v>
      </c>
      <c r="M320" s="1526">
        <v>94.17</v>
      </c>
      <c r="N320" s="1528">
        <v>71.400000000000006</v>
      </c>
      <c r="O320" s="1528">
        <v>88.9</v>
      </c>
      <c r="P320" s="1532">
        <v>22.2</v>
      </c>
      <c r="Q320" s="1624">
        <v>399.10000000000093</v>
      </c>
      <c r="R320" s="1624">
        <v>388.4000000000002</v>
      </c>
      <c r="S320" s="1625">
        <v>-893.40000000000089</v>
      </c>
      <c r="T320" s="1617">
        <f t="shared" si="12"/>
        <v>39.910000000000096</v>
      </c>
      <c r="U320" s="1617">
        <f t="shared" si="13"/>
        <v>38.840000000000018</v>
      </c>
      <c r="V320" s="1618">
        <f t="shared" si="14"/>
        <v>-89.340000000000089</v>
      </c>
      <c r="W320" s="1619">
        <v>90.9</v>
      </c>
      <c r="X320" s="1529">
        <v>50</v>
      </c>
      <c r="Y320" s="1620">
        <v>50</v>
      </c>
      <c r="Z320" s="1619">
        <v>108.6</v>
      </c>
      <c r="AA320" s="1529">
        <v>105.5</v>
      </c>
      <c r="AB320" s="1620">
        <v>92.3</v>
      </c>
      <c r="AC320" s="1529"/>
      <c r="AE320" s="13">
        <v>50</v>
      </c>
      <c r="AI320" s="13">
        <v>5</v>
      </c>
      <c r="AJ320" s="1524"/>
      <c r="AK320" s="1524"/>
      <c r="AL320" s="1524"/>
      <c r="AM320" s="1524"/>
    </row>
    <row r="321" spans="1:39">
      <c r="C321" s="13">
        <v>6</v>
      </c>
      <c r="D321" s="1628"/>
      <c r="E321" s="1525">
        <v>119.58</v>
      </c>
      <c r="F321" s="1525">
        <v>122.41</v>
      </c>
      <c r="G321" s="1525">
        <v>118.67</v>
      </c>
      <c r="H321" s="1525">
        <v>108.6</v>
      </c>
      <c r="I321" s="1525">
        <v>107.41</v>
      </c>
      <c r="J321" s="1526">
        <v>105.78</v>
      </c>
      <c r="K321" s="1525">
        <v>95.73</v>
      </c>
      <c r="L321" s="1525">
        <v>94.16</v>
      </c>
      <c r="M321" s="1526">
        <v>94.44</v>
      </c>
      <c r="N321" s="1528">
        <v>42.9</v>
      </c>
      <c r="O321" s="1528">
        <v>88.9</v>
      </c>
      <c r="P321" s="1532">
        <v>33.299999999999997</v>
      </c>
      <c r="Q321" s="1624">
        <v>392.00000000000091</v>
      </c>
      <c r="R321" s="1624">
        <v>427.30000000000018</v>
      </c>
      <c r="S321" s="1625">
        <v>-910.10000000000093</v>
      </c>
      <c r="T321" s="1617">
        <f t="shared" si="12"/>
        <v>39.200000000000088</v>
      </c>
      <c r="U321" s="1617">
        <f t="shared" si="13"/>
        <v>42.730000000000018</v>
      </c>
      <c r="V321" s="1618">
        <f t="shared" si="14"/>
        <v>-91.01000000000009</v>
      </c>
      <c r="W321" s="1619">
        <v>63.6</v>
      </c>
      <c r="X321" s="1529">
        <v>50</v>
      </c>
      <c r="Y321" s="1620">
        <v>44.4</v>
      </c>
      <c r="Z321" s="1619">
        <v>108.9</v>
      </c>
      <c r="AA321" s="1529">
        <v>106.3</v>
      </c>
      <c r="AB321" s="1620">
        <v>92.5</v>
      </c>
      <c r="AC321" s="1529"/>
      <c r="AE321" s="13">
        <v>50</v>
      </c>
      <c r="AI321" s="13">
        <v>6</v>
      </c>
      <c r="AJ321" s="1524"/>
      <c r="AK321" s="1524"/>
      <c r="AL321" s="1524"/>
      <c r="AM321" s="1524"/>
    </row>
    <row r="322" spans="1:39">
      <c r="C322" s="13">
        <v>7</v>
      </c>
      <c r="D322" s="1628"/>
      <c r="E322" s="1525">
        <v>123.03</v>
      </c>
      <c r="F322" s="1525">
        <v>122.15</v>
      </c>
      <c r="G322" s="1525">
        <v>120.8</v>
      </c>
      <c r="H322" s="1525">
        <v>110.27</v>
      </c>
      <c r="I322" s="1525">
        <v>108.83</v>
      </c>
      <c r="J322" s="1526">
        <v>107.28</v>
      </c>
      <c r="K322" s="1525">
        <v>95.75</v>
      </c>
      <c r="L322" s="1525">
        <v>95.17</v>
      </c>
      <c r="M322" s="1526">
        <v>94.72</v>
      </c>
      <c r="N322" s="1528">
        <v>78.599999999999994</v>
      </c>
      <c r="O322" s="1528">
        <v>100</v>
      </c>
      <c r="P322" s="1532">
        <v>88.9</v>
      </c>
      <c r="Q322" s="1624">
        <v>420.60000000000093</v>
      </c>
      <c r="R322" s="1624">
        <v>477.30000000000018</v>
      </c>
      <c r="S322" s="1625">
        <v>-871.20000000000095</v>
      </c>
      <c r="T322" s="1617">
        <f t="shared" si="12"/>
        <v>42.060000000000095</v>
      </c>
      <c r="U322" s="1617">
        <f t="shared" si="13"/>
        <v>47.730000000000018</v>
      </c>
      <c r="V322" s="1618">
        <f t="shared" si="14"/>
        <v>-87.12000000000009</v>
      </c>
      <c r="W322" s="1619">
        <v>54.5</v>
      </c>
      <c r="X322" s="1529">
        <v>50</v>
      </c>
      <c r="Y322" s="1620">
        <v>83.3</v>
      </c>
      <c r="Z322" s="1619">
        <v>108.9</v>
      </c>
      <c r="AA322" s="1529">
        <v>107.1</v>
      </c>
      <c r="AB322" s="1620">
        <v>93.6</v>
      </c>
      <c r="AC322" s="1529"/>
      <c r="AE322" s="13">
        <v>50</v>
      </c>
      <c r="AI322" s="13">
        <v>7</v>
      </c>
      <c r="AJ322" s="1524"/>
      <c r="AK322" s="1524"/>
      <c r="AL322" s="1524"/>
      <c r="AM322" s="1524"/>
    </row>
    <row r="323" spans="1:39">
      <c r="C323" s="13">
        <v>8</v>
      </c>
      <c r="D323" s="1628"/>
      <c r="E323" s="1525">
        <v>120.42</v>
      </c>
      <c r="F323" s="1525">
        <v>121.01</v>
      </c>
      <c r="G323" s="1525">
        <v>121.65</v>
      </c>
      <c r="H323" s="1525">
        <v>111.9</v>
      </c>
      <c r="I323" s="1525">
        <v>110.26</v>
      </c>
      <c r="J323" s="1526">
        <v>108.88</v>
      </c>
      <c r="K323" s="1525">
        <v>97.82</v>
      </c>
      <c r="L323" s="1525">
        <v>96.43</v>
      </c>
      <c r="M323" s="1526">
        <v>95.21</v>
      </c>
      <c r="N323" s="1528">
        <v>57.1</v>
      </c>
      <c r="O323" s="1528">
        <v>88.9</v>
      </c>
      <c r="P323" s="1532">
        <v>77.8</v>
      </c>
      <c r="Q323" s="1624">
        <v>427.70000000000095</v>
      </c>
      <c r="R323" s="1624">
        <v>516.20000000000016</v>
      </c>
      <c r="S323" s="1625">
        <v>-843.400000000001</v>
      </c>
      <c r="T323" s="1617">
        <f t="shared" si="12"/>
        <v>42.770000000000095</v>
      </c>
      <c r="U323" s="1617">
        <f t="shared" si="13"/>
        <v>51.620000000000019</v>
      </c>
      <c r="V323" s="1618">
        <f t="shared" si="14"/>
        <v>-84.340000000000103</v>
      </c>
      <c r="W323" s="1619">
        <v>45.5</v>
      </c>
      <c r="X323" s="1529">
        <v>80</v>
      </c>
      <c r="Y323" s="1620">
        <v>66.7</v>
      </c>
      <c r="Z323" s="1619">
        <v>109.3</v>
      </c>
      <c r="AA323" s="1529">
        <v>107.2</v>
      </c>
      <c r="AB323" s="1620">
        <v>93.2</v>
      </c>
      <c r="AC323" s="1529"/>
      <c r="AE323" s="13">
        <v>50</v>
      </c>
      <c r="AI323" s="13">
        <v>8</v>
      </c>
      <c r="AJ323" s="1524"/>
      <c r="AK323" s="1524"/>
      <c r="AL323" s="1524"/>
      <c r="AM323" s="1524"/>
    </row>
    <row r="324" spans="1:39">
      <c r="C324" s="13">
        <v>9</v>
      </c>
      <c r="D324" s="1628"/>
      <c r="E324" s="1525">
        <v>124.16</v>
      </c>
      <c r="F324" s="1525">
        <v>122.54</v>
      </c>
      <c r="G324" s="1525">
        <v>122.49</v>
      </c>
      <c r="H324" s="1525">
        <v>113.44</v>
      </c>
      <c r="I324" s="1525">
        <v>111.87</v>
      </c>
      <c r="J324" s="1526">
        <v>110.36</v>
      </c>
      <c r="K324" s="1525">
        <v>96.93</v>
      </c>
      <c r="L324" s="1525">
        <v>96.83</v>
      </c>
      <c r="M324" s="1526">
        <v>95.43</v>
      </c>
      <c r="N324" s="1528">
        <v>57.1</v>
      </c>
      <c r="O324" s="1528">
        <v>100</v>
      </c>
      <c r="P324" s="1532">
        <v>72.2</v>
      </c>
      <c r="Q324" s="1624">
        <v>434.80000000000098</v>
      </c>
      <c r="R324" s="1624">
        <v>566.20000000000016</v>
      </c>
      <c r="S324" s="1625">
        <v>-821.20000000000095</v>
      </c>
      <c r="T324" s="1617">
        <f t="shared" si="12"/>
        <v>43.480000000000096</v>
      </c>
      <c r="U324" s="1617">
        <f t="shared" si="13"/>
        <v>56.620000000000019</v>
      </c>
      <c r="V324" s="1618">
        <f t="shared" si="14"/>
        <v>-82.12000000000009</v>
      </c>
      <c r="W324" s="1619">
        <v>54.5</v>
      </c>
      <c r="X324" s="1529">
        <v>70</v>
      </c>
      <c r="Y324" s="1620">
        <v>55.6</v>
      </c>
      <c r="Z324" s="1619">
        <v>108.6</v>
      </c>
      <c r="AA324" s="1529">
        <v>108.2</v>
      </c>
      <c r="AB324" s="1620">
        <v>93.4</v>
      </c>
      <c r="AC324" s="1529"/>
      <c r="AE324" s="13">
        <v>50</v>
      </c>
      <c r="AI324" s="13">
        <v>9</v>
      </c>
      <c r="AJ324" s="1524"/>
      <c r="AK324" s="1524"/>
      <c r="AL324" s="1524"/>
      <c r="AM324" s="1524"/>
    </row>
    <row r="325" spans="1:39">
      <c r="C325" s="13">
        <v>10</v>
      </c>
      <c r="D325" s="1628"/>
      <c r="E325" s="1525">
        <v>116.45</v>
      </c>
      <c r="F325" s="1525">
        <v>120.34</v>
      </c>
      <c r="G325" s="1525">
        <v>121.61</v>
      </c>
      <c r="H325" s="1525">
        <v>112.91</v>
      </c>
      <c r="I325" s="1525">
        <v>112.75</v>
      </c>
      <c r="J325" s="1526">
        <v>111.42</v>
      </c>
      <c r="K325" s="1525">
        <v>100.68</v>
      </c>
      <c r="L325" s="1525">
        <v>98.48</v>
      </c>
      <c r="M325" s="1526">
        <v>96.24</v>
      </c>
      <c r="N325" s="1528">
        <v>14.3</v>
      </c>
      <c r="O325" s="1528">
        <v>77.8</v>
      </c>
      <c r="P325" s="1532">
        <v>77.8</v>
      </c>
      <c r="Q325" s="1624">
        <v>399.10000000000099</v>
      </c>
      <c r="R325" s="1624">
        <v>594.00000000000011</v>
      </c>
      <c r="S325" s="1625">
        <v>-793.400000000001</v>
      </c>
      <c r="T325" s="1617">
        <f t="shared" si="12"/>
        <v>39.910000000000096</v>
      </c>
      <c r="U325" s="1617">
        <f t="shared" si="13"/>
        <v>59.400000000000013</v>
      </c>
      <c r="V325" s="1618">
        <f t="shared" si="14"/>
        <v>-79.340000000000103</v>
      </c>
      <c r="W325" s="1619">
        <v>54.5</v>
      </c>
      <c r="X325" s="1529">
        <v>50</v>
      </c>
      <c r="Y325" s="1620">
        <v>44.4</v>
      </c>
      <c r="Z325" s="1619">
        <v>108.4</v>
      </c>
      <c r="AA325" s="1529">
        <v>107.6</v>
      </c>
      <c r="AB325" s="1620">
        <v>94.2</v>
      </c>
      <c r="AC325" s="1529"/>
      <c r="AE325" s="13">
        <v>50</v>
      </c>
      <c r="AI325" s="13">
        <v>10</v>
      </c>
      <c r="AJ325" s="1524"/>
      <c r="AK325" s="1524"/>
      <c r="AL325" s="1524"/>
      <c r="AM325" s="1524"/>
    </row>
    <row r="326" spans="1:39">
      <c r="C326" s="13">
        <v>11</v>
      </c>
      <c r="D326" s="1628"/>
      <c r="E326" s="1525">
        <v>116.06</v>
      </c>
      <c r="F326" s="1525">
        <v>118.89</v>
      </c>
      <c r="G326" s="1525">
        <v>120.5</v>
      </c>
      <c r="H326" s="1525">
        <v>111.8</v>
      </c>
      <c r="I326" s="1525">
        <v>112.72</v>
      </c>
      <c r="J326" s="1526">
        <v>112.06</v>
      </c>
      <c r="K326" s="1525">
        <v>98</v>
      </c>
      <c r="L326" s="1525">
        <v>98.54</v>
      </c>
      <c r="M326" s="1526">
        <v>96.99</v>
      </c>
      <c r="N326" s="1528">
        <v>57.1</v>
      </c>
      <c r="O326" s="1528">
        <v>44.4</v>
      </c>
      <c r="P326" s="1532">
        <v>55.6</v>
      </c>
      <c r="Q326" s="1624">
        <v>406.20000000000101</v>
      </c>
      <c r="R326" s="1624">
        <v>588.40000000000009</v>
      </c>
      <c r="S326" s="1625">
        <v>-787.80000000000098</v>
      </c>
      <c r="T326" s="1617">
        <f t="shared" si="12"/>
        <v>40.620000000000104</v>
      </c>
      <c r="U326" s="1617">
        <f t="shared" si="13"/>
        <v>58.840000000000011</v>
      </c>
      <c r="V326" s="1618">
        <f t="shared" si="14"/>
        <v>-78.780000000000101</v>
      </c>
      <c r="W326" s="1619">
        <v>40.9</v>
      </c>
      <c r="X326" s="1529">
        <v>80</v>
      </c>
      <c r="Y326" s="1620">
        <v>77.8</v>
      </c>
      <c r="Z326" s="1619">
        <v>109.3</v>
      </c>
      <c r="AA326" s="1529">
        <v>109.8</v>
      </c>
      <c r="AB326" s="1620">
        <v>94.3</v>
      </c>
      <c r="AC326" s="1529"/>
      <c r="AE326" s="13">
        <v>50</v>
      </c>
      <c r="AI326" s="13">
        <v>11</v>
      </c>
      <c r="AJ326" s="1524"/>
      <c r="AK326" s="1524"/>
      <c r="AL326" s="1524"/>
      <c r="AM326" s="1524"/>
    </row>
    <row r="327" spans="1:39">
      <c r="C327" s="13">
        <v>12</v>
      </c>
      <c r="D327" s="1628"/>
      <c r="E327" s="1525">
        <v>122.54</v>
      </c>
      <c r="F327" s="1525">
        <v>118.35</v>
      </c>
      <c r="G327" s="1525">
        <v>120.32</v>
      </c>
      <c r="H327" s="1525">
        <v>113.7</v>
      </c>
      <c r="I327" s="1525">
        <v>112.8</v>
      </c>
      <c r="J327" s="1526">
        <v>112.75</v>
      </c>
      <c r="K327" s="1525">
        <v>96.69</v>
      </c>
      <c r="L327" s="1525">
        <v>98.46</v>
      </c>
      <c r="M327" s="1526">
        <v>97.37</v>
      </c>
      <c r="N327" s="1528">
        <v>71.400000000000006</v>
      </c>
      <c r="O327" s="1528">
        <v>44.4</v>
      </c>
      <c r="P327" s="1532">
        <v>55.6</v>
      </c>
      <c r="Q327" s="1624">
        <v>427.60000000000105</v>
      </c>
      <c r="R327" s="1624">
        <v>582.80000000000007</v>
      </c>
      <c r="S327" s="1625">
        <v>-782.20000000000095</v>
      </c>
      <c r="T327" s="1617">
        <f t="shared" ref="T327:T390" si="15">Q327/10</f>
        <v>42.760000000000105</v>
      </c>
      <c r="U327" s="1617">
        <f t="shared" ref="U327:U390" si="16">R327/10</f>
        <v>58.280000000000008</v>
      </c>
      <c r="V327" s="1618">
        <f t="shared" ref="V327:V390" si="17">S327/10</f>
        <v>-78.220000000000098</v>
      </c>
      <c r="W327" s="1619">
        <v>63.6</v>
      </c>
      <c r="X327" s="1529">
        <v>70</v>
      </c>
      <c r="Y327" s="1620">
        <v>66.7</v>
      </c>
      <c r="Z327" s="1619">
        <v>109.9</v>
      </c>
      <c r="AA327" s="1529">
        <v>110.2</v>
      </c>
      <c r="AB327" s="1620">
        <v>94.6</v>
      </c>
      <c r="AC327" s="1529"/>
      <c r="AE327" s="13">
        <v>50</v>
      </c>
      <c r="AI327" s="13">
        <v>12</v>
      </c>
      <c r="AJ327" s="1524"/>
      <c r="AK327" s="1524"/>
      <c r="AL327" s="1524"/>
      <c r="AM327" s="1524"/>
    </row>
    <row r="328" spans="1:39" ht="26">
      <c r="A328" s="13">
        <v>2011</v>
      </c>
      <c r="B328" s="1523" t="s">
        <v>65</v>
      </c>
      <c r="C328" s="13">
        <v>1</v>
      </c>
      <c r="D328" s="1628"/>
      <c r="E328" s="1525">
        <v>128.06</v>
      </c>
      <c r="F328" s="1525">
        <v>122.22</v>
      </c>
      <c r="G328" s="1525">
        <v>121.53</v>
      </c>
      <c r="H328" s="1525">
        <v>113.9</v>
      </c>
      <c r="I328" s="1525">
        <v>113.13</v>
      </c>
      <c r="J328" s="1526">
        <v>113.15</v>
      </c>
      <c r="K328" s="1525">
        <v>96.99</v>
      </c>
      <c r="L328" s="1525">
        <v>97.23</v>
      </c>
      <c r="M328" s="1526">
        <v>97.55</v>
      </c>
      <c r="N328" s="1528">
        <v>85.7</v>
      </c>
      <c r="O328" s="1528">
        <v>50</v>
      </c>
      <c r="P328" s="1532">
        <v>33.299999999999997</v>
      </c>
      <c r="Q328" s="1624">
        <v>463.30000000000103</v>
      </c>
      <c r="R328" s="1624">
        <v>582.80000000000007</v>
      </c>
      <c r="S328" s="1625">
        <v>-798.900000000001</v>
      </c>
      <c r="T328" s="1617">
        <f t="shared" si="15"/>
        <v>46.330000000000105</v>
      </c>
      <c r="U328" s="1617">
        <f t="shared" si="16"/>
        <v>58.280000000000008</v>
      </c>
      <c r="V328" s="1618">
        <f t="shared" si="17"/>
        <v>-79.8900000000001</v>
      </c>
      <c r="W328" s="1619">
        <v>72.7</v>
      </c>
      <c r="X328" s="1529">
        <v>80</v>
      </c>
      <c r="Y328" s="1620">
        <v>55.6</v>
      </c>
      <c r="Z328" s="1619">
        <v>110.5</v>
      </c>
      <c r="AA328" s="1529">
        <v>110</v>
      </c>
      <c r="AB328" s="1620">
        <v>94.9</v>
      </c>
      <c r="AC328" s="1529"/>
      <c r="AE328" s="13">
        <v>50</v>
      </c>
      <c r="AG328" s="1530" t="s">
        <v>66</v>
      </c>
      <c r="AI328" s="13">
        <v>1</v>
      </c>
      <c r="AJ328" s="1524"/>
      <c r="AK328" s="1524"/>
      <c r="AL328" s="1524"/>
      <c r="AM328" s="1524"/>
    </row>
    <row r="329" spans="1:39">
      <c r="C329" s="13">
        <v>2</v>
      </c>
      <c r="D329" s="1628" t="s">
        <v>33</v>
      </c>
      <c r="E329" s="1525">
        <v>130.93</v>
      </c>
      <c r="F329" s="1525">
        <v>127.18</v>
      </c>
      <c r="G329" s="1525">
        <v>122.66</v>
      </c>
      <c r="H329" s="1525">
        <v>117.95</v>
      </c>
      <c r="I329" s="1525">
        <v>115.18</v>
      </c>
      <c r="J329" s="1526">
        <v>114.05</v>
      </c>
      <c r="K329" s="1525">
        <v>100.55</v>
      </c>
      <c r="L329" s="1525">
        <v>98.08</v>
      </c>
      <c r="M329" s="1526">
        <v>98.24</v>
      </c>
      <c r="N329" s="1528">
        <v>100</v>
      </c>
      <c r="O329" s="1528">
        <v>88.9</v>
      </c>
      <c r="P329" s="1532">
        <v>61.1</v>
      </c>
      <c r="Q329" s="1624">
        <v>513.30000000000109</v>
      </c>
      <c r="R329" s="1624">
        <v>621.70000000000005</v>
      </c>
      <c r="S329" s="1625">
        <v>-787.80000000000098</v>
      </c>
      <c r="T329" s="1617">
        <f t="shared" si="15"/>
        <v>51.330000000000112</v>
      </c>
      <c r="U329" s="1617">
        <f t="shared" si="16"/>
        <v>62.17</v>
      </c>
      <c r="V329" s="1618">
        <f t="shared" si="17"/>
        <v>-78.780000000000101</v>
      </c>
      <c r="W329" s="1619">
        <v>45.5</v>
      </c>
      <c r="X329" s="1529">
        <v>80</v>
      </c>
      <c r="Y329" s="1620">
        <v>66.7</v>
      </c>
      <c r="Z329" s="1619">
        <v>111.3</v>
      </c>
      <c r="AA329" s="1529">
        <v>111.4</v>
      </c>
      <c r="AB329" s="1620">
        <v>95.6</v>
      </c>
      <c r="AC329" s="1529"/>
      <c r="AE329" s="13">
        <v>50</v>
      </c>
      <c r="AI329" s="13">
        <v>2</v>
      </c>
      <c r="AJ329" s="1524" t="s">
        <v>33</v>
      </c>
      <c r="AK329" s="1524"/>
      <c r="AL329" s="1524"/>
      <c r="AM329" s="1524"/>
    </row>
    <row r="330" spans="1:39">
      <c r="C330" s="13">
        <v>3</v>
      </c>
      <c r="D330" s="1628"/>
      <c r="E330" s="1525">
        <v>124.61</v>
      </c>
      <c r="F330" s="1525">
        <v>127.87</v>
      </c>
      <c r="G330" s="1525">
        <v>123.26</v>
      </c>
      <c r="H330" s="1525">
        <v>115.23</v>
      </c>
      <c r="I330" s="1525">
        <v>115.69</v>
      </c>
      <c r="J330" s="1526">
        <v>114.52</v>
      </c>
      <c r="K330" s="1525">
        <v>97.38</v>
      </c>
      <c r="L330" s="1525">
        <v>98.31</v>
      </c>
      <c r="M330" s="1526">
        <v>98.17</v>
      </c>
      <c r="N330" s="1528">
        <v>57.1</v>
      </c>
      <c r="O330" s="1528">
        <v>77.8</v>
      </c>
      <c r="P330" s="1532">
        <v>66.7</v>
      </c>
      <c r="Q330" s="1624">
        <v>520.40000000000111</v>
      </c>
      <c r="R330" s="1624">
        <v>649.5</v>
      </c>
      <c r="S330" s="1625">
        <v>-771.10000000000093</v>
      </c>
      <c r="T330" s="1617">
        <f t="shared" si="15"/>
        <v>52.040000000000113</v>
      </c>
      <c r="U330" s="1617">
        <f t="shared" si="16"/>
        <v>64.95</v>
      </c>
      <c r="V330" s="1618">
        <f t="shared" si="17"/>
        <v>-77.110000000000099</v>
      </c>
      <c r="W330" s="1619">
        <v>45.5</v>
      </c>
      <c r="X330" s="1529">
        <v>10</v>
      </c>
      <c r="Y330" s="1620">
        <v>27.8</v>
      </c>
      <c r="Z330" s="1619">
        <v>108.8</v>
      </c>
      <c r="AA330" s="1529">
        <v>103</v>
      </c>
      <c r="AB330" s="1620">
        <v>93.5</v>
      </c>
      <c r="AC330" s="1529"/>
      <c r="AE330" s="13">
        <v>50</v>
      </c>
      <c r="AI330" s="13">
        <v>3</v>
      </c>
      <c r="AJ330" s="1524"/>
      <c r="AK330" s="1524"/>
      <c r="AL330" s="1524">
        <v>159.5</v>
      </c>
      <c r="AM330" s="1524"/>
    </row>
    <row r="331" spans="1:39">
      <c r="C331" s="13">
        <v>4</v>
      </c>
      <c r="D331" s="1628"/>
      <c r="E331" s="1525">
        <v>119.48</v>
      </c>
      <c r="F331" s="1525">
        <v>125.01</v>
      </c>
      <c r="G331" s="1525">
        <v>122.59</v>
      </c>
      <c r="H331" s="1525">
        <v>115.7</v>
      </c>
      <c r="I331" s="1525">
        <v>116.29</v>
      </c>
      <c r="J331" s="1526">
        <v>115.3</v>
      </c>
      <c r="K331" s="1525">
        <v>99.51</v>
      </c>
      <c r="L331" s="1525">
        <v>99.15</v>
      </c>
      <c r="M331" s="1526">
        <v>98.54</v>
      </c>
      <c r="N331" s="1528">
        <v>28.6</v>
      </c>
      <c r="O331" s="1528">
        <v>88.9</v>
      </c>
      <c r="P331" s="1532">
        <v>66.7</v>
      </c>
      <c r="Q331" s="1624">
        <v>499.00000000000114</v>
      </c>
      <c r="R331" s="1624">
        <v>688.4</v>
      </c>
      <c r="S331" s="1625">
        <v>-754.40000000000089</v>
      </c>
      <c r="T331" s="1617">
        <f t="shared" si="15"/>
        <v>49.900000000000112</v>
      </c>
      <c r="U331" s="1617">
        <f t="shared" si="16"/>
        <v>68.84</v>
      </c>
      <c r="V331" s="1618">
        <f t="shared" si="17"/>
        <v>-75.440000000000083</v>
      </c>
      <c r="W331" s="1619">
        <v>18.2</v>
      </c>
      <c r="X331" s="1529">
        <v>10</v>
      </c>
      <c r="Y331" s="1620">
        <v>33.299999999999997</v>
      </c>
      <c r="Z331" s="1619">
        <v>105.7</v>
      </c>
      <c r="AA331" s="1529">
        <v>101.2</v>
      </c>
      <c r="AB331" s="1620">
        <v>94.7</v>
      </c>
      <c r="AC331" s="1529"/>
      <c r="AE331" s="13">
        <v>50</v>
      </c>
      <c r="AI331" s="13">
        <v>4</v>
      </c>
      <c r="AJ331" s="1524"/>
      <c r="AK331" s="1524"/>
      <c r="AL331" s="1524">
        <v>159.5</v>
      </c>
      <c r="AM331" s="1524"/>
    </row>
    <row r="332" spans="1:39">
      <c r="C332" s="13">
        <v>5</v>
      </c>
      <c r="D332" s="1628"/>
      <c r="E332" s="1525">
        <v>121.06</v>
      </c>
      <c r="F332" s="1525">
        <v>121.72</v>
      </c>
      <c r="G332" s="1525">
        <v>123.25</v>
      </c>
      <c r="H332" s="1525">
        <v>115.78</v>
      </c>
      <c r="I332" s="1525">
        <v>115.57</v>
      </c>
      <c r="J332" s="1526">
        <v>115.71</v>
      </c>
      <c r="K332" s="1525">
        <v>102.33</v>
      </c>
      <c r="L332" s="1525">
        <v>99.74</v>
      </c>
      <c r="M332" s="1526">
        <v>98.78</v>
      </c>
      <c r="N332" s="1528">
        <v>14.3</v>
      </c>
      <c r="O332" s="1528">
        <v>11.1</v>
      </c>
      <c r="P332" s="1532">
        <v>44.4</v>
      </c>
      <c r="Q332" s="1624">
        <v>463.30000000000115</v>
      </c>
      <c r="R332" s="1624">
        <v>649.5</v>
      </c>
      <c r="S332" s="1625">
        <v>-760.00000000000091</v>
      </c>
      <c r="T332" s="1617">
        <f t="shared" si="15"/>
        <v>46.330000000000112</v>
      </c>
      <c r="U332" s="1617">
        <f t="shared" si="16"/>
        <v>64.95</v>
      </c>
      <c r="V332" s="1618">
        <f t="shared" si="17"/>
        <v>-76.000000000000085</v>
      </c>
      <c r="W332" s="1619">
        <v>36.4</v>
      </c>
      <c r="X332" s="1529">
        <v>0</v>
      </c>
      <c r="Y332" s="1620">
        <v>22.2</v>
      </c>
      <c r="Z332" s="1619">
        <v>106.5</v>
      </c>
      <c r="AA332" s="1529">
        <v>103.8</v>
      </c>
      <c r="AB332" s="1620">
        <v>95</v>
      </c>
      <c r="AC332" s="1529"/>
      <c r="AE332" s="13">
        <v>50</v>
      </c>
      <c r="AI332" s="13">
        <v>5</v>
      </c>
      <c r="AJ332" s="1524"/>
      <c r="AK332" s="1524"/>
      <c r="AL332" s="1524">
        <v>159.5</v>
      </c>
      <c r="AM332" s="1524"/>
    </row>
    <row r="333" spans="1:39">
      <c r="C333" s="13">
        <v>6</v>
      </c>
      <c r="D333" s="1628"/>
      <c r="E333" s="1525">
        <v>126.35</v>
      </c>
      <c r="F333" s="1525">
        <v>122.3</v>
      </c>
      <c r="G333" s="1525">
        <v>124.72</v>
      </c>
      <c r="H333" s="1525">
        <v>116.28</v>
      </c>
      <c r="I333" s="1525">
        <v>115.92</v>
      </c>
      <c r="J333" s="1526">
        <v>116.19</v>
      </c>
      <c r="K333" s="1525">
        <v>102.54</v>
      </c>
      <c r="L333" s="1525">
        <v>101.46</v>
      </c>
      <c r="M333" s="1526">
        <v>99.43</v>
      </c>
      <c r="N333" s="1528">
        <v>42.9</v>
      </c>
      <c r="O333" s="1528">
        <v>55.6</v>
      </c>
      <c r="P333" s="1532">
        <v>77.8</v>
      </c>
      <c r="Q333" s="1624">
        <v>456.20000000000113</v>
      </c>
      <c r="R333" s="1624">
        <v>655.1</v>
      </c>
      <c r="S333" s="1625">
        <v>-732.20000000000095</v>
      </c>
      <c r="T333" s="1617">
        <f t="shared" si="15"/>
        <v>45.620000000000111</v>
      </c>
      <c r="U333" s="1617">
        <f t="shared" si="16"/>
        <v>65.510000000000005</v>
      </c>
      <c r="V333" s="1618">
        <f t="shared" si="17"/>
        <v>-73.220000000000098</v>
      </c>
      <c r="W333" s="1619">
        <v>45.5</v>
      </c>
      <c r="X333" s="1529">
        <v>85</v>
      </c>
      <c r="Y333" s="1620">
        <v>66.7</v>
      </c>
      <c r="Z333" s="1619">
        <v>109</v>
      </c>
      <c r="AA333" s="1529">
        <v>106.4</v>
      </c>
      <c r="AB333" s="1620">
        <v>95</v>
      </c>
      <c r="AC333" s="1529"/>
      <c r="AE333" s="13">
        <v>50</v>
      </c>
      <c r="AI333" s="13">
        <v>6</v>
      </c>
      <c r="AJ333" s="1524"/>
      <c r="AK333" s="1524"/>
      <c r="AL333" s="1524">
        <v>159.5</v>
      </c>
      <c r="AM333" s="1524"/>
    </row>
    <row r="334" spans="1:39">
      <c r="C334" s="13">
        <v>7</v>
      </c>
      <c r="D334" s="1628"/>
      <c r="E334" s="1525">
        <v>125.32</v>
      </c>
      <c r="F334" s="1525">
        <v>124.24</v>
      </c>
      <c r="G334" s="1525">
        <v>125.12</v>
      </c>
      <c r="H334" s="1525">
        <v>116.14</v>
      </c>
      <c r="I334" s="1525">
        <v>116.07</v>
      </c>
      <c r="J334" s="1526">
        <v>115.83</v>
      </c>
      <c r="K334" s="1525">
        <v>104.44</v>
      </c>
      <c r="L334" s="1525">
        <v>103.1</v>
      </c>
      <c r="M334" s="1526">
        <v>100.53</v>
      </c>
      <c r="N334" s="1528">
        <v>50</v>
      </c>
      <c r="O334" s="1528">
        <v>61.1</v>
      </c>
      <c r="P334" s="1532">
        <v>66.7</v>
      </c>
      <c r="Q334" s="1624">
        <v>456.20000000000113</v>
      </c>
      <c r="R334" s="1624">
        <v>666.2</v>
      </c>
      <c r="S334" s="1625">
        <v>-715.50000000000091</v>
      </c>
      <c r="T334" s="1617">
        <f t="shared" si="15"/>
        <v>45.620000000000111</v>
      </c>
      <c r="U334" s="1617">
        <f t="shared" si="16"/>
        <v>66.62</v>
      </c>
      <c r="V334" s="1618">
        <f t="shared" si="17"/>
        <v>-71.550000000000097</v>
      </c>
      <c r="W334" s="1619">
        <v>72.7</v>
      </c>
      <c r="X334" s="1529">
        <v>90</v>
      </c>
      <c r="Y334" s="1620">
        <v>50</v>
      </c>
      <c r="Z334" s="1619">
        <v>111</v>
      </c>
      <c r="AA334" s="1529">
        <v>107.6</v>
      </c>
      <c r="AB334" s="1620">
        <v>95.2</v>
      </c>
      <c r="AC334" s="1529"/>
      <c r="AE334" s="13">
        <v>50</v>
      </c>
      <c r="AI334" s="13">
        <v>7</v>
      </c>
      <c r="AJ334" s="1524"/>
      <c r="AK334" s="1524"/>
      <c r="AL334" s="1524">
        <v>159.5</v>
      </c>
      <c r="AM334" s="1524"/>
    </row>
    <row r="335" spans="1:39">
      <c r="C335" s="13">
        <v>8</v>
      </c>
      <c r="D335" s="1628"/>
      <c r="E335" s="1525">
        <v>132.13</v>
      </c>
      <c r="F335" s="1525">
        <v>127.93</v>
      </c>
      <c r="G335" s="1525">
        <v>125.7</v>
      </c>
      <c r="H335" s="1525">
        <v>116.38</v>
      </c>
      <c r="I335" s="1525">
        <v>116.27</v>
      </c>
      <c r="J335" s="1526">
        <v>116.06</v>
      </c>
      <c r="K335" s="1525">
        <v>105.42</v>
      </c>
      <c r="L335" s="1525">
        <v>104.13</v>
      </c>
      <c r="M335" s="1526">
        <v>101.74</v>
      </c>
      <c r="N335" s="1528">
        <v>57.1</v>
      </c>
      <c r="O335" s="1528">
        <v>44.4</v>
      </c>
      <c r="P335" s="1532">
        <v>66.7</v>
      </c>
      <c r="Q335" s="1624">
        <v>463.30000000000115</v>
      </c>
      <c r="R335" s="1624">
        <v>660.6</v>
      </c>
      <c r="S335" s="1625">
        <v>-698.80000000000086</v>
      </c>
      <c r="T335" s="1617">
        <f t="shared" si="15"/>
        <v>46.330000000000112</v>
      </c>
      <c r="U335" s="1617">
        <f t="shared" si="16"/>
        <v>66.06</v>
      </c>
      <c r="V335" s="1618">
        <f t="shared" si="17"/>
        <v>-69.880000000000081</v>
      </c>
      <c r="W335" s="1619">
        <v>77.3</v>
      </c>
      <c r="X335" s="1529">
        <v>90</v>
      </c>
      <c r="Y335" s="1620">
        <v>77.8</v>
      </c>
      <c r="Z335" s="1619">
        <v>110.7</v>
      </c>
      <c r="AA335" s="1529">
        <v>109.1</v>
      </c>
      <c r="AB335" s="1620">
        <v>96.2</v>
      </c>
      <c r="AC335" s="1529"/>
      <c r="AE335" s="13">
        <v>50</v>
      </c>
      <c r="AI335" s="13">
        <v>8</v>
      </c>
      <c r="AJ335" s="1524"/>
      <c r="AK335" s="1524"/>
      <c r="AL335" s="1524">
        <v>159.5</v>
      </c>
      <c r="AM335" s="1524"/>
    </row>
    <row r="336" spans="1:39">
      <c r="C336" s="13">
        <v>9</v>
      </c>
      <c r="D336" s="1628"/>
      <c r="E336" s="1525">
        <v>123.36</v>
      </c>
      <c r="F336" s="1525">
        <v>126.94</v>
      </c>
      <c r="G336" s="1525">
        <v>124.62</v>
      </c>
      <c r="H336" s="1525">
        <v>114.09</v>
      </c>
      <c r="I336" s="1525">
        <v>115.54</v>
      </c>
      <c r="J336" s="1526">
        <v>115.73</v>
      </c>
      <c r="K336" s="1525">
        <v>102.58</v>
      </c>
      <c r="L336" s="1525">
        <v>104.15</v>
      </c>
      <c r="M336" s="1526">
        <v>102.03</v>
      </c>
      <c r="N336" s="1528">
        <v>35.700000000000003</v>
      </c>
      <c r="O336" s="1528">
        <v>11.1</v>
      </c>
      <c r="P336" s="1532">
        <v>33.299999999999997</v>
      </c>
      <c r="Q336" s="1624">
        <v>449.00000000000114</v>
      </c>
      <c r="R336" s="1624">
        <v>621.70000000000005</v>
      </c>
      <c r="S336" s="1625">
        <v>-715.50000000000091</v>
      </c>
      <c r="T336" s="1617">
        <f t="shared" si="15"/>
        <v>44.900000000000112</v>
      </c>
      <c r="U336" s="1617">
        <f t="shared" si="16"/>
        <v>62.17</v>
      </c>
      <c r="V336" s="1618">
        <f t="shared" si="17"/>
        <v>-71.550000000000097</v>
      </c>
      <c r="W336" s="1619">
        <v>36.4</v>
      </c>
      <c r="X336" s="1529">
        <v>70</v>
      </c>
      <c r="Y336" s="1620">
        <v>77.8</v>
      </c>
      <c r="Z336" s="1619">
        <v>109.2</v>
      </c>
      <c r="AA336" s="1529">
        <v>109.9</v>
      </c>
      <c r="AB336" s="1620">
        <v>97.1</v>
      </c>
      <c r="AC336" s="1529"/>
      <c r="AE336" s="13">
        <v>50</v>
      </c>
      <c r="AI336" s="13">
        <v>9</v>
      </c>
      <c r="AJ336" s="1524"/>
      <c r="AK336" s="1524"/>
      <c r="AL336" s="1524">
        <v>159.5</v>
      </c>
      <c r="AM336" s="1524"/>
    </row>
    <row r="337" spans="1:39">
      <c r="C337" s="13">
        <v>10</v>
      </c>
      <c r="D337" s="1628"/>
      <c r="E337" s="1525">
        <v>123.47</v>
      </c>
      <c r="F337" s="1525">
        <v>126.32</v>
      </c>
      <c r="G337" s="1525">
        <v>124.45</v>
      </c>
      <c r="H337" s="1525">
        <v>116.36</v>
      </c>
      <c r="I337" s="1525">
        <v>115.61</v>
      </c>
      <c r="J337" s="1526">
        <v>115.85</v>
      </c>
      <c r="K337" s="1525">
        <v>103.04</v>
      </c>
      <c r="L337" s="1525">
        <v>103.68</v>
      </c>
      <c r="M337" s="1526">
        <v>102.84</v>
      </c>
      <c r="N337" s="1528">
        <v>42.9</v>
      </c>
      <c r="O337" s="1528">
        <v>33.299999999999997</v>
      </c>
      <c r="P337" s="1532">
        <v>44.4</v>
      </c>
      <c r="Q337" s="1624">
        <v>441.90000000000111</v>
      </c>
      <c r="R337" s="1624">
        <v>605</v>
      </c>
      <c r="S337" s="1625">
        <v>-721.10000000000093</v>
      </c>
      <c r="T337" s="1617">
        <f t="shared" si="15"/>
        <v>44.190000000000111</v>
      </c>
      <c r="U337" s="1617">
        <f t="shared" si="16"/>
        <v>60.5</v>
      </c>
      <c r="V337" s="1618">
        <f t="shared" si="17"/>
        <v>-72.110000000000099</v>
      </c>
      <c r="W337" s="1619">
        <v>45.5</v>
      </c>
      <c r="X337" s="1529">
        <v>70</v>
      </c>
      <c r="Y337" s="1620">
        <v>66.7</v>
      </c>
      <c r="Z337" s="1619">
        <v>109.5</v>
      </c>
      <c r="AA337" s="1529">
        <v>111.4</v>
      </c>
      <c r="AB337" s="1620">
        <v>96.6</v>
      </c>
      <c r="AC337" s="1529"/>
      <c r="AE337" s="13">
        <v>50</v>
      </c>
      <c r="AI337" s="13">
        <v>10</v>
      </c>
      <c r="AJ337" s="1524"/>
      <c r="AK337" s="1524"/>
      <c r="AL337" s="1524">
        <v>159.5</v>
      </c>
      <c r="AM337" s="1524"/>
    </row>
    <row r="338" spans="1:39">
      <c r="C338" s="13">
        <v>11</v>
      </c>
      <c r="D338" s="1628"/>
      <c r="E338" s="1525">
        <v>124.54</v>
      </c>
      <c r="F338" s="1525">
        <v>123.79</v>
      </c>
      <c r="G338" s="1525">
        <v>125.18</v>
      </c>
      <c r="H338" s="1525">
        <v>117.29</v>
      </c>
      <c r="I338" s="1525">
        <v>115.91</v>
      </c>
      <c r="J338" s="1526">
        <v>116.05</v>
      </c>
      <c r="K338" s="1525">
        <v>102.99</v>
      </c>
      <c r="L338" s="1525">
        <v>102.87</v>
      </c>
      <c r="M338" s="1526">
        <v>103.33</v>
      </c>
      <c r="N338" s="1528">
        <v>28.6</v>
      </c>
      <c r="O338" s="1528">
        <v>66.7</v>
      </c>
      <c r="P338" s="1532">
        <v>22.2</v>
      </c>
      <c r="Q338" s="1624">
        <v>420.50000000000114</v>
      </c>
      <c r="R338" s="1624">
        <v>621.70000000000005</v>
      </c>
      <c r="S338" s="1625">
        <v>-748.90000000000089</v>
      </c>
      <c r="T338" s="1617">
        <f t="shared" si="15"/>
        <v>42.050000000000111</v>
      </c>
      <c r="U338" s="1617">
        <f t="shared" si="16"/>
        <v>62.17</v>
      </c>
      <c r="V338" s="1618">
        <f t="shared" si="17"/>
        <v>-74.890000000000086</v>
      </c>
      <c r="W338" s="1619">
        <v>31.8</v>
      </c>
      <c r="X338" s="1529">
        <v>40</v>
      </c>
      <c r="Y338" s="1620">
        <v>55.6</v>
      </c>
      <c r="Z338" s="1619">
        <v>109.2</v>
      </c>
      <c r="AA338" s="1529">
        <v>109.8</v>
      </c>
      <c r="AB338" s="1620">
        <v>96.9</v>
      </c>
      <c r="AC338" s="1529"/>
      <c r="AE338" s="13">
        <v>50</v>
      </c>
      <c r="AI338" s="13">
        <v>11</v>
      </c>
      <c r="AJ338" s="1524"/>
      <c r="AK338" s="1524"/>
      <c r="AL338" s="1524">
        <v>159.5</v>
      </c>
      <c r="AM338" s="1524"/>
    </row>
    <row r="339" spans="1:39">
      <c r="C339" s="13">
        <v>12</v>
      </c>
      <c r="D339" s="1628"/>
      <c r="E339" s="1525">
        <v>122</v>
      </c>
      <c r="F339" s="1525">
        <v>123.34</v>
      </c>
      <c r="G339" s="1525">
        <v>125.31</v>
      </c>
      <c r="H339" s="1525">
        <v>116.66</v>
      </c>
      <c r="I339" s="1525">
        <v>116.77</v>
      </c>
      <c r="J339" s="1526">
        <v>116.16</v>
      </c>
      <c r="K339" s="1525">
        <v>102.48</v>
      </c>
      <c r="L339" s="1525">
        <v>102.84</v>
      </c>
      <c r="M339" s="1526">
        <v>103.36</v>
      </c>
      <c r="N339" s="1528">
        <v>71.400000000000006</v>
      </c>
      <c r="O339" s="1528">
        <v>88.9</v>
      </c>
      <c r="P339" s="1532">
        <v>61.1</v>
      </c>
      <c r="Q339" s="1624">
        <v>441.90000000000111</v>
      </c>
      <c r="R339" s="1624">
        <v>660.6</v>
      </c>
      <c r="S339" s="1625">
        <v>-737.80000000000086</v>
      </c>
      <c r="T339" s="1617">
        <f t="shared" si="15"/>
        <v>44.190000000000111</v>
      </c>
      <c r="U339" s="1617">
        <f t="shared" si="16"/>
        <v>66.06</v>
      </c>
      <c r="V339" s="1618">
        <f t="shared" si="17"/>
        <v>-73.780000000000086</v>
      </c>
      <c r="W339" s="1619">
        <v>63.6</v>
      </c>
      <c r="X339" s="1529">
        <v>60</v>
      </c>
      <c r="Y339" s="1620">
        <v>38.9</v>
      </c>
      <c r="Z339" s="1619">
        <v>109.7</v>
      </c>
      <c r="AA339" s="1529">
        <v>111.9</v>
      </c>
      <c r="AB339" s="1620">
        <v>97.6</v>
      </c>
      <c r="AC339" s="1529"/>
      <c r="AE339" s="13">
        <v>50</v>
      </c>
      <c r="AI339" s="13">
        <v>12</v>
      </c>
      <c r="AJ339" s="1524"/>
      <c r="AK339" s="1524"/>
      <c r="AL339" s="1524">
        <v>159.5</v>
      </c>
      <c r="AM339" s="1524"/>
    </row>
    <row r="340" spans="1:39" ht="27" customHeight="1">
      <c r="A340" s="13">
        <v>2012</v>
      </c>
      <c r="B340" s="1523" t="s">
        <v>67</v>
      </c>
      <c r="C340" s="13">
        <v>1</v>
      </c>
      <c r="D340" s="1628"/>
      <c r="E340" s="1525">
        <v>125.55</v>
      </c>
      <c r="F340" s="1525">
        <v>124.03</v>
      </c>
      <c r="G340" s="1525">
        <v>125.2</v>
      </c>
      <c r="H340" s="1525">
        <v>119.6</v>
      </c>
      <c r="I340" s="1525">
        <v>117.85</v>
      </c>
      <c r="J340" s="1526">
        <v>116.8</v>
      </c>
      <c r="K340" s="1525">
        <v>106.09</v>
      </c>
      <c r="L340" s="1525">
        <v>103.85</v>
      </c>
      <c r="M340" s="1526">
        <v>103.86</v>
      </c>
      <c r="N340" s="1528">
        <v>57.1</v>
      </c>
      <c r="O340" s="1528">
        <v>66.7</v>
      </c>
      <c r="P340" s="1532">
        <v>83.3</v>
      </c>
      <c r="Q340" s="1624">
        <v>449.00000000000114</v>
      </c>
      <c r="R340" s="1624">
        <v>677.30000000000007</v>
      </c>
      <c r="S340" s="1625">
        <v>-704.50000000000091</v>
      </c>
      <c r="T340" s="1617">
        <f t="shared" si="15"/>
        <v>44.900000000000112</v>
      </c>
      <c r="U340" s="1617">
        <f t="shared" si="16"/>
        <v>67.73</v>
      </c>
      <c r="V340" s="1618">
        <f t="shared" si="17"/>
        <v>-70.450000000000088</v>
      </c>
      <c r="W340" s="1619">
        <v>63.6</v>
      </c>
      <c r="X340" s="1529">
        <v>80</v>
      </c>
      <c r="Y340" s="1620">
        <v>27.8</v>
      </c>
      <c r="Z340" s="1619">
        <v>110.3</v>
      </c>
      <c r="AA340" s="1529">
        <v>112</v>
      </c>
      <c r="AB340" s="1620">
        <v>97</v>
      </c>
      <c r="AC340" s="1529"/>
      <c r="AE340" s="13">
        <v>50</v>
      </c>
      <c r="AG340" s="1530" t="s">
        <v>68</v>
      </c>
      <c r="AI340" s="13">
        <v>1</v>
      </c>
      <c r="AL340" s="1524">
        <v>159.5</v>
      </c>
    </row>
    <row r="341" spans="1:39">
      <c r="C341" s="13">
        <v>2</v>
      </c>
      <c r="D341" s="1628"/>
      <c r="E341" s="1525">
        <v>124.31</v>
      </c>
      <c r="F341" s="1525">
        <v>123.95</v>
      </c>
      <c r="G341" s="1525">
        <v>125.05</v>
      </c>
      <c r="H341" s="1525">
        <v>119.6</v>
      </c>
      <c r="I341" s="1525">
        <v>118.62</v>
      </c>
      <c r="J341" s="1526">
        <v>117.9</v>
      </c>
      <c r="K341" s="1525">
        <v>104.19</v>
      </c>
      <c r="L341" s="1525">
        <v>104.25</v>
      </c>
      <c r="M341" s="1526">
        <v>103.83</v>
      </c>
      <c r="N341" s="1528">
        <v>42.9</v>
      </c>
      <c r="O341" s="1528">
        <v>55.6</v>
      </c>
      <c r="P341" s="1532">
        <v>66.7</v>
      </c>
      <c r="Q341" s="1624">
        <v>441.90000000000111</v>
      </c>
      <c r="R341" s="1624">
        <v>682.90000000000009</v>
      </c>
      <c r="S341" s="1625">
        <v>-687.80000000000086</v>
      </c>
      <c r="T341" s="1617">
        <f t="shared" si="15"/>
        <v>44.190000000000111</v>
      </c>
      <c r="U341" s="1617">
        <f t="shared" si="16"/>
        <v>68.290000000000006</v>
      </c>
      <c r="V341" s="1618">
        <f t="shared" si="17"/>
        <v>-68.780000000000086</v>
      </c>
      <c r="W341" s="1619">
        <v>72.7</v>
      </c>
      <c r="X341" s="1529">
        <v>90</v>
      </c>
      <c r="Y341" s="1620">
        <v>55.6</v>
      </c>
      <c r="Z341" s="1619">
        <v>111.7</v>
      </c>
      <c r="AA341" s="1529">
        <v>113.5</v>
      </c>
      <c r="AB341" s="1620">
        <v>98.2</v>
      </c>
      <c r="AC341" s="1529"/>
      <c r="AE341" s="13">
        <v>50</v>
      </c>
      <c r="AI341" s="13">
        <v>2</v>
      </c>
      <c r="AL341" s="1524">
        <v>159.5</v>
      </c>
    </row>
    <row r="342" spans="1:39">
      <c r="C342" s="13">
        <v>3</v>
      </c>
      <c r="D342" s="1628"/>
      <c r="E342" s="1525">
        <v>126.51</v>
      </c>
      <c r="F342" s="1525">
        <v>125.46</v>
      </c>
      <c r="G342" s="1525">
        <v>124.25</v>
      </c>
      <c r="H342" s="1525">
        <v>118.41</v>
      </c>
      <c r="I342" s="1525">
        <v>119.2</v>
      </c>
      <c r="J342" s="1526">
        <v>118.31</v>
      </c>
      <c r="K342" s="1525">
        <v>101.75</v>
      </c>
      <c r="L342" s="1525">
        <v>104.01</v>
      </c>
      <c r="M342" s="1526">
        <v>103.3</v>
      </c>
      <c r="N342" s="1528">
        <v>57.1</v>
      </c>
      <c r="O342" s="1528">
        <v>55.6</v>
      </c>
      <c r="P342" s="1532">
        <v>55.6</v>
      </c>
      <c r="Q342" s="1624">
        <v>449.00000000000114</v>
      </c>
      <c r="R342" s="1624">
        <v>688.50000000000011</v>
      </c>
      <c r="S342" s="1625">
        <v>-682.20000000000084</v>
      </c>
      <c r="T342" s="1617">
        <f t="shared" si="15"/>
        <v>44.900000000000112</v>
      </c>
      <c r="U342" s="1617">
        <f t="shared" si="16"/>
        <v>68.850000000000009</v>
      </c>
      <c r="V342" s="1618">
        <f t="shared" si="17"/>
        <v>-68.220000000000084</v>
      </c>
      <c r="W342" s="1619">
        <v>72.7</v>
      </c>
      <c r="X342" s="1529">
        <v>85</v>
      </c>
      <c r="Y342" s="1620">
        <v>72.2</v>
      </c>
      <c r="Z342" s="1619">
        <v>111.9</v>
      </c>
      <c r="AA342" s="1529">
        <v>114.5</v>
      </c>
      <c r="AB342" s="1620">
        <v>99</v>
      </c>
      <c r="AC342" s="1529"/>
      <c r="AE342" s="13">
        <v>50</v>
      </c>
      <c r="AI342" s="13">
        <v>3</v>
      </c>
      <c r="AL342" s="1524">
        <v>159.5</v>
      </c>
    </row>
    <row r="343" spans="1:39">
      <c r="C343" s="13">
        <v>4</v>
      </c>
      <c r="D343" s="1628"/>
      <c r="E343" s="1525">
        <v>121.19</v>
      </c>
      <c r="F343" s="1525">
        <v>124</v>
      </c>
      <c r="G343" s="1525">
        <v>123.94</v>
      </c>
      <c r="H343" s="1525">
        <v>117.54</v>
      </c>
      <c r="I343" s="1525">
        <v>118.52</v>
      </c>
      <c r="J343" s="1526">
        <v>118.36</v>
      </c>
      <c r="K343" s="1525">
        <v>101.79</v>
      </c>
      <c r="L343" s="1525">
        <v>102.58</v>
      </c>
      <c r="M343" s="1526">
        <v>103.19</v>
      </c>
      <c r="N343" s="1528">
        <v>28.6</v>
      </c>
      <c r="O343" s="1528">
        <v>33.299999999999997</v>
      </c>
      <c r="P343" s="1532">
        <v>44.4</v>
      </c>
      <c r="Q343" s="1624">
        <v>427.60000000000116</v>
      </c>
      <c r="R343" s="1624">
        <v>671.80000000000007</v>
      </c>
      <c r="S343" s="1625">
        <v>-687.80000000000086</v>
      </c>
      <c r="T343" s="1617">
        <f t="shared" si="15"/>
        <v>42.760000000000119</v>
      </c>
      <c r="U343" s="1617">
        <f t="shared" si="16"/>
        <v>67.180000000000007</v>
      </c>
      <c r="V343" s="1618">
        <f t="shared" si="17"/>
        <v>-68.780000000000086</v>
      </c>
      <c r="W343" s="1619">
        <v>54.5</v>
      </c>
      <c r="X343" s="1529">
        <v>50</v>
      </c>
      <c r="Y343" s="1620">
        <v>83.3</v>
      </c>
      <c r="Z343" s="1619">
        <v>111.1</v>
      </c>
      <c r="AA343" s="1529">
        <v>112.8</v>
      </c>
      <c r="AB343" s="1620">
        <v>99.2</v>
      </c>
      <c r="AC343" s="1529"/>
      <c r="AE343" s="13">
        <v>50</v>
      </c>
      <c r="AI343" s="13">
        <v>4</v>
      </c>
      <c r="AL343" s="1524">
        <v>159.5</v>
      </c>
    </row>
    <row r="344" spans="1:39">
      <c r="C344" s="13">
        <v>5</v>
      </c>
      <c r="D344" s="1628"/>
      <c r="E344" s="1525">
        <v>123.59</v>
      </c>
      <c r="F344" s="1525">
        <v>123.76</v>
      </c>
      <c r="G344" s="1525">
        <v>123.96</v>
      </c>
      <c r="H344" s="1525">
        <v>117.78</v>
      </c>
      <c r="I344" s="1525">
        <v>117.91</v>
      </c>
      <c r="J344" s="1526">
        <v>118.59</v>
      </c>
      <c r="K344" s="1525">
        <v>99.27</v>
      </c>
      <c r="L344" s="1525">
        <v>100.94</v>
      </c>
      <c r="M344" s="1526">
        <v>102.65</v>
      </c>
      <c r="N344" s="1528">
        <v>57.1</v>
      </c>
      <c r="O344" s="1528">
        <v>22.2</v>
      </c>
      <c r="P344" s="1532">
        <v>22.2</v>
      </c>
      <c r="Q344" s="1624">
        <v>434.70000000000118</v>
      </c>
      <c r="R344" s="1624">
        <v>644.00000000000011</v>
      </c>
      <c r="S344" s="1625">
        <v>-715.60000000000082</v>
      </c>
      <c r="T344" s="1617">
        <f t="shared" si="15"/>
        <v>43.47000000000012</v>
      </c>
      <c r="U344" s="1617">
        <f t="shared" si="16"/>
        <v>64.400000000000006</v>
      </c>
      <c r="V344" s="1618">
        <f t="shared" si="17"/>
        <v>-71.560000000000088</v>
      </c>
      <c r="W344" s="1619">
        <v>54.5</v>
      </c>
      <c r="X344" s="1529">
        <v>40</v>
      </c>
      <c r="Y344" s="1620">
        <v>55.6</v>
      </c>
      <c r="Z344" s="1619">
        <v>110.3</v>
      </c>
      <c r="AA344" s="1529">
        <v>112.8</v>
      </c>
      <c r="AB344" s="1620">
        <v>98.8</v>
      </c>
      <c r="AC344" s="1529"/>
      <c r="AE344" s="13">
        <v>50</v>
      </c>
      <c r="AI344" s="13">
        <v>5</v>
      </c>
      <c r="AL344" s="1524">
        <v>159.5</v>
      </c>
    </row>
    <row r="345" spans="1:39">
      <c r="C345" s="13">
        <v>6</v>
      </c>
      <c r="D345" s="1628"/>
      <c r="E345" s="1525">
        <v>121.23</v>
      </c>
      <c r="F345" s="1525">
        <v>122</v>
      </c>
      <c r="G345" s="1525">
        <v>123.48</v>
      </c>
      <c r="H345" s="1525">
        <v>116.02</v>
      </c>
      <c r="I345" s="1525">
        <v>117.11</v>
      </c>
      <c r="J345" s="1526">
        <v>117.87</v>
      </c>
      <c r="K345" s="1525">
        <v>98.42</v>
      </c>
      <c r="L345" s="1525">
        <v>99.83</v>
      </c>
      <c r="M345" s="1526">
        <v>102</v>
      </c>
      <c r="N345" s="1528">
        <v>21.4</v>
      </c>
      <c r="O345" s="1528">
        <v>22.2</v>
      </c>
      <c r="P345" s="1532">
        <v>22.2</v>
      </c>
      <c r="Q345" s="1624">
        <v>406.10000000000116</v>
      </c>
      <c r="R345" s="1624">
        <v>616.20000000000016</v>
      </c>
      <c r="S345" s="1625">
        <v>-743.40000000000077</v>
      </c>
      <c r="T345" s="1617">
        <f t="shared" si="15"/>
        <v>40.610000000000113</v>
      </c>
      <c r="U345" s="1617">
        <f t="shared" si="16"/>
        <v>61.620000000000019</v>
      </c>
      <c r="V345" s="1618">
        <f t="shared" si="17"/>
        <v>-74.340000000000074</v>
      </c>
      <c r="W345" s="1619">
        <v>22.7</v>
      </c>
      <c r="X345" s="1529">
        <v>10</v>
      </c>
      <c r="Y345" s="1620">
        <v>44.4</v>
      </c>
      <c r="Z345" s="1619">
        <v>108.7</v>
      </c>
      <c r="AA345" s="1529">
        <v>110.2</v>
      </c>
      <c r="AB345" s="1620">
        <v>98.6</v>
      </c>
      <c r="AC345" s="1529"/>
      <c r="AE345" s="13">
        <v>50</v>
      </c>
      <c r="AI345" s="13">
        <v>6</v>
      </c>
      <c r="AL345" s="1524">
        <v>159.5</v>
      </c>
    </row>
    <row r="346" spans="1:39">
      <c r="C346" s="13">
        <v>7</v>
      </c>
      <c r="D346" s="1628"/>
      <c r="E346" s="1525">
        <v>119.07</v>
      </c>
      <c r="F346" s="1525">
        <v>121.3</v>
      </c>
      <c r="G346" s="1525">
        <v>123.06</v>
      </c>
      <c r="H346" s="1525">
        <v>115.48</v>
      </c>
      <c r="I346" s="1525">
        <v>116.43</v>
      </c>
      <c r="J346" s="1526">
        <v>117.05</v>
      </c>
      <c r="K346" s="1525">
        <v>99.28</v>
      </c>
      <c r="L346" s="1525">
        <v>98.99</v>
      </c>
      <c r="M346" s="1526">
        <v>101.54</v>
      </c>
      <c r="N346" s="1528">
        <v>57.1</v>
      </c>
      <c r="O346" s="1528">
        <v>33.299999999999997</v>
      </c>
      <c r="P346" s="1532">
        <v>38.9</v>
      </c>
      <c r="Q346" s="1624">
        <v>413.20000000000118</v>
      </c>
      <c r="R346" s="1624">
        <v>599.50000000000011</v>
      </c>
      <c r="S346" s="1625">
        <v>-754.5000000000008</v>
      </c>
      <c r="T346" s="1617">
        <f t="shared" si="15"/>
        <v>41.320000000000121</v>
      </c>
      <c r="U346" s="1617">
        <f t="shared" si="16"/>
        <v>59.95000000000001</v>
      </c>
      <c r="V346" s="1618">
        <f t="shared" si="17"/>
        <v>-75.450000000000074</v>
      </c>
      <c r="W346" s="1619">
        <v>31.8</v>
      </c>
      <c r="X346" s="1529">
        <v>20</v>
      </c>
      <c r="Y346" s="1620">
        <v>22.2</v>
      </c>
      <c r="Z346" s="1619">
        <v>107.9</v>
      </c>
      <c r="AA346" s="1529">
        <v>109.6</v>
      </c>
      <c r="AB346" s="1620">
        <v>97.9</v>
      </c>
      <c r="AC346" s="1529"/>
      <c r="AE346" s="13">
        <v>50</v>
      </c>
      <c r="AI346" s="13">
        <v>7</v>
      </c>
      <c r="AL346" s="1524">
        <v>159.5</v>
      </c>
    </row>
    <row r="347" spans="1:39">
      <c r="C347" s="13">
        <v>8</v>
      </c>
      <c r="D347" s="1628"/>
      <c r="E347" s="1525">
        <v>115.9</v>
      </c>
      <c r="F347" s="1525">
        <v>118.73</v>
      </c>
      <c r="G347" s="1525">
        <v>121.69</v>
      </c>
      <c r="H347" s="1525">
        <v>116.35</v>
      </c>
      <c r="I347" s="1525">
        <v>115.95</v>
      </c>
      <c r="J347" s="1526">
        <v>116.63</v>
      </c>
      <c r="K347" s="1525">
        <v>98.76</v>
      </c>
      <c r="L347" s="1525">
        <v>98.82</v>
      </c>
      <c r="M347" s="1526">
        <v>100.49</v>
      </c>
      <c r="N347" s="1528">
        <v>14.3</v>
      </c>
      <c r="O347" s="1528">
        <v>33.299999999999997</v>
      </c>
      <c r="P347" s="1532">
        <v>38.9</v>
      </c>
      <c r="Q347" s="1624">
        <v>377.50000000000119</v>
      </c>
      <c r="R347" s="1624">
        <v>582.80000000000007</v>
      </c>
      <c r="S347" s="1625">
        <v>-765.60000000000082</v>
      </c>
      <c r="T347" s="1617">
        <f t="shared" si="15"/>
        <v>37.750000000000121</v>
      </c>
      <c r="U347" s="1617">
        <f t="shared" si="16"/>
        <v>58.280000000000008</v>
      </c>
      <c r="V347" s="1618">
        <f t="shared" si="17"/>
        <v>-76.560000000000088</v>
      </c>
      <c r="W347" s="1619">
        <v>45.5</v>
      </c>
      <c r="X347" s="1529">
        <v>20</v>
      </c>
      <c r="Y347" s="1620">
        <v>33.299999999999997</v>
      </c>
      <c r="Z347" s="1619">
        <v>107.7</v>
      </c>
      <c r="AA347" s="1529">
        <v>109.5</v>
      </c>
      <c r="AB347" s="1620">
        <v>97.9</v>
      </c>
      <c r="AC347" s="1529"/>
      <c r="AE347" s="13">
        <v>50</v>
      </c>
      <c r="AI347" s="13">
        <v>8</v>
      </c>
      <c r="AL347" s="1524">
        <v>159.5</v>
      </c>
    </row>
    <row r="348" spans="1:39">
      <c r="C348" s="13">
        <v>9</v>
      </c>
      <c r="D348" s="1628"/>
      <c r="E348" s="1525">
        <v>119.58</v>
      </c>
      <c r="F348" s="1525">
        <v>118.18</v>
      </c>
      <c r="G348" s="1525">
        <v>121.01</v>
      </c>
      <c r="H348" s="1525">
        <v>116.56</v>
      </c>
      <c r="I348" s="1525">
        <v>116.13</v>
      </c>
      <c r="J348" s="1526">
        <v>116.44</v>
      </c>
      <c r="K348" s="1525">
        <v>99.52</v>
      </c>
      <c r="L348" s="1525">
        <v>99.19</v>
      </c>
      <c r="M348" s="1526">
        <v>99.83</v>
      </c>
      <c r="N348" s="1528">
        <v>42.9</v>
      </c>
      <c r="O348" s="1528">
        <v>44.4</v>
      </c>
      <c r="P348" s="1532">
        <v>66.7</v>
      </c>
      <c r="Q348" s="1624">
        <v>370.40000000000117</v>
      </c>
      <c r="R348" s="1624">
        <v>577.20000000000005</v>
      </c>
      <c r="S348" s="1625">
        <v>-748.90000000000077</v>
      </c>
      <c r="T348" s="1617">
        <f t="shared" si="15"/>
        <v>37.04000000000012</v>
      </c>
      <c r="U348" s="1617">
        <f t="shared" si="16"/>
        <v>57.720000000000006</v>
      </c>
      <c r="V348" s="1618">
        <f t="shared" si="17"/>
        <v>-74.890000000000072</v>
      </c>
      <c r="W348" s="1619">
        <v>63.6</v>
      </c>
      <c r="X348" s="1529">
        <v>30</v>
      </c>
      <c r="Y348" s="1620">
        <v>44.4</v>
      </c>
      <c r="Z348" s="1619">
        <v>106.7</v>
      </c>
      <c r="AA348" s="1529">
        <v>107.9</v>
      </c>
      <c r="AB348" s="1620">
        <v>97.9</v>
      </c>
      <c r="AC348" s="1529"/>
      <c r="AE348" s="13">
        <v>50</v>
      </c>
      <c r="AI348" s="13">
        <v>9</v>
      </c>
      <c r="AL348" s="1524">
        <v>159.5</v>
      </c>
    </row>
    <row r="349" spans="1:39">
      <c r="C349" s="13">
        <v>10</v>
      </c>
      <c r="D349" s="1628"/>
      <c r="E349" s="1525">
        <v>114.97</v>
      </c>
      <c r="F349" s="1525">
        <v>116.82</v>
      </c>
      <c r="G349" s="1525">
        <v>119.36</v>
      </c>
      <c r="H349" s="1525">
        <v>112.71</v>
      </c>
      <c r="I349" s="1525">
        <v>115.21</v>
      </c>
      <c r="J349" s="1526">
        <v>115.42</v>
      </c>
      <c r="K349" s="1525">
        <v>97.37</v>
      </c>
      <c r="L349" s="1525">
        <v>98.55</v>
      </c>
      <c r="M349" s="1526">
        <v>99.2</v>
      </c>
      <c r="N349" s="1528">
        <v>28.6</v>
      </c>
      <c r="O349" s="1528">
        <v>27.8</v>
      </c>
      <c r="P349" s="1532">
        <v>22.2</v>
      </c>
      <c r="Q349" s="1624">
        <v>349.00000000000119</v>
      </c>
      <c r="R349" s="1624">
        <v>555</v>
      </c>
      <c r="S349" s="1625">
        <v>-776.70000000000073</v>
      </c>
      <c r="T349" s="1617">
        <f t="shared" si="15"/>
        <v>34.900000000000119</v>
      </c>
      <c r="U349" s="1617">
        <f t="shared" si="16"/>
        <v>55.5</v>
      </c>
      <c r="V349" s="1618">
        <f t="shared" si="17"/>
        <v>-77.670000000000073</v>
      </c>
      <c r="W349" s="1619">
        <v>40.9</v>
      </c>
      <c r="X349" s="1529">
        <v>40</v>
      </c>
      <c r="Y349" s="1620">
        <v>72.2</v>
      </c>
      <c r="Z349" s="1619">
        <v>106.5</v>
      </c>
      <c r="AA349" s="1529">
        <v>107.9</v>
      </c>
      <c r="AB349" s="1620">
        <v>98.2</v>
      </c>
      <c r="AC349" s="1529"/>
      <c r="AE349" s="13">
        <v>50</v>
      </c>
      <c r="AI349" s="13">
        <v>10</v>
      </c>
      <c r="AL349" s="1524">
        <v>159.5</v>
      </c>
    </row>
    <row r="350" spans="1:39">
      <c r="C350" s="13">
        <v>11</v>
      </c>
      <c r="D350" s="1628"/>
      <c r="E350" s="1525">
        <v>115.34</v>
      </c>
      <c r="F350" s="1525">
        <v>116.63</v>
      </c>
      <c r="G350" s="1525">
        <v>118.53</v>
      </c>
      <c r="H350" s="1525">
        <v>112.63</v>
      </c>
      <c r="I350" s="1525">
        <v>113.97</v>
      </c>
      <c r="J350" s="1526">
        <v>114.75</v>
      </c>
      <c r="K350" s="1525">
        <v>97.6</v>
      </c>
      <c r="L350" s="1525">
        <v>98.16</v>
      </c>
      <c r="M350" s="1526">
        <v>98.6</v>
      </c>
      <c r="N350" s="1528">
        <v>42.9</v>
      </c>
      <c r="O350" s="1528">
        <v>38.9</v>
      </c>
      <c r="P350" s="1532">
        <v>44.4</v>
      </c>
      <c r="Q350" s="1624">
        <v>341.90000000000117</v>
      </c>
      <c r="R350" s="1624">
        <v>543.9</v>
      </c>
      <c r="S350" s="1625">
        <v>-782.30000000000075</v>
      </c>
      <c r="T350" s="1617">
        <f t="shared" si="15"/>
        <v>34.190000000000119</v>
      </c>
      <c r="U350" s="1617">
        <f t="shared" si="16"/>
        <v>54.39</v>
      </c>
      <c r="V350" s="1618">
        <f t="shared" si="17"/>
        <v>-78.230000000000075</v>
      </c>
      <c r="W350" s="1619">
        <v>27.3</v>
      </c>
      <c r="X350" s="1529">
        <v>25</v>
      </c>
      <c r="Y350" s="1620">
        <v>66.7</v>
      </c>
      <c r="Z350" s="1619">
        <v>106.2</v>
      </c>
      <c r="AA350" s="1529">
        <v>107.6</v>
      </c>
      <c r="AB350" s="1620">
        <v>97.9</v>
      </c>
      <c r="AC350" s="1529"/>
      <c r="AE350" s="13">
        <v>50</v>
      </c>
      <c r="AI350" s="13">
        <v>11</v>
      </c>
      <c r="AL350" s="1524">
        <v>159.5</v>
      </c>
    </row>
    <row r="351" spans="1:39">
      <c r="C351" s="13">
        <v>12</v>
      </c>
      <c r="D351" s="1628"/>
      <c r="E351" s="1525">
        <v>115.09</v>
      </c>
      <c r="F351" s="1525">
        <v>115.13</v>
      </c>
      <c r="G351" s="1525">
        <v>117.31</v>
      </c>
      <c r="H351" s="1525">
        <v>114.32</v>
      </c>
      <c r="I351" s="1525">
        <v>113.22</v>
      </c>
      <c r="J351" s="1526">
        <v>114.51</v>
      </c>
      <c r="K351" s="1525">
        <v>97.13</v>
      </c>
      <c r="L351" s="1525">
        <v>97.37</v>
      </c>
      <c r="M351" s="1526">
        <v>98.3</v>
      </c>
      <c r="N351" s="1528">
        <v>42.9</v>
      </c>
      <c r="O351" s="1528">
        <v>27.8</v>
      </c>
      <c r="P351" s="1532">
        <v>33.299999999999997</v>
      </c>
      <c r="Q351" s="1624">
        <v>334.80000000000115</v>
      </c>
      <c r="R351" s="1624">
        <v>521.69999999999993</v>
      </c>
      <c r="S351" s="1625">
        <v>-799.0000000000008</v>
      </c>
      <c r="T351" s="1617">
        <f t="shared" si="15"/>
        <v>33.480000000000118</v>
      </c>
      <c r="U351" s="1617">
        <f t="shared" si="16"/>
        <v>52.169999999999995</v>
      </c>
      <c r="V351" s="1618">
        <f t="shared" si="17"/>
        <v>-79.900000000000077</v>
      </c>
      <c r="W351" s="1619">
        <v>81.8</v>
      </c>
      <c r="X351" s="1529">
        <v>60</v>
      </c>
      <c r="Y351" s="1620">
        <v>44.4</v>
      </c>
      <c r="Z351" s="1619">
        <v>107.3</v>
      </c>
      <c r="AA351" s="1529">
        <v>108.7</v>
      </c>
      <c r="AB351" s="1620">
        <v>97.8</v>
      </c>
      <c r="AC351" s="1529"/>
      <c r="AE351" s="13">
        <v>50</v>
      </c>
      <c r="AI351" s="13">
        <v>12</v>
      </c>
      <c r="AL351" s="1524">
        <v>159.5</v>
      </c>
    </row>
    <row r="352" spans="1:39" ht="27" customHeight="1">
      <c r="A352" s="13">
        <v>2013</v>
      </c>
      <c r="B352" s="1523" t="s">
        <v>69</v>
      </c>
      <c r="C352" s="13">
        <v>1</v>
      </c>
      <c r="D352" s="1628"/>
      <c r="E352" s="1525">
        <v>117.53</v>
      </c>
      <c r="F352" s="1525">
        <v>115.99</v>
      </c>
      <c r="G352" s="1525">
        <v>116.78</v>
      </c>
      <c r="H352" s="1525">
        <v>112.22</v>
      </c>
      <c r="I352" s="1525">
        <v>113.06</v>
      </c>
      <c r="J352" s="1526">
        <v>113.69</v>
      </c>
      <c r="K352" s="1525">
        <v>97.45</v>
      </c>
      <c r="L352" s="1525">
        <v>97.39</v>
      </c>
      <c r="M352" s="1526">
        <v>98.16</v>
      </c>
      <c r="N352" s="1528">
        <v>42.9</v>
      </c>
      <c r="O352" s="1528">
        <v>22.2</v>
      </c>
      <c r="P352" s="1532">
        <v>44.4</v>
      </c>
      <c r="Q352" s="1624">
        <v>327.70000000000113</v>
      </c>
      <c r="R352" s="1624">
        <v>493.89999999999992</v>
      </c>
      <c r="S352" s="1625">
        <v>-804.60000000000082</v>
      </c>
      <c r="T352" s="1617">
        <f t="shared" si="15"/>
        <v>32.77000000000011</v>
      </c>
      <c r="U352" s="1617">
        <f t="shared" si="16"/>
        <v>49.389999999999993</v>
      </c>
      <c r="V352" s="1618">
        <f t="shared" si="17"/>
        <v>-80.460000000000079</v>
      </c>
      <c r="W352" s="1619">
        <v>63.6</v>
      </c>
      <c r="X352" s="1529">
        <v>80</v>
      </c>
      <c r="Y352" s="1620">
        <v>33.299999999999997</v>
      </c>
      <c r="Z352" s="1619">
        <v>109.6</v>
      </c>
      <c r="AA352" s="1529">
        <v>109.2</v>
      </c>
      <c r="AB352" s="1620">
        <v>97.3</v>
      </c>
      <c r="AC352" s="1529"/>
      <c r="AE352" s="13">
        <v>50</v>
      </c>
      <c r="AG352" s="1530" t="s">
        <v>70</v>
      </c>
      <c r="AI352" s="13">
        <v>1</v>
      </c>
      <c r="AL352" s="1524">
        <v>159.5</v>
      </c>
    </row>
    <row r="353" spans="1:38">
      <c r="C353" s="13">
        <v>2</v>
      </c>
      <c r="D353" s="1628" t="s">
        <v>35</v>
      </c>
      <c r="E353" s="1525">
        <v>121.74</v>
      </c>
      <c r="F353" s="1525">
        <v>118.12</v>
      </c>
      <c r="G353" s="1525">
        <v>117.16</v>
      </c>
      <c r="H353" s="1525">
        <v>111.62</v>
      </c>
      <c r="I353" s="1525">
        <v>112.72</v>
      </c>
      <c r="J353" s="1526">
        <v>112.7</v>
      </c>
      <c r="K353" s="1525">
        <v>97.21</v>
      </c>
      <c r="L353" s="1525">
        <v>97.26</v>
      </c>
      <c r="M353" s="1526">
        <v>97.86</v>
      </c>
      <c r="N353" s="1528">
        <v>71.400000000000006</v>
      </c>
      <c r="O353" s="1528">
        <v>33.299999999999997</v>
      </c>
      <c r="P353" s="1532">
        <v>55.6</v>
      </c>
      <c r="Q353" s="1624">
        <v>349.10000000000116</v>
      </c>
      <c r="R353" s="1624">
        <v>477.19999999999993</v>
      </c>
      <c r="S353" s="1625">
        <v>-799.0000000000008</v>
      </c>
      <c r="T353" s="1617">
        <f t="shared" si="15"/>
        <v>34.910000000000117</v>
      </c>
      <c r="U353" s="1617">
        <f t="shared" si="16"/>
        <v>47.719999999999992</v>
      </c>
      <c r="V353" s="1618">
        <f t="shared" si="17"/>
        <v>-79.900000000000077</v>
      </c>
      <c r="W353" s="1619">
        <v>90.9</v>
      </c>
      <c r="X353" s="1529">
        <v>80</v>
      </c>
      <c r="Y353" s="1620">
        <v>38.9</v>
      </c>
      <c r="Z353" s="1619">
        <v>112.8</v>
      </c>
      <c r="AA353" s="1529">
        <v>110.1</v>
      </c>
      <c r="AB353" s="1620">
        <v>96.8</v>
      </c>
      <c r="AC353" s="1529"/>
      <c r="AE353" s="13">
        <v>50</v>
      </c>
      <c r="AI353" s="13">
        <v>2</v>
      </c>
      <c r="AJ353" s="13" t="s">
        <v>35</v>
      </c>
      <c r="AL353" s="1524">
        <v>159.5</v>
      </c>
    </row>
    <row r="354" spans="1:38">
      <c r="C354" s="13">
        <v>3</v>
      </c>
      <c r="D354" s="1628"/>
      <c r="E354" s="1525">
        <v>124.25</v>
      </c>
      <c r="F354" s="1525">
        <v>121.17</v>
      </c>
      <c r="G354" s="1525">
        <v>118.36</v>
      </c>
      <c r="H354" s="1525">
        <v>115.95</v>
      </c>
      <c r="I354" s="1525">
        <v>113.26</v>
      </c>
      <c r="J354" s="1526">
        <v>113.35</v>
      </c>
      <c r="K354" s="1525">
        <v>96.93</v>
      </c>
      <c r="L354" s="1525">
        <v>97.2</v>
      </c>
      <c r="M354" s="1526">
        <v>97.6</v>
      </c>
      <c r="N354" s="1528">
        <v>85.7</v>
      </c>
      <c r="O354" s="1528">
        <v>66.7</v>
      </c>
      <c r="P354" s="1532">
        <v>44.4</v>
      </c>
      <c r="Q354" s="1624">
        <v>384.80000000000115</v>
      </c>
      <c r="R354" s="1624">
        <v>493.89999999999992</v>
      </c>
      <c r="S354" s="1625">
        <v>-804.60000000000082</v>
      </c>
      <c r="T354" s="1617">
        <f t="shared" si="15"/>
        <v>38.480000000000118</v>
      </c>
      <c r="U354" s="1617">
        <f t="shared" si="16"/>
        <v>49.389999999999993</v>
      </c>
      <c r="V354" s="1618">
        <f t="shared" si="17"/>
        <v>-80.460000000000079</v>
      </c>
      <c r="W354" s="1619">
        <v>100</v>
      </c>
      <c r="X354" s="1529">
        <v>80</v>
      </c>
      <c r="Y354" s="1620">
        <v>44.4</v>
      </c>
      <c r="Z354" s="1619">
        <v>114.7</v>
      </c>
      <c r="AA354" s="1529">
        <v>111.9</v>
      </c>
      <c r="AB354" s="1620">
        <v>96.9</v>
      </c>
      <c r="AC354" s="1529"/>
      <c r="AE354" s="13">
        <v>50</v>
      </c>
      <c r="AI354" s="13">
        <v>3</v>
      </c>
    </row>
    <row r="355" spans="1:38">
      <c r="C355" s="13">
        <v>4</v>
      </c>
      <c r="D355" s="1628"/>
      <c r="E355" s="1525">
        <v>124.06</v>
      </c>
      <c r="F355" s="1525">
        <v>123.35</v>
      </c>
      <c r="G355" s="1525">
        <v>119</v>
      </c>
      <c r="H355" s="1525">
        <v>113.81</v>
      </c>
      <c r="I355" s="1525">
        <v>113.79</v>
      </c>
      <c r="J355" s="1526">
        <v>113.58</v>
      </c>
      <c r="K355" s="1525">
        <v>96.78</v>
      </c>
      <c r="L355" s="1525">
        <v>96.97</v>
      </c>
      <c r="M355" s="1526">
        <v>97.21</v>
      </c>
      <c r="N355" s="1528">
        <v>71.400000000000006</v>
      </c>
      <c r="O355" s="1528">
        <v>77.8</v>
      </c>
      <c r="P355" s="1532">
        <v>55.6</v>
      </c>
      <c r="Q355" s="1624">
        <v>406.20000000000118</v>
      </c>
      <c r="R355" s="1624">
        <v>521.69999999999993</v>
      </c>
      <c r="S355" s="1625">
        <v>-799.0000000000008</v>
      </c>
      <c r="T355" s="1617">
        <f t="shared" si="15"/>
        <v>40.620000000000118</v>
      </c>
      <c r="U355" s="1617">
        <f t="shared" si="16"/>
        <v>52.169999999999995</v>
      </c>
      <c r="V355" s="1618">
        <f t="shared" si="17"/>
        <v>-79.900000000000077</v>
      </c>
      <c r="W355" s="1619">
        <v>100</v>
      </c>
      <c r="X355" s="1529">
        <v>90</v>
      </c>
      <c r="Y355" s="1620">
        <v>44.4</v>
      </c>
      <c r="Z355" s="1619">
        <v>115.8</v>
      </c>
      <c r="AA355" s="1529">
        <v>112.6</v>
      </c>
      <c r="AB355" s="1620">
        <v>96.9</v>
      </c>
      <c r="AC355" s="1529"/>
      <c r="AE355" s="13">
        <v>50</v>
      </c>
      <c r="AI355" s="13">
        <v>4</v>
      </c>
    </row>
    <row r="356" spans="1:38">
      <c r="C356" s="13">
        <v>5</v>
      </c>
      <c r="D356" s="1628"/>
      <c r="E356" s="1525">
        <v>129.56</v>
      </c>
      <c r="F356" s="1525">
        <v>125.96</v>
      </c>
      <c r="G356" s="1525">
        <v>121.08</v>
      </c>
      <c r="H356" s="1525">
        <v>115.42</v>
      </c>
      <c r="I356" s="1525">
        <v>115.06</v>
      </c>
      <c r="J356" s="1526">
        <v>113.8</v>
      </c>
      <c r="K356" s="1525">
        <v>96.82</v>
      </c>
      <c r="L356" s="1525">
        <v>96.84</v>
      </c>
      <c r="M356" s="1526">
        <v>97.13</v>
      </c>
      <c r="N356" s="1528">
        <v>78.599999999999994</v>
      </c>
      <c r="O356" s="1528">
        <v>88.9</v>
      </c>
      <c r="P356" s="1532">
        <v>38.9</v>
      </c>
      <c r="Q356" s="1624">
        <v>434.80000000000121</v>
      </c>
      <c r="R356" s="1624">
        <v>560.59999999999991</v>
      </c>
      <c r="S356" s="1625">
        <v>-810.10000000000082</v>
      </c>
      <c r="T356" s="1617">
        <f t="shared" si="15"/>
        <v>43.480000000000118</v>
      </c>
      <c r="U356" s="1617">
        <f t="shared" si="16"/>
        <v>56.059999999999988</v>
      </c>
      <c r="V356" s="1618">
        <f t="shared" si="17"/>
        <v>-81.010000000000076</v>
      </c>
      <c r="W356" s="1619">
        <v>100</v>
      </c>
      <c r="X356" s="1529">
        <v>100</v>
      </c>
      <c r="Y356" s="1620">
        <v>55.6</v>
      </c>
      <c r="Z356" s="1619">
        <v>117.6</v>
      </c>
      <c r="AA356" s="1529">
        <v>114.2</v>
      </c>
      <c r="AB356" s="1620">
        <v>97.7</v>
      </c>
      <c r="AC356" s="1529"/>
      <c r="AE356" s="13">
        <v>50</v>
      </c>
      <c r="AI356" s="13">
        <v>5</v>
      </c>
    </row>
    <row r="357" spans="1:38">
      <c r="C357" s="13">
        <v>6</v>
      </c>
      <c r="D357" s="1628"/>
      <c r="E357" s="1525">
        <v>128</v>
      </c>
      <c r="F357" s="1525">
        <v>127.21</v>
      </c>
      <c r="G357" s="1525">
        <v>122.89</v>
      </c>
      <c r="H357" s="1525">
        <v>116.45</v>
      </c>
      <c r="I357" s="1525">
        <v>115.23</v>
      </c>
      <c r="J357" s="1526">
        <v>114.65</v>
      </c>
      <c r="K357" s="1525">
        <v>97.4</v>
      </c>
      <c r="L357" s="1525">
        <v>97</v>
      </c>
      <c r="M357" s="1526">
        <v>97.1</v>
      </c>
      <c r="N357" s="1528">
        <v>57.1</v>
      </c>
      <c r="O357" s="1528">
        <v>44.4</v>
      </c>
      <c r="P357" s="1532">
        <v>44.4</v>
      </c>
      <c r="Q357" s="1624">
        <v>441.90000000000123</v>
      </c>
      <c r="R357" s="1624">
        <v>554.99999999999989</v>
      </c>
      <c r="S357" s="1625">
        <v>-815.70000000000084</v>
      </c>
      <c r="T357" s="1617">
        <f t="shared" si="15"/>
        <v>44.190000000000126</v>
      </c>
      <c r="U357" s="1617">
        <f t="shared" si="16"/>
        <v>55.499999999999986</v>
      </c>
      <c r="V357" s="1618">
        <f t="shared" si="17"/>
        <v>-81.570000000000078</v>
      </c>
      <c r="W357" s="1619">
        <v>81.8</v>
      </c>
      <c r="X357" s="1529">
        <v>85</v>
      </c>
      <c r="Y357" s="1620">
        <v>55.6</v>
      </c>
      <c r="Z357" s="1619">
        <v>116.3</v>
      </c>
      <c r="AA357" s="1529">
        <v>113.5</v>
      </c>
      <c r="AB357" s="1620">
        <v>98.1</v>
      </c>
      <c r="AC357" s="1529"/>
      <c r="AE357" s="13">
        <v>50</v>
      </c>
      <c r="AI357" s="13">
        <v>6</v>
      </c>
    </row>
    <row r="358" spans="1:38">
      <c r="C358" s="13">
        <v>7</v>
      </c>
      <c r="D358" s="1628"/>
      <c r="E358" s="1525">
        <v>128.28</v>
      </c>
      <c r="F358" s="1525">
        <v>128.61000000000001</v>
      </c>
      <c r="G358" s="1525">
        <v>124.77</v>
      </c>
      <c r="H358" s="1525">
        <v>116.82</v>
      </c>
      <c r="I358" s="1525">
        <v>116.23</v>
      </c>
      <c r="J358" s="1526">
        <v>115.69</v>
      </c>
      <c r="K358" s="1525">
        <v>99.38</v>
      </c>
      <c r="L358" s="1525">
        <v>97.87</v>
      </c>
      <c r="M358" s="1526">
        <v>97.42</v>
      </c>
      <c r="N358" s="1528">
        <v>71.400000000000006</v>
      </c>
      <c r="O358" s="1528">
        <v>77.8</v>
      </c>
      <c r="P358" s="1532">
        <v>55.6</v>
      </c>
      <c r="Q358" s="1624">
        <v>463.30000000000121</v>
      </c>
      <c r="R358" s="1624">
        <v>582.79999999999984</v>
      </c>
      <c r="S358" s="1625">
        <v>-810.10000000000082</v>
      </c>
      <c r="T358" s="1617">
        <f t="shared" si="15"/>
        <v>46.330000000000119</v>
      </c>
      <c r="U358" s="1617">
        <f t="shared" si="16"/>
        <v>58.279999999999987</v>
      </c>
      <c r="V358" s="1618">
        <f t="shared" si="17"/>
        <v>-81.010000000000076</v>
      </c>
      <c r="W358" s="1619">
        <v>81.8</v>
      </c>
      <c r="X358" s="1529">
        <v>80</v>
      </c>
      <c r="Y358" s="1620">
        <v>55.6</v>
      </c>
      <c r="Z358" s="1619">
        <v>117.1</v>
      </c>
      <c r="AA358" s="1529">
        <v>114.8</v>
      </c>
      <c r="AB358" s="1620">
        <v>99</v>
      </c>
      <c r="AC358" s="1529"/>
      <c r="AE358" s="13">
        <v>50</v>
      </c>
      <c r="AI358" s="13">
        <v>7</v>
      </c>
    </row>
    <row r="359" spans="1:38">
      <c r="C359" s="13">
        <v>8</v>
      </c>
      <c r="D359" s="1628"/>
      <c r="E359" s="1525">
        <v>128.74</v>
      </c>
      <c r="F359" s="1525">
        <v>128.34</v>
      </c>
      <c r="G359" s="1525">
        <v>126.38</v>
      </c>
      <c r="H359" s="1525">
        <v>118.26</v>
      </c>
      <c r="I359" s="1525">
        <v>117.18</v>
      </c>
      <c r="J359" s="1526">
        <v>116.15</v>
      </c>
      <c r="K359" s="1525">
        <v>101.2</v>
      </c>
      <c r="L359" s="1525">
        <v>99.33</v>
      </c>
      <c r="M359" s="1526">
        <v>97.96</v>
      </c>
      <c r="N359" s="1528">
        <v>42.9</v>
      </c>
      <c r="O359" s="1528">
        <v>77.8</v>
      </c>
      <c r="P359" s="1532">
        <v>66.7</v>
      </c>
      <c r="Q359" s="1624">
        <v>456.20000000000118</v>
      </c>
      <c r="R359" s="1624">
        <v>610.5999999999998</v>
      </c>
      <c r="S359" s="1625">
        <v>-793.40000000000077</v>
      </c>
      <c r="T359" s="1617">
        <f t="shared" si="15"/>
        <v>45.620000000000118</v>
      </c>
      <c r="U359" s="1617">
        <f t="shared" si="16"/>
        <v>61.059999999999981</v>
      </c>
      <c r="V359" s="1618">
        <f t="shared" si="17"/>
        <v>-79.340000000000074</v>
      </c>
      <c r="W359" s="1619">
        <v>72.7</v>
      </c>
      <c r="X359" s="1529">
        <v>70</v>
      </c>
      <c r="Y359" s="1620">
        <v>61.1</v>
      </c>
      <c r="Z359" s="1619">
        <v>117.4</v>
      </c>
      <c r="AA359" s="1529">
        <v>115.9</v>
      </c>
      <c r="AB359" s="1620">
        <v>99.4</v>
      </c>
      <c r="AC359" s="1529"/>
      <c r="AE359" s="13">
        <v>50</v>
      </c>
      <c r="AI359" s="13">
        <v>8</v>
      </c>
    </row>
    <row r="360" spans="1:38">
      <c r="C360" s="13">
        <v>9</v>
      </c>
      <c r="D360" s="1628"/>
      <c r="E360" s="1525">
        <v>130.16999999999999</v>
      </c>
      <c r="F360" s="1525">
        <v>129.06</v>
      </c>
      <c r="G360" s="1525">
        <v>127.58</v>
      </c>
      <c r="H360" s="1525">
        <v>118.49</v>
      </c>
      <c r="I360" s="1525">
        <v>117.86</v>
      </c>
      <c r="J360" s="1526">
        <v>117.09</v>
      </c>
      <c r="K360" s="1525">
        <v>102.43</v>
      </c>
      <c r="L360" s="1525">
        <v>101</v>
      </c>
      <c r="M360" s="1526">
        <v>98.71</v>
      </c>
      <c r="N360" s="1528">
        <v>78.599999999999994</v>
      </c>
      <c r="O360" s="1528">
        <v>77.8</v>
      </c>
      <c r="P360" s="1532">
        <v>83.3</v>
      </c>
      <c r="Q360" s="1624">
        <v>484.80000000000121</v>
      </c>
      <c r="R360" s="1624">
        <v>638.39999999999975</v>
      </c>
      <c r="S360" s="1625">
        <v>-760.10000000000082</v>
      </c>
      <c r="T360" s="1617">
        <f t="shared" si="15"/>
        <v>48.480000000000118</v>
      </c>
      <c r="U360" s="1617">
        <f t="shared" si="16"/>
        <v>63.839999999999975</v>
      </c>
      <c r="V360" s="1618">
        <f t="shared" si="17"/>
        <v>-76.010000000000076</v>
      </c>
      <c r="W360" s="1619">
        <v>95.5</v>
      </c>
      <c r="X360" s="1529">
        <v>90</v>
      </c>
      <c r="Y360" s="1620">
        <v>77.8</v>
      </c>
      <c r="Z360" s="1619">
        <v>118.9</v>
      </c>
      <c r="AA360" s="1529">
        <v>116.6</v>
      </c>
      <c r="AB360" s="1620">
        <v>99.8</v>
      </c>
      <c r="AC360" s="1529"/>
      <c r="AE360" s="13">
        <v>50</v>
      </c>
      <c r="AI360" s="13">
        <v>9</v>
      </c>
    </row>
    <row r="361" spans="1:38">
      <c r="C361" s="13">
        <v>10</v>
      </c>
      <c r="D361" s="1628"/>
      <c r="E361" s="1525">
        <v>135.54</v>
      </c>
      <c r="F361" s="1525">
        <v>131.47999999999999</v>
      </c>
      <c r="G361" s="1525">
        <v>129.19</v>
      </c>
      <c r="H361" s="1525">
        <v>120.57</v>
      </c>
      <c r="I361" s="1525">
        <v>119.11</v>
      </c>
      <c r="J361" s="1526">
        <v>118.12</v>
      </c>
      <c r="K361" s="1525">
        <v>103.84</v>
      </c>
      <c r="L361" s="1525">
        <v>102.49</v>
      </c>
      <c r="M361" s="1526">
        <v>99.69</v>
      </c>
      <c r="N361" s="1528">
        <v>85.7</v>
      </c>
      <c r="O361" s="1528">
        <v>88.9</v>
      </c>
      <c r="P361" s="1532">
        <v>88.9</v>
      </c>
      <c r="Q361" s="1624">
        <v>520.50000000000125</v>
      </c>
      <c r="R361" s="1624">
        <v>677.29999999999973</v>
      </c>
      <c r="S361" s="1625">
        <v>-721.20000000000084</v>
      </c>
      <c r="T361" s="1617">
        <f t="shared" si="15"/>
        <v>52.050000000000125</v>
      </c>
      <c r="U361" s="1617">
        <f t="shared" si="16"/>
        <v>67.729999999999976</v>
      </c>
      <c r="V361" s="1618">
        <f t="shared" si="17"/>
        <v>-72.12000000000009</v>
      </c>
      <c r="W361" s="1619">
        <v>81.8</v>
      </c>
      <c r="X361" s="1529">
        <v>80</v>
      </c>
      <c r="Y361" s="1620">
        <v>88.9</v>
      </c>
      <c r="Z361" s="1619">
        <v>118.9</v>
      </c>
      <c r="AA361" s="1529">
        <v>117.5</v>
      </c>
      <c r="AB361" s="1620">
        <v>100.2</v>
      </c>
      <c r="AC361" s="1529"/>
      <c r="AE361" s="13">
        <v>50</v>
      </c>
      <c r="AI361" s="13">
        <v>10</v>
      </c>
    </row>
    <row r="362" spans="1:38">
      <c r="C362" s="13">
        <v>11</v>
      </c>
      <c r="D362" s="1628"/>
      <c r="E362" s="1525">
        <v>137.54</v>
      </c>
      <c r="F362" s="1525">
        <v>134.41999999999999</v>
      </c>
      <c r="G362" s="1525">
        <v>131.12</v>
      </c>
      <c r="H362" s="1525">
        <v>122.44</v>
      </c>
      <c r="I362" s="1525">
        <v>120.5</v>
      </c>
      <c r="J362" s="1526">
        <v>119.32</v>
      </c>
      <c r="K362" s="1525">
        <v>104.86</v>
      </c>
      <c r="L362" s="1525">
        <v>103.71</v>
      </c>
      <c r="M362" s="1526">
        <v>100.85</v>
      </c>
      <c r="N362" s="1528">
        <v>92.9</v>
      </c>
      <c r="O362" s="1528">
        <v>77.8</v>
      </c>
      <c r="P362" s="1532">
        <v>77.8</v>
      </c>
      <c r="Q362" s="1624">
        <v>563.40000000000123</v>
      </c>
      <c r="R362" s="1624">
        <v>705.09999999999968</v>
      </c>
      <c r="S362" s="1625">
        <v>-693.40000000000089</v>
      </c>
      <c r="T362" s="1617">
        <f t="shared" si="15"/>
        <v>56.340000000000124</v>
      </c>
      <c r="U362" s="1617">
        <f t="shared" si="16"/>
        <v>70.509999999999962</v>
      </c>
      <c r="V362" s="1618">
        <f t="shared" si="17"/>
        <v>-69.340000000000089</v>
      </c>
      <c r="W362" s="1619">
        <v>100</v>
      </c>
      <c r="X362" s="1529">
        <v>90</v>
      </c>
      <c r="Y362" s="1620">
        <v>77.8</v>
      </c>
      <c r="Z362" s="1619">
        <v>120.6</v>
      </c>
      <c r="AA362" s="1529">
        <v>118.8</v>
      </c>
      <c r="AB362" s="1620">
        <v>101.1</v>
      </c>
      <c r="AC362" s="1529"/>
      <c r="AE362" s="13">
        <v>50</v>
      </c>
      <c r="AI362" s="13">
        <v>11</v>
      </c>
    </row>
    <row r="363" spans="1:38">
      <c r="C363" s="13">
        <v>12</v>
      </c>
      <c r="D363" s="1628"/>
      <c r="E363" s="1525">
        <v>140.87</v>
      </c>
      <c r="F363" s="1525">
        <v>137.97999999999999</v>
      </c>
      <c r="G363" s="1525">
        <v>132.72999999999999</v>
      </c>
      <c r="H363" s="1525">
        <v>122.75</v>
      </c>
      <c r="I363" s="1525">
        <v>121.92</v>
      </c>
      <c r="J363" s="1526">
        <v>120.5</v>
      </c>
      <c r="K363" s="1525">
        <v>104.47</v>
      </c>
      <c r="L363" s="1525">
        <v>104.39</v>
      </c>
      <c r="M363" s="1526">
        <v>101.94</v>
      </c>
      <c r="N363" s="1528">
        <v>85.7</v>
      </c>
      <c r="O363" s="1528">
        <v>77.8</v>
      </c>
      <c r="P363" s="1532">
        <v>66.7</v>
      </c>
      <c r="Q363" s="1624">
        <v>599.10000000000127</v>
      </c>
      <c r="R363" s="1624">
        <v>732.89999999999964</v>
      </c>
      <c r="S363" s="1625">
        <v>-676.70000000000084</v>
      </c>
      <c r="T363" s="1617">
        <f t="shared" si="15"/>
        <v>59.910000000000124</v>
      </c>
      <c r="U363" s="1617">
        <f t="shared" si="16"/>
        <v>73.289999999999964</v>
      </c>
      <c r="V363" s="1618">
        <f t="shared" si="17"/>
        <v>-67.670000000000087</v>
      </c>
      <c r="W363" s="1619">
        <v>81.8</v>
      </c>
      <c r="X363" s="1529">
        <v>80</v>
      </c>
      <c r="Y363" s="1620">
        <v>77.8</v>
      </c>
      <c r="Z363" s="1619">
        <v>119.8</v>
      </c>
      <c r="AA363" s="1529">
        <v>118.4</v>
      </c>
      <c r="AB363" s="1620">
        <v>101.9</v>
      </c>
      <c r="AC363" s="1529"/>
      <c r="AE363" s="13">
        <v>50</v>
      </c>
      <c r="AI363" s="13">
        <v>12</v>
      </c>
    </row>
    <row r="364" spans="1:38" ht="27" customHeight="1">
      <c r="A364" s="13">
        <v>2014</v>
      </c>
      <c r="B364" s="1523" t="s">
        <v>71</v>
      </c>
      <c r="C364" s="13">
        <v>1</v>
      </c>
      <c r="D364" s="1628"/>
      <c r="E364" s="1525">
        <v>137.02000000000001</v>
      </c>
      <c r="F364" s="1525">
        <v>138.47999999999999</v>
      </c>
      <c r="G364" s="1525">
        <v>134.02000000000001</v>
      </c>
      <c r="H364" s="1525">
        <v>121.69</v>
      </c>
      <c r="I364" s="1525">
        <v>122.29</v>
      </c>
      <c r="J364" s="1526">
        <v>121.19</v>
      </c>
      <c r="K364" s="1525">
        <v>104.72</v>
      </c>
      <c r="L364" s="1525">
        <v>104.68</v>
      </c>
      <c r="M364" s="1526">
        <v>102.99</v>
      </c>
      <c r="N364" s="1528">
        <v>71.400000000000006</v>
      </c>
      <c r="O364" s="1528">
        <v>44.4</v>
      </c>
      <c r="P364" s="1532">
        <v>50</v>
      </c>
      <c r="Q364" s="1624">
        <v>620.50000000000125</v>
      </c>
      <c r="R364" s="1624">
        <v>727.29999999999961</v>
      </c>
      <c r="S364" s="1625">
        <v>-676.70000000000084</v>
      </c>
      <c r="T364" s="1617">
        <f t="shared" si="15"/>
        <v>62.050000000000125</v>
      </c>
      <c r="U364" s="1617">
        <f t="shared" si="16"/>
        <v>72.729999999999961</v>
      </c>
      <c r="V364" s="1618">
        <f t="shared" si="17"/>
        <v>-67.670000000000087</v>
      </c>
      <c r="W364" s="1619">
        <v>72.7</v>
      </c>
      <c r="X364" s="1529">
        <v>80</v>
      </c>
      <c r="Y364" s="1620">
        <v>100</v>
      </c>
      <c r="Z364" s="1619">
        <v>120</v>
      </c>
      <c r="AA364" s="1529">
        <v>120.3</v>
      </c>
      <c r="AB364" s="1620">
        <v>103.2</v>
      </c>
      <c r="AC364" s="1529"/>
      <c r="AE364" s="13">
        <v>50</v>
      </c>
      <c r="AG364" s="1530" t="s">
        <v>72</v>
      </c>
      <c r="AI364" s="13">
        <v>1</v>
      </c>
    </row>
    <row r="365" spans="1:38">
      <c r="C365" s="13">
        <v>2</v>
      </c>
      <c r="D365" s="1628"/>
      <c r="E365" s="1525">
        <v>133.04</v>
      </c>
      <c r="F365" s="1525">
        <v>136.97999999999999</v>
      </c>
      <c r="G365" s="1525">
        <v>134.69999999999999</v>
      </c>
      <c r="H365" s="1525">
        <v>122.19</v>
      </c>
      <c r="I365" s="1525">
        <v>122.21</v>
      </c>
      <c r="J365" s="1526">
        <v>121.93</v>
      </c>
      <c r="K365" s="1525">
        <v>104.06</v>
      </c>
      <c r="L365" s="1525">
        <v>104.42</v>
      </c>
      <c r="M365" s="1526">
        <v>103.65</v>
      </c>
      <c r="N365" s="1528">
        <v>57.1</v>
      </c>
      <c r="O365" s="1528">
        <v>44.4</v>
      </c>
      <c r="P365" s="1532">
        <v>33.299999999999997</v>
      </c>
      <c r="Q365" s="1624">
        <v>627.60000000000127</v>
      </c>
      <c r="R365" s="1624">
        <v>721.69999999999959</v>
      </c>
      <c r="S365" s="1625">
        <v>-693.40000000000089</v>
      </c>
      <c r="T365" s="1617">
        <f t="shared" si="15"/>
        <v>62.760000000000126</v>
      </c>
      <c r="U365" s="1617">
        <f t="shared" si="16"/>
        <v>72.169999999999959</v>
      </c>
      <c r="V365" s="1618">
        <f t="shared" si="17"/>
        <v>-69.340000000000089</v>
      </c>
      <c r="W365" s="1619">
        <v>27.3</v>
      </c>
      <c r="X365" s="1529">
        <v>50</v>
      </c>
      <c r="Y365" s="1620">
        <v>55.6</v>
      </c>
      <c r="Z365" s="1619">
        <v>116.5</v>
      </c>
      <c r="AA365" s="1529">
        <v>119.9</v>
      </c>
      <c r="AB365" s="1620">
        <v>103.3</v>
      </c>
      <c r="AC365" s="1529"/>
      <c r="AE365" s="13">
        <v>50</v>
      </c>
      <c r="AI365" s="13">
        <v>2</v>
      </c>
    </row>
    <row r="366" spans="1:38">
      <c r="C366" s="13">
        <v>3</v>
      </c>
      <c r="D366" s="1628"/>
      <c r="E366" s="1525">
        <v>127.69</v>
      </c>
      <c r="F366" s="1525">
        <v>132.58000000000001</v>
      </c>
      <c r="G366" s="1525">
        <v>134.55000000000001</v>
      </c>
      <c r="H366" s="1525">
        <v>122.08</v>
      </c>
      <c r="I366" s="1525">
        <v>121.99</v>
      </c>
      <c r="J366" s="1526">
        <v>122.23</v>
      </c>
      <c r="K366" s="1525">
        <v>105.6</v>
      </c>
      <c r="L366" s="1525">
        <v>104.79</v>
      </c>
      <c r="M366" s="1526">
        <v>104.28</v>
      </c>
      <c r="N366" s="1528">
        <v>28.6</v>
      </c>
      <c r="O366" s="1528">
        <v>44.4</v>
      </c>
      <c r="P366" s="1532">
        <v>55.6</v>
      </c>
      <c r="Q366" s="1624">
        <v>606.2000000000013</v>
      </c>
      <c r="R366" s="1624">
        <v>716.09999999999957</v>
      </c>
      <c r="S366" s="1625">
        <v>-687.80000000000086</v>
      </c>
      <c r="T366" s="1617">
        <f t="shared" si="15"/>
        <v>60.620000000000132</v>
      </c>
      <c r="U366" s="1617">
        <f t="shared" si="16"/>
        <v>71.609999999999957</v>
      </c>
      <c r="V366" s="1618">
        <f t="shared" si="17"/>
        <v>-68.780000000000086</v>
      </c>
      <c r="W366" s="1619">
        <v>36.4</v>
      </c>
      <c r="X366" s="1529">
        <v>75</v>
      </c>
      <c r="Y366" s="1620">
        <v>61.1</v>
      </c>
      <c r="Z366" s="1619">
        <v>115.3</v>
      </c>
      <c r="AA366" s="1529">
        <v>121.8</v>
      </c>
      <c r="AB366" s="1620">
        <v>104</v>
      </c>
      <c r="AC366" s="1529"/>
      <c r="AE366" s="13">
        <v>50</v>
      </c>
      <c r="AI366" s="13">
        <v>3</v>
      </c>
    </row>
    <row r="367" spans="1:38">
      <c r="C367" s="13">
        <v>4</v>
      </c>
      <c r="D367" s="1628"/>
      <c r="E367" s="1525">
        <v>123.36</v>
      </c>
      <c r="F367" s="1525">
        <v>128.03</v>
      </c>
      <c r="G367" s="1525">
        <v>133.58000000000001</v>
      </c>
      <c r="H367" s="1525">
        <v>120.48</v>
      </c>
      <c r="I367" s="1525">
        <v>121.58</v>
      </c>
      <c r="J367" s="1526">
        <v>121.84</v>
      </c>
      <c r="K367" s="1525">
        <v>107.76</v>
      </c>
      <c r="L367" s="1525">
        <v>105.81</v>
      </c>
      <c r="M367" s="1526">
        <v>105.04</v>
      </c>
      <c r="N367" s="1528">
        <v>0</v>
      </c>
      <c r="O367" s="1528">
        <v>44.4</v>
      </c>
      <c r="P367" s="1532">
        <v>55.6</v>
      </c>
      <c r="Q367" s="1624">
        <v>556.2000000000013</v>
      </c>
      <c r="R367" s="1624">
        <v>710.49999999999955</v>
      </c>
      <c r="S367" s="1625">
        <v>-682.20000000000084</v>
      </c>
      <c r="T367" s="1617">
        <f t="shared" si="15"/>
        <v>55.620000000000132</v>
      </c>
      <c r="U367" s="1617">
        <f t="shared" si="16"/>
        <v>71.049999999999955</v>
      </c>
      <c r="V367" s="1618">
        <f t="shared" si="17"/>
        <v>-68.220000000000084</v>
      </c>
      <c r="W367" s="1619">
        <v>0</v>
      </c>
      <c r="X367" s="1529">
        <v>20</v>
      </c>
      <c r="Y367" s="1620">
        <v>27.8</v>
      </c>
      <c r="Z367" s="1619">
        <v>112.7</v>
      </c>
      <c r="AA367" s="1529">
        <v>117.4</v>
      </c>
      <c r="AB367" s="1620">
        <v>104.1</v>
      </c>
      <c r="AC367" s="1529"/>
      <c r="AE367" s="13">
        <v>50</v>
      </c>
      <c r="AI367" s="13">
        <v>4</v>
      </c>
    </row>
    <row r="368" spans="1:38">
      <c r="C368" s="13">
        <v>5</v>
      </c>
      <c r="D368" s="1628"/>
      <c r="E368" s="1525">
        <v>121.49</v>
      </c>
      <c r="F368" s="1525">
        <v>124.18</v>
      </c>
      <c r="G368" s="1525">
        <v>131.57</v>
      </c>
      <c r="H368" s="1525">
        <v>122.35</v>
      </c>
      <c r="I368" s="1525">
        <v>121.64</v>
      </c>
      <c r="J368" s="1526">
        <v>121.76</v>
      </c>
      <c r="K368" s="1525">
        <v>108.44</v>
      </c>
      <c r="L368" s="1525">
        <v>107.27</v>
      </c>
      <c r="M368" s="1526">
        <v>105.7</v>
      </c>
      <c r="N368" s="1528">
        <v>42.9</v>
      </c>
      <c r="O368" s="1528">
        <v>44.4</v>
      </c>
      <c r="P368" s="1532">
        <v>77.8</v>
      </c>
      <c r="Q368" s="1624">
        <v>549.10000000000127</v>
      </c>
      <c r="R368" s="1624">
        <v>704.89999999999952</v>
      </c>
      <c r="S368" s="1625">
        <v>-654.40000000000089</v>
      </c>
      <c r="T368" s="1617">
        <f t="shared" si="15"/>
        <v>54.910000000000124</v>
      </c>
      <c r="U368" s="1617">
        <f t="shared" si="16"/>
        <v>70.489999999999952</v>
      </c>
      <c r="V368" s="1618">
        <f t="shared" si="17"/>
        <v>-65.440000000000083</v>
      </c>
      <c r="W368" s="1619">
        <v>18.2</v>
      </c>
      <c r="X368" s="1529">
        <v>20</v>
      </c>
      <c r="Y368" s="1620">
        <v>66.7</v>
      </c>
      <c r="Z368" s="1619">
        <v>111.5</v>
      </c>
      <c r="AA368" s="1529">
        <v>118.1</v>
      </c>
      <c r="AB368" s="1620">
        <v>106.3</v>
      </c>
      <c r="AC368" s="1529"/>
      <c r="AE368" s="13">
        <v>50</v>
      </c>
      <c r="AI368" s="13">
        <v>5</v>
      </c>
    </row>
    <row r="369" spans="1:35">
      <c r="C369" s="13">
        <v>6</v>
      </c>
      <c r="D369" s="1628"/>
      <c r="E369" s="1525">
        <v>120.44</v>
      </c>
      <c r="F369" s="1525">
        <v>121.76</v>
      </c>
      <c r="G369" s="1525">
        <v>129.13</v>
      </c>
      <c r="H369" s="1525">
        <v>120.76</v>
      </c>
      <c r="I369" s="1525">
        <v>121.2</v>
      </c>
      <c r="J369" s="1526">
        <v>121.57</v>
      </c>
      <c r="K369" s="1525">
        <v>107.67</v>
      </c>
      <c r="L369" s="1525">
        <v>107.96</v>
      </c>
      <c r="M369" s="1526">
        <v>106.1</v>
      </c>
      <c r="N369" s="1528">
        <v>42.9</v>
      </c>
      <c r="O369" s="1528">
        <v>55.6</v>
      </c>
      <c r="P369" s="1532">
        <v>55.6</v>
      </c>
      <c r="Q369" s="1624">
        <v>542.00000000000125</v>
      </c>
      <c r="R369" s="1624">
        <v>710.49999999999955</v>
      </c>
      <c r="S369" s="1625">
        <v>-648.80000000000086</v>
      </c>
      <c r="T369" s="1617">
        <f t="shared" si="15"/>
        <v>54.200000000000124</v>
      </c>
      <c r="U369" s="1617">
        <f t="shared" si="16"/>
        <v>71.049999999999955</v>
      </c>
      <c r="V369" s="1618">
        <f t="shared" si="17"/>
        <v>-64.880000000000081</v>
      </c>
      <c r="W369" s="1619">
        <v>27.3</v>
      </c>
      <c r="X369" s="1529">
        <v>30</v>
      </c>
      <c r="Y369" s="1620">
        <v>50</v>
      </c>
      <c r="Z369" s="1619">
        <v>111.5</v>
      </c>
      <c r="AA369" s="1529">
        <v>116.6</v>
      </c>
      <c r="AB369" s="1620">
        <v>106.1</v>
      </c>
      <c r="AC369" s="1529"/>
      <c r="AE369" s="13">
        <v>50</v>
      </c>
      <c r="AI369" s="13">
        <v>6</v>
      </c>
    </row>
    <row r="370" spans="1:35">
      <c r="C370" s="13">
        <v>7</v>
      </c>
      <c r="D370" s="1628"/>
      <c r="E370" s="1525">
        <v>118.61</v>
      </c>
      <c r="F370" s="1525">
        <v>120.18</v>
      </c>
      <c r="G370" s="1525">
        <v>125.95</v>
      </c>
      <c r="H370" s="1525">
        <v>120.3</v>
      </c>
      <c r="I370" s="1525">
        <v>121.14</v>
      </c>
      <c r="J370" s="1526">
        <v>121.19</v>
      </c>
      <c r="K370" s="1525">
        <v>104.86</v>
      </c>
      <c r="L370" s="1525">
        <v>106.99</v>
      </c>
      <c r="M370" s="1526">
        <v>106.16</v>
      </c>
      <c r="N370" s="1528">
        <v>42.9</v>
      </c>
      <c r="O370" s="1528">
        <v>44.4</v>
      </c>
      <c r="P370" s="1532">
        <v>22.2</v>
      </c>
      <c r="Q370" s="1624">
        <v>534.90000000000123</v>
      </c>
      <c r="R370" s="1624">
        <v>704.89999999999952</v>
      </c>
      <c r="S370" s="1625">
        <v>-676.60000000000082</v>
      </c>
      <c r="T370" s="1617">
        <f t="shared" si="15"/>
        <v>53.490000000000123</v>
      </c>
      <c r="U370" s="1617">
        <f t="shared" si="16"/>
        <v>70.489999999999952</v>
      </c>
      <c r="V370" s="1618">
        <f t="shared" si="17"/>
        <v>-67.660000000000082</v>
      </c>
      <c r="W370" s="1619">
        <v>45.5</v>
      </c>
      <c r="X370" s="1529">
        <v>90</v>
      </c>
      <c r="Y370" s="1620">
        <v>83.3</v>
      </c>
      <c r="Z370" s="1619">
        <v>113.1</v>
      </c>
      <c r="AA370" s="1529">
        <v>117.2</v>
      </c>
      <c r="AB370" s="1620">
        <v>106.4</v>
      </c>
      <c r="AC370" s="1529"/>
      <c r="AE370" s="13">
        <v>50</v>
      </c>
      <c r="AI370" s="13">
        <v>7</v>
      </c>
    </row>
    <row r="371" spans="1:35">
      <c r="C371" s="13">
        <v>8</v>
      </c>
      <c r="D371" s="1628"/>
      <c r="E371" s="1525">
        <v>119.84</v>
      </c>
      <c r="F371" s="1525">
        <v>119.63</v>
      </c>
      <c r="G371" s="1525">
        <v>123.5</v>
      </c>
      <c r="H371" s="1525">
        <v>120.03</v>
      </c>
      <c r="I371" s="1525">
        <v>120.36</v>
      </c>
      <c r="J371" s="1526">
        <v>120.78</v>
      </c>
      <c r="K371" s="1525">
        <v>106.16</v>
      </c>
      <c r="L371" s="1525">
        <v>106.23</v>
      </c>
      <c r="M371" s="1526">
        <v>106.36</v>
      </c>
      <c r="N371" s="1528">
        <v>35.700000000000003</v>
      </c>
      <c r="O371" s="1528">
        <v>44.4</v>
      </c>
      <c r="P371" s="1532">
        <v>27.8</v>
      </c>
      <c r="Q371" s="1624">
        <v>520.60000000000127</v>
      </c>
      <c r="R371" s="1624">
        <v>699.2999999999995</v>
      </c>
      <c r="S371" s="1625">
        <v>-698.80000000000086</v>
      </c>
      <c r="T371" s="1617">
        <f t="shared" si="15"/>
        <v>52.06000000000013</v>
      </c>
      <c r="U371" s="1617">
        <f t="shared" si="16"/>
        <v>69.92999999999995</v>
      </c>
      <c r="V371" s="1618">
        <f t="shared" si="17"/>
        <v>-69.880000000000081</v>
      </c>
      <c r="W371" s="1619">
        <v>72.7</v>
      </c>
      <c r="X371" s="1529">
        <v>50</v>
      </c>
      <c r="Y371" s="1620">
        <v>44.4</v>
      </c>
      <c r="Z371" s="1619">
        <v>112.9</v>
      </c>
      <c r="AA371" s="1529">
        <v>116.4</v>
      </c>
      <c r="AB371" s="1620">
        <v>105.9</v>
      </c>
      <c r="AC371" s="1529"/>
      <c r="AE371" s="13">
        <v>50</v>
      </c>
      <c r="AI371" s="13">
        <v>8</v>
      </c>
    </row>
    <row r="372" spans="1:35">
      <c r="C372" s="13">
        <v>9</v>
      </c>
      <c r="D372" s="1628"/>
      <c r="E372" s="1525">
        <v>117.07</v>
      </c>
      <c r="F372" s="1525">
        <v>118.51</v>
      </c>
      <c r="G372" s="1525">
        <v>121.21</v>
      </c>
      <c r="H372" s="1525">
        <v>120.44</v>
      </c>
      <c r="I372" s="1525">
        <v>120.26</v>
      </c>
      <c r="J372" s="1526">
        <v>120.78</v>
      </c>
      <c r="K372" s="1525">
        <v>106.41</v>
      </c>
      <c r="L372" s="1525">
        <v>105.81</v>
      </c>
      <c r="M372" s="1526">
        <v>106.7</v>
      </c>
      <c r="N372" s="1528">
        <v>42.9</v>
      </c>
      <c r="O372" s="1528">
        <v>66.7</v>
      </c>
      <c r="P372" s="1532">
        <v>44.4</v>
      </c>
      <c r="Q372" s="1624">
        <v>513.50000000000125</v>
      </c>
      <c r="R372" s="1624">
        <v>715.99999999999955</v>
      </c>
      <c r="S372" s="1625">
        <v>-704.40000000000089</v>
      </c>
      <c r="T372" s="1617">
        <f t="shared" si="15"/>
        <v>51.350000000000122</v>
      </c>
      <c r="U372" s="1617">
        <f t="shared" si="16"/>
        <v>71.599999999999952</v>
      </c>
      <c r="V372" s="1618">
        <f t="shared" si="17"/>
        <v>-70.440000000000083</v>
      </c>
      <c r="W372" s="1619">
        <v>59.1</v>
      </c>
      <c r="X372" s="1529">
        <v>90</v>
      </c>
      <c r="Y372" s="1620">
        <v>44.4</v>
      </c>
      <c r="Z372" s="1619">
        <v>113.3</v>
      </c>
      <c r="AA372" s="1529">
        <v>118</v>
      </c>
      <c r="AB372" s="1620">
        <v>106.1</v>
      </c>
      <c r="AC372" s="1529"/>
      <c r="AE372" s="13">
        <v>50</v>
      </c>
      <c r="AI372" s="13">
        <v>9</v>
      </c>
    </row>
    <row r="373" spans="1:35">
      <c r="C373" s="13">
        <v>10</v>
      </c>
      <c r="D373" s="1628"/>
      <c r="E373" s="1525">
        <v>116.76</v>
      </c>
      <c r="F373" s="1525">
        <v>117.89</v>
      </c>
      <c r="G373" s="1525">
        <v>119.65</v>
      </c>
      <c r="H373" s="1525">
        <v>123.78</v>
      </c>
      <c r="I373" s="1525">
        <v>121.42</v>
      </c>
      <c r="J373" s="1526">
        <v>121.06</v>
      </c>
      <c r="K373" s="1525">
        <v>107.15</v>
      </c>
      <c r="L373" s="1525">
        <v>106.57</v>
      </c>
      <c r="M373" s="1526">
        <v>106.92</v>
      </c>
      <c r="N373" s="1528">
        <v>71.400000000000006</v>
      </c>
      <c r="O373" s="1528">
        <v>66.7</v>
      </c>
      <c r="P373" s="1532">
        <v>55.6</v>
      </c>
      <c r="Q373" s="1624">
        <v>534.90000000000123</v>
      </c>
      <c r="R373" s="1624">
        <v>732.69999999999959</v>
      </c>
      <c r="S373" s="1625">
        <v>-698.80000000000086</v>
      </c>
      <c r="T373" s="1617">
        <f t="shared" si="15"/>
        <v>53.490000000000123</v>
      </c>
      <c r="U373" s="1617">
        <f t="shared" si="16"/>
        <v>73.269999999999953</v>
      </c>
      <c r="V373" s="1618">
        <f t="shared" si="17"/>
        <v>-69.880000000000081</v>
      </c>
      <c r="W373" s="1619">
        <v>36.4</v>
      </c>
      <c r="X373" s="1529">
        <v>80</v>
      </c>
      <c r="Y373" s="1620">
        <v>38.9</v>
      </c>
      <c r="Z373" s="1619">
        <v>112.2</v>
      </c>
      <c r="AA373" s="1529">
        <v>117.9</v>
      </c>
      <c r="AB373" s="1620">
        <v>106</v>
      </c>
      <c r="AC373" s="1529"/>
      <c r="AE373" s="13">
        <v>50</v>
      </c>
      <c r="AI373" s="13">
        <v>10</v>
      </c>
    </row>
    <row r="374" spans="1:35">
      <c r="C374" s="13">
        <v>11</v>
      </c>
      <c r="D374" s="1628"/>
      <c r="E374" s="1525">
        <v>115.36</v>
      </c>
      <c r="F374" s="1525">
        <v>116.4</v>
      </c>
      <c r="G374" s="1525">
        <v>118.51</v>
      </c>
      <c r="H374" s="1525">
        <v>120.71</v>
      </c>
      <c r="I374" s="1525">
        <v>121.64</v>
      </c>
      <c r="J374" s="1526">
        <v>121.05</v>
      </c>
      <c r="K374" s="1525">
        <v>107.94</v>
      </c>
      <c r="L374" s="1525">
        <v>107.17</v>
      </c>
      <c r="M374" s="1526">
        <v>106.95</v>
      </c>
      <c r="N374" s="1528">
        <v>42.9</v>
      </c>
      <c r="O374" s="1528">
        <v>77.8</v>
      </c>
      <c r="P374" s="1532">
        <v>77.8</v>
      </c>
      <c r="Q374" s="1624">
        <v>527.80000000000121</v>
      </c>
      <c r="R374" s="1624">
        <v>760.49999999999955</v>
      </c>
      <c r="S374" s="1625">
        <v>-671.00000000000091</v>
      </c>
      <c r="T374" s="1617">
        <f t="shared" si="15"/>
        <v>52.780000000000122</v>
      </c>
      <c r="U374" s="1617">
        <f t="shared" si="16"/>
        <v>76.049999999999955</v>
      </c>
      <c r="V374" s="1618">
        <f t="shared" si="17"/>
        <v>-67.100000000000094</v>
      </c>
      <c r="W374" s="1619">
        <v>63.6</v>
      </c>
      <c r="X374" s="1529">
        <v>60</v>
      </c>
      <c r="Y374" s="1620">
        <v>44.4</v>
      </c>
      <c r="Z374" s="1619">
        <v>112.7</v>
      </c>
      <c r="AA374" s="1529">
        <v>116.9</v>
      </c>
      <c r="AB374" s="1620">
        <v>106</v>
      </c>
      <c r="AC374" s="1529"/>
      <c r="AE374" s="13">
        <v>50</v>
      </c>
      <c r="AI374" s="13">
        <v>11</v>
      </c>
    </row>
    <row r="375" spans="1:35">
      <c r="C375" s="13">
        <v>12</v>
      </c>
      <c r="D375" s="1628"/>
      <c r="E375" s="1525">
        <v>110.28</v>
      </c>
      <c r="F375" s="1525">
        <v>114.13</v>
      </c>
      <c r="G375" s="1525">
        <v>116.91</v>
      </c>
      <c r="H375" s="1525">
        <v>122.67</v>
      </c>
      <c r="I375" s="1525">
        <v>122.39</v>
      </c>
      <c r="J375" s="1526">
        <v>121.53</v>
      </c>
      <c r="K375" s="1525">
        <v>108.16</v>
      </c>
      <c r="L375" s="1525">
        <v>107.75</v>
      </c>
      <c r="M375" s="1526">
        <v>106.91</v>
      </c>
      <c r="N375" s="1528">
        <v>35.700000000000003</v>
      </c>
      <c r="O375" s="1528">
        <v>77.8</v>
      </c>
      <c r="P375" s="1532">
        <v>66.7</v>
      </c>
      <c r="Q375" s="1624">
        <v>513.50000000000125</v>
      </c>
      <c r="R375" s="1624">
        <v>788.2999999999995</v>
      </c>
      <c r="S375" s="1625">
        <v>-654.30000000000086</v>
      </c>
      <c r="T375" s="1617">
        <f t="shared" si="15"/>
        <v>51.350000000000122</v>
      </c>
      <c r="U375" s="1617">
        <f t="shared" si="16"/>
        <v>78.829999999999956</v>
      </c>
      <c r="V375" s="1618">
        <f t="shared" si="17"/>
        <v>-65.430000000000092</v>
      </c>
      <c r="W375" s="1619">
        <v>54.5</v>
      </c>
      <c r="X375" s="1529">
        <v>30</v>
      </c>
      <c r="Y375" s="1620">
        <v>38.9</v>
      </c>
      <c r="Z375" s="1619">
        <v>112.7</v>
      </c>
      <c r="AA375" s="1529">
        <v>117.4</v>
      </c>
      <c r="AB375" s="1620">
        <v>105.7</v>
      </c>
      <c r="AC375" s="1529"/>
      <c r="AE375" s="13">
        <v>50</v>
      </c>
      <c r="AI375" s="13">
        <v>12</v>
      </c>
    </row>
    <row r="376" spans="1:35" ht="26">
      <c r="A376" s="13">
        <v>2015</v>
      </c>
      <c r="B376" s="1523" t="s">
        <v>73</v>
      </c>
      <c r="C376" s="13">
        <v>1</v>
      </c>
      <c r="D376" s="1628"/>
      <c r="E376" s="1525">
        <v>114.67</v>
      </c>
      <c r="F376" s="1525">
        <v>113.44</v>
      </c>
      <c r="G376" s="1525">
        <v>116.08</v>
      </c>
      <c r="H376" s="1525">
        <v>123.2</v>
      </c>
      <c r="I376" s="1525">
        <v>122.19</v>
      </c>
      <c r="J376" s="1526">
        <v>122.16</v>
      </c>
      <c r="K376" s="1525">
        <v>109.11</v>
      </c>
      <c r="L376" s="1525">
        <v>108.4</v>
      </c>
      <c r="M376" s="1526">
        <v>107.11</v>
      </c>
      <c r="N376" s="1528">
        <v>71.400000000000006</v>
      </c>
      <c r="O376" s="1528">
        <v>33.299999999999997</v>
      </c>
      <c r="P376" s="1532">
        <v>44.4</v>
      </c>
      <c r="Q376" s="1624">
        <v>534.90000000000123</v>
      </c>
      <c r="R376" s="1624">
        <v>771.59999999999945</v>
      </c>
      <c r="S376" s="1625">
        <v>-659.90000000000089</v>
      </c>
      <c r="T376" s="1617">
        <f t="shared" si="15"/>
        <v>53.490000000000123</v>
      </c>
      <c r="U376" s="1617">
        <f t="shared" si="16"/>
        <v>77.15999999999994</v>
      </c>
      <c r="V376" s="1618">
        <f t="shared" si="17"/>
        <v>-65.990000000000094</v>
      </c>
      <c r="W376" s="1619">
        <v>63.6</v>
      </c>
      <c r="X376" s="1529">
        <v>70</v>
      </c>
      <c r="Y376" s="1620">
        <v>66.7</v>
      </c>
      <c r="Z376" s="1619">
        <v>112.1</v>
      </c>
      <c r="AA376" s="1529">
        <v>119.4</v>
      </c>
      <c r="AB376" s="1620">
        <v>105.7</v>
      </c>
      <c r="AC376" s="1529"/>
      <c r="AE376" s="13">
        <v>50</v>
      </c>
      <c r="AG376" s="1530" t="s">
        <v>74</v>
      </c>
      <c r="AI376" s="13">
        <v>1</v>
      </c>
    </row>
    <row r="377" spans="1:35">
      <c r="C377" s="13">
        <v>2</v>
      </c>
      <c r="D377" s="1628"/>
      <c r="E377" s="1525">
        <v>110.33</v>
      </c>
      <c r="F377" s="1525">
        <v>111.76</v>
      </c>
      <c r="G377" s="1525">
        <v>114.9</v>
      </c>
      <c r="H377" s="1525">
        <v>119.88</v>
      </c>
      <c r="I377" s="1525">
        <v>121.92</v>
      </c>
      <c r="J377" s="1526">
        <v>122.05</v>
      </c>
      <c r="K377" s="1525">
        <v>109.89</v>
      </c>
      <c r="L377" s="1525">
        <v>109.05</v>
      </c>
      <c r="M377" s="1526">
        <v>107.83</v>
      </c>
      <c r="N377" s="1528">
        <v>28.6</v>
      </c>
      <c r="O377" s="1528">
        <v>61.1</v>
      </c>
      <c r="P377" s="1532">
        <v>77.8</v>
      </c>
      <c r="Q377" s="1624">
        <v>513.50000000000125</v>
      </c>
      <c r="R377" s="1624">
        <v>782.69999999999948</v>
      </c>
      <c r="S377" s="1625">
        <v>-632.10000000000093</v>
      </c>
      <c r="T377" s="1617">
        <f t="shared" si="15"/>
        <v>51.350000000000122</v>
      </c>
      <c r="U377" s="1617">
        <f t="shared" si="16"/>
        <v>78.269999999999953</v>
      </c>
      <c r="V377" s="1618">
        <f t="shared" si="17"/>
        <v>-63.210000000000093</v>
      </c>
      <c r="W377" s="1619">
        <v>54.5</v>
      </c>
      <c r="X377" s="1529">
        <v>50</v>
      </c>
      <c r="Y377" s="1620">
        <v>44.4</v>
      </c>
      <c r="Z377" s="1619">
        <v>112.3</v>
      </c>
      <c r="AA377" s="1529">
        <v>117.4</v>
      </c>
      <c r="AB377" s="1620">
        <v>105.9</v>
      </c>
      <c r="AC377" s="1529"/>
      <c r="AE377" s="13">
        <v>50</v>
      </c>
      <c r="AI377" s="13">
        <v>2</v>
      </c>
    </row>
    <row r="378" spans="1:35">
      <c r="C378" s="13">
        <v>3</v>
      </c>
      <c r="D378" s="1628"/>
      <c r="E378" s="1525">
        <v>110.4</v>
      </c>
      <c r="F378" s="1525">
        <v>111.8</v>
      </c>
      <c r="G378" s="1525">
        <v>113.55</v>
      </c>
      <c r="H378" s="1525">
        <v>120.47</v>
      </c>
      <c r="I378" s="1525">
        <v>121.18</v>
      </c>
      <c r="J378" s="1526">
        <v>121.39</v>
      </c>
      <c r="K378" s="1525">
        <v>105.35</v>
      </c>
      <c r="L378" s="1525">
        <v>108.12</v>
      </c>
      <c r="M378" s="1526">
        <v>107.72</v>
      </c>
      <c r="N378" s="1528">
        <v>64.3</v>
      </c>
      <c r="O378" s="1528">
        <v>55.6</v>
      </c>
      <c r="P378" s="1532">
        <v>44.4</v>
      </c>
      <c r="Q378" s="1624">
        <v>527.80000000000121</v>
      </c>
      <c r="R378" s="1624">
        <v>788.2999999999995</v>
      </c>
      <c r="S378" s="1625">
        <v>-637.70000000000095</v>
      </c>
      <c r="T378" s="1617">
        <f t="shared" si="15"/>
        <v>52.780000000000122</v>
      </c>
      <c r="U378" s="1617">
        <f t="shared" si="16"/>
        <v>78.829999999999956</v>
      </c>
      <c r="V378" s="1618">
        <f t="shared" si="17"/>
        <v>-63.770000000000095</v>
      </c>
      <c r="W378" s="1619">
        <v>54.5</v>
      </c>
      <c r="X378" s="1529">
        <v>40</v>
      </c>
      <c r="Y378" s="1620">
        <v>55.6</v>
      </c>
      <c r="Z378" s="1619">
        <v>112.4</v>
      </c>
      <c r="AA378" s="1529">
        <v>116.8</v>
      </c>
      <c r="AB378" s="1620">
        <v>105.4</v>
      </c>
      <c r="AC378" s="1529"/>
      <c r="AE378" s="13">
        <v>50</v>
      </c>
      <c r="AI378" s="13">
        <v>3</v>
      </c>
    </row>
    <row r="379" spans="1:35">
      <c r="C379" s="13">
        <v>4</v>
      </c>
      <c r="D379" s="1628"/>
      <c r="E379" s="1525">
        <v>107.87</v>
      </c>
      <c r="F379" s="1525">
        <v>109.53</v>
      </c>
      <c r="G379" s="1525">
        <v>112.24</v>
      </c>
      <c r="H379" s="1525">
        <v>119.89</v>
      </c>
      <c r="I379" s="1525">
        <v>120.08</v>
      </c>
      <c r="J379" s="1526">
        <v>121.22</v>
      </c>
      <c r="K379" s="1525">
        <v>104.35</v>
      </c>
      <c r="L379" s="1525">
        <v>106.53</v>
      </c>
      <c r="M379" s="1526">
        <v>107.42</v>
      </c>
      <c r="N379" s="1528">
        <v>28.6</v>
      </c>
      <c r="O379" s="1528">
        <v>44.4</v>
      </c>
      <c r="P379" s="1532">
        <v>44.4</v>
      </c>
      <c r="Q379" s="1624">
        <v>506.40000000000123</v>
      </c>
      <c r="R379" s="1624">
        <v>782.69999999999948</v>
      </c>
      <c r="S379" s="1625">
        <v>-643.30000000000098</v>
      </c>
      <c r="T379" s="1617">
        <f t="shared" si="15"/>
        <v>50.640000000000121</v>
      </c>
      <c r="U379" s="1617">
        <f t="shared" si="16"/>
        <v>78.269999999999953</v>
      </c>
      <c r="V379" s="1618">
        <f t="shared" si="17"/>
        <v>-64.330000000000098</v>
      </c>
      <c r="W379" s="1619">
        <v>63.6</v>
      </c>
      <c r="X379" s="1529">
        <v>50</v>
      </c>
      <c r="Y379" s="1620">
        <v>66.7</v>
      </c>
      <c r="Z379" s="1619">
        <v>113.7</v>
      </c>
      <c r="AA379" s="1529">
        <v>118</v>
      </c>
      <c r="AB379" s="1620">
        <v>105.9</v>
      </c>
      <c r="AC379" s="1529"/>
      <c r="AE379" s="13">
        <v>50</v>
      </c>
      <c r="AI379" s="13">
        <v>4</v>
      </c>
    </row>
    <row r="380" spans="1:35">
      <c r="C380" s="13">
        <v>5</v>
      </c>
      <c r="D380" s="1628"/>
      <c r="E380" s="1525">
        <v>111.73</v>
      </c>
      <c r="F380" s="1525">
        <v>110</v>
      </c>
      <c r="G380" s="1525">
        <v>111.52</v>
      </c>
      <c r="H380" s="1525">
        <v>117.65</v>
      </c>
      <c r="I380" s="1525">
        <v>119.34</v>
      </c>
      <c r="J380" s="1526">
        <v>120.22</v>
      </c>
      <c r="K380" s="1525">
        <v>105.69</v>
      </c>
      <c r="L380" s="1525">
        <v>105.13</v>
      </c>
      <c r="M380" s="1526">
        <v>107.21</v>
      </c>
      <c r="N380" s="1528">
        <v>28.6</v>
      </c>
      <c r="O380" s="1528">
        <v>44.4</v>
      </c>
      <c r="P380" s="1532">
        <v>50</v>
      </c>
      <c r="Q380" s="1624">
        <v>485.00000000000125</v>
      </c>
      <c r="R380" s="1624">
        <v>777.09999999999945</v>
      </c>
      <c r="S380" s="1625">
        <v>-643.30000000000098</v>
      </c>
      <c r="T380" s="1617">
        <f t="shared" si="15"/>
        <v>48.500000000000128</v>
      </c>
      <c r="U380" s="1617">
        <f t="shared" si="16"/>
        <v>77.709999999999951</v>
      </c>
      <c r="V380" s="1618">
        <f t="shared" si="17"/>
        <v>-64.330000000000098</v>
      </c>
      <c r="W380" s="1619">
        <v>81.8</v>
      </c>
      <c r="X380" s="1529">
        <v>50</v>
      </c>
      <c r="Y380" s="1620">
        <v>66.7</v>
      </c>
      <c r="Z380" s="1619">
        <v>114.8</v>
      </c>
      <c r="AA380" s="1529">
        <v>116.9</v>
      </c>
      <c r="AB380" s="1620">
        <v>105.6</v>
      </c>
      <c r="AC380" s="1529"/>
      <c r="AE380" s="13">
        <v>50</v>
      </c>
      <c r="AI380" s="13">
        <v>5</v>
      </c>
    </row>
    <row r="381" spans="1:35">
      <c r="C381" s="13">
        <v>6</v>
      </c>
      <c r="D381" s="1628"/>
      <c r="E381" s="1525">
        <v>110.75</v>
      </c>
      <c r="F381" s="1525">
        <v>110.12</v>
      </c>
      <c r="G381" s="1525">
        <v>110.86</v>
      </c>
      <c r="H381" s="1525">
        <v>116.16</v>
      </c>
      <c r="I381" s="1525">
        <v>117.9</v>
      </c>
      <c r="J381" s="1526">
        <v>118.81</v>
      </c>
      <c r="K381" s="1525">
        <v>102.87</v>
      </c>
      <c r="L381" s="1525">
        <v>104.3</v>
      </c>
      <c r="M381" s="1526">
        <v>106.49</v>
      </c>
      <c r="N381" s="1528">
        <v>42.9</v>
      </c>
      <c r="O381" s="1528">
        <v>33.299999999999997</v>
      </c>
      <c r="P381" s="1532">
        <v>44.4</v>
      </c>
      <c r="Q381" s="1624">
        <v>477.90000000000123</v>
      </c>
      <c r="R381" s="1624">
        <v>760.39999999999941</v>
      </c>
      <c r="S381" s="1625">
        <v>-648.900000000001</v>
      </c>
      <c r="T381" s="1617">
        <f t="shared" si="15"/>
        <v>47.79000000000012</v>
      </c>
      <c r="U381" s="1617">
        <f t="shared" si="16"/>
        <v>76.039999999999935</v>
      </c>
      <c r="V381" s="1618">
        <f t="shared" si="17"/>
        <v>-64.8900000000001</v>
      </c>
      <c r="W381" s="1619">
        <v>100</v>
      </c>
      <c r="X381" s="1529">
        <v>70</v>
      </c>
      <c r="Y381" s="1620">
        <v>61.1</v>
      </c>
      <c r="Z381" s="1619">
        <v>114.3</v>
      </c>
      <c r="AA381" s="1529">
        <v>118</v>
      </c>
      <c r="AB381" s="1620">
        <v>105.1</v>
      </c>
      <c r="AC381" s="1529"/>
      <c r="AE381" s="13">
        <v>50</v>
      </c>
      <c r="AI381" s="13">
        <v>6</v>
      </c>
    </row>
    <row r="382" spans="1:35">
      <c r="C382" s="13">
        <v>7</v>
      </c>
      <c r="D382" s="1628"/>
      <c r="E382" s="1525">
        <v>110.38</v>
      </c>
      <c r="F382" s="1525">
        <v>110.95</v>
      </c>
      <c r="G382" s="1525">
        <v>110.88</v>
      </c>
      <c r="H382" s="1525">
        <v>117.89</v>
      </c>
      <c r="I382" s="1525">
        <v>117.23</v>
      </c>
      <c r="J382" s="1526">
        <v>118.41</v>
      </c>
      <c r="K382" s="1525">
        <v>101.99</v>
      </c>
      <c r="L382" s="1525">
        <v>103.52</v>
      </c>
      <c r="M382" s="1526">
        <v>105.61</v>
      </c>
      <c r="N382" s="1528">
        <v>57.1</v>
      </c>
      <c r="O382" s="1528">
        <v>44.4</v>
      </c>
      <c r="P382" s="1532">
        <v>44.4</v>
      </c>
      <c r="Q382" s="1624">
        <v>485.00000000000125</v>
      </c>
      <c r="R382" s="1624">
        <v>754.79999999999939</v>
      </c>
      <c r="S382" s="1625">
        <v>-654.50000000000102</v>
      </c>
      <c r="T382" s="1617">
        <f t="shared" si="15"/>
        <v>48.500000000000128</v>
      </c>
      <c r="U382" s="1617">
        <f t="shared" si="16"/>
        <v>75.479999999999933</v>
      </c>
      <c r="V382" s="1618">
        <f t="shared" si="17"/>
        <v>-65.450000000000102</v>
      </c>
      <c r="W382" s="1619">
        <v>54.5</v>
      </c>
      <c r="X382" s="1529">
        <v>50</v>
      </c>
      <c r="Y382" s="1620">
        <v>50</v>
      </c>
      <c r="Z382" s="1619">
        <v>112.8</v>
      </c>
      <c r="AA382" s="1529">
        <v>118</v>
      </c>
      <c r="AB382" s="1620">
        <v>105.6</v>
      </c>
      <c r="AC382" s="1529"/>
      <c r="AE382" s="13">
        <v>50</v>
      </c>
      <c r="AI382" s="13">
        <v>7</v>
      </c>
    </row>
    <row r="383" spans="1:35">
      <c r="C383" s="13">
        <v>8</v>
      </c>
      <c r="D383" s="1628"/>
      <c r="E383" s="1525">
        <v>109.44</v>
      </c>
      <c r="F383" s="1525">
        <v>110.19</v>
      </c>
      <c r="G383" s="1525">
        <v>110.13</v>
      </c>
      <c r="H383" s="1525">
        <v>117.33</v>
      </c>
      <c r="I383" s="1525">
        <v>117.13</v>
      </c>
      <c r="J383" s="1526">
        <v>117.78</v>
      </c>
      <c r="K383" s="1525">
        <v>101.49</v>
      </c>
      <c r="L383" s="1525">
        <v>102.12</v>
      </c>
      <c r="M383" s="1526">
        <v>104.52</v>
      </c>
      <c r="N383" s="1528">
        <v>57.1</v>
      </c>
      <c r="O383" s="1528">
        <v>44.4</v>
      </c>
      <c r="P383" s="1532">
        <v>27.8</v>
      </c>
      <c r="Q383" s="1624">
        <v>492.10000000000127</v>
      </c>
      <c r="R383" s="1624">
        <v>749.19999999999936</v>
      </c>
      <c r="S383" s="1625">
        <v>-676.70000000000107</v>
      </c>
      <c r="T383" s="1617">
        <f t="shared" si="15"/>
        <v>49.210000000000129</v>
      </c>
      <c r="U383" s="1617">
        <f t="shared" si="16"/>
        <v>74.919999999999931</v>
      </c>
      <c r="V383" s="1618">
        <f t="shared" si="17"/>
        <v>-67.670000000000101</v>
      </c>
      <c r="W383" s="1619">
        <v>40.9</v>
      </c>
      <c r="X383" s="1529">
        <v>40</v>
      </c>
      <c r="Y383" s="1620">
        <v>33.299999999999997</v>
      </c>
      <c r="Z383" s="1619">
        <v>112</v>
      </c>
      <c r="AA383" s="1529">
        <v>116.7</v>
      </c>
      <c r="AB383" s="1620">
        <v>105.3</v>
      </c>
      <c r="AC383" s="1529"/>
      <c r="AE383" s="13">
        <v>50</v>
      </c>
      <c r="AI383" s="13">
        <v>8</v>
      </c>
    </row>
    <row r="384" spans="1:35">
      <c r="C384" s="13">
        <v>9</v>
      </c>
      <c r="D384" s="1628"/>
      <c r="E384" s="1525">
        <v>106.62</v>
      </c>
      <c r="F384" s="1525">
        <v>108.81</v>
      </c>
      <c r="G384" s="1525">
        <v>109.6</v>
      </c>
      <c r="H384" s="1525">
        <v>117.16</v>
      </c>
      <c r="I384" s="1525">
        <v>117.46</v>
      </c>
      <c r="J384" s="1526">
        <v>117.24</v>
      </c>
      <c r="K384" s="1525">
        <v>101.37</v>
      </c>
      <c r="L384" s="1525">
        <v>101.62</v>
      </c>
      <c r="M384" s="1526">
        <v>103.3</v>
      </c>
      <c r="N384" s="1528">
        <v>71.400000000000006</v>
      </c>
      <c r="O384" s="1528">
        <v>55.6</v>
      </c>
      <c r="P384" s="1532">
        <v>44.4</v>
      </c>
      <c r="Q384" s="1624">
        <v>513.50000000000125</v>
      </c>
      <c r="R384" s="1624">
        <v>754.79999999999939</v>
      </c>
      <c r="S384" s="1625">
        <v>-682.30000000000109</v>
      </c>
      <c r="T384" s="1617">
        <f t="shared" si="15"/>
        <v>51.350000000000122</v>
      </c>
      <c r="U384" s="1617">
        <f t="shared" si="16"/>
        <v>75.479999999999933</v>
      </c>
      <c r="V384" s="1618">
        <f t="shared" si="17"/>
        <v>-68.230000000000103</v>
      </c>
      <c r="W384" s="1619">
        <v>31.8</v>
      </c>
      <c r="X384" s="1529">
        <v>40</v>
      </c>
      <c r="Y384" s="1620">
        <v>50</v>
      </c>
      <c r="Z384" s="1619">
        <v>110.6</v>
      </c>
      <c r="AA384" s="1529">
        <v>117.4</v>
      </c>
      <c r="AB384" s="1620">
        <v>105.6</v>
      </c>
      <c r="AC384" s="1529"/>
      <c r="AE384" s="13">
        <v>50</v>
      </c>
      <c r="AI384" s="13">
        <v>9</v>
      </c>
    </row>
    <row r="385" spans="1:35">
      <c r="C385" s="13">
        <v>10</v>
      </c>
      <c r="D385" s="1628"/>
      <c r="E385" s="1525">
        <v>107.79</v>
      </c>
      <c r="F385" s="1525">
        <v>107.95</v>
      </c>
      <c r="G385" s="1525">
        <v>109.23</v>
      </c>
      <c r="H385" s="1525">
        <v>116.36</v>
      </c>
      <c r="I385" s="1525">
        <v>116.95</v>
      </c>
      <c r="J385" s="1526">
        <v>116.98</v>
      </c>
      <c r="K385" s="1525">
        <v>101.61</v>
      </c>
      <c r="L385" s="1525">
        <v>101.49</v>
      </c>
      <c r="M385" s="1526">
        <v>102.77</v>
      </c>
      <c r="N385" s="1528">
        <v>57.1</v>
      </c>
      <c r="O385" s="1528">
        <v>33.299999999999997</v>
      </c>
      <c r="P385" s="1532">
        <v>55.6</v>
      </c>
      <c r="Q385" s="1624">
        <v>520.60000000000127</v>
      </c>
      <c r="R385" s="1624">
        <v>738.09999999999934</v>
      </c>
      <c r="S385" s="1625">
        <v>-676.70000000000107</v>
      </c>
      <c r="T385" s="1617">
        <f t="shared" si="15"/>
        <v>52.06000000000013</v>
      </c>
      <c r="U385" s="1617">
        <f t="shared" si="16"/>
        <v>73.809999999999931</v>
      </c>
      <c r="V385" s="1618">
        <f t="shared" si="17"/>
        <v>-67.670000000000101</v>
      </c>
      <c r="W385" s="1619">
        <v>54.5</v>
      </c>
      <c r="X385" s="1529">
        <v>45</v>
      </c>
      <c r="Y385" s="1620">
        <v>27.8</v>
      </c>
      <c r="Z385" s="1619">
        <v>111.1</v>
      </c>
      <c r="AA385" s="1529">
        <v>117.6</v>
      </c>
      <c r="AB385" s="1620">
        <v>105.8</v>
      </c>
      <c r="AC385" s="1529"/>
      <c r="AE385" s="13">
        <v>50</v>
      </c>
      <c r="AI385" s="13">
        <v>10</v>
      </c>
    </row>
    <row r="386" spans="1:35">
      <c r="C386" s="13">
        <v>11</v>
      </c>
      <c r="D386" s="1628"/>
      <c r="E386" s="1525">
        <v>103.87</v>
      </c>
      <c r="F386" s="1525">
        <v>106.09</v>
      </c>
      <c r="G386" s="1525">
        <v>108.65</v>
      </c>
      <c r="H386" s="1525">
        <v>115.04</v>
      </c>
      <c r="I386" s="1525">
        <v>116.19</v>
      </c>
      <c r="J386" s="1526">
        <v>116.76</v>
      </c>
      <c r="K386" s="1525">
        <v>102.57</v>
      </c>
      <c r="L386" s="1525">
        <v>101.85</v>
      </c>
      <c r="M386" s="1526">
        <v>102.51</v>
      </c>
      <c r="N386" s="1528">
        <v>28.6</v>
      </c>
      <c r="O386" s="1528">
        <v>11.1</v>
      </c>
      <c r="P386" s="1532">
        <v>55.6</v>
      </c>
      <c r="Q386" s="1624">
        <v>499.2000000000013</v>
      </c>
      <c r="R386" s="1624">
        <v>699.19999999999936</v>
      </c>
      <c r="S386" s="1625">
        <v>-671.10000000000105</v>
      </c>
      <c r="T386" s="1617">
        <f t="shared" si="15"/>
        <v>49.92000000000013</v>
      </c>
      <c r="U386" s="1617">
        <f t="shared" si="16"/>
        <v>69.919999999999931</v>
      </c>
      <c r="V386" s="1618">
        <f t="shared" si="17"/>
        <v>-67.110000000000099</v>
      </c>
      <c r="W386" s="1619">
        <v>36.4</v>
      </c>
      <c r="X386" s="1529">
        <v>50</v>
      </c>
      <c r="Y386" s="1620">
        <v>66.7</v>
      </c>
      <c r="Z386" s="1619">
        <v>110</v>
      </c>
      <c r="AA386" s="1529">
        <v>116.6</v>
      </c>
      <c r="AB386" s="1620">
        <v>105.8</v>
      </c>
      <c r="AC386" s="1529"/>
      <c r="AE386" s="13">
        <v>50</v>
      </c>
      <c r="AI386" s="13">
        <v>11</v>
      </c>
    </row>
    <row r="387" spans="1:35">
      <c r="C387" s="13">
        <v>12</v>
      </c>
      <c r="D387" s="1628"/>
      <c r="E387" s="1525">
        <v>103.67</v>
      </c>
      <c r="F387" s="1525">
        <v>105.11</v>
      </c>
      <c r="G387" s="1525">
        <v>107.5</v>
      </c>
      <c r="H387" s="1525">
        <v>114.03</v>
      </c>
      <c r="I387" s="1525">
        <v>115.14</v>
      </c>
      <c r="J387" s="1526">
        <v>115.98</v>
      </c>
      <c r="K387" s="1525">
        <v>103.07</v>
      </c>
      <c r="L387" s="1525">
        <v>102.42</v>
      </c>
      <c r="M387" s="1526">
        <v>102.14</v>
      </c>
      <c r="N387" s="1528">
        <v>14.3</v>
      </c>
      <c r="O387" s="1528">
        <v>11.1</v>
      </c>
      <c r="P387" s="1532">
        <v>55.6</v>
      </c>
      <c r="Q387" s="1624">
        <v>463.50000000000131</v>
      </c>
      <c r="R387" s="1624">
        <v>660.29999999999939</v>
      </c>
      <c r="S387" s="1625">
        <v>-665.50000000000102</v>
      </c>
      <c r="T387" s="1617">
        <f t="shared" si="15"/>
        <v>46.350000000000129</v>
      </c>
      <c r="U387" s="1617">
        <f t="shared" si="16"/>
        <v>66.029999999999944</v>
      </c>
      <c r="V387" s="1618">
        <f t="shared" si="17"/>
        <v>-66.550000000000097</v>
      </c>
      <c r="W387" s="1619">
        <v>36.4</v>
      </c>
      <c r="X387" s="1529">
        <v>20</v>
      </c>
      <c r="Y387" s="1620">
        <v>55.6</v>
      </c>
      <c r="Z387" s="1619">
        <v>108.6</v>
      </c>
      <c r="AA387" s="1529">
        <v>115.7</v>
      </c>
      <c r="AB387" s="1620">
        <v>105.7</v>
      </c>
      <c r="AC387" s="1529"/>
      <c r="AE387" s="13">
        <v>50</v>
      </c>
      <c r="AI387" s="13">
        <v>12</v>
      </c>
    </row>
    <row r="388" spans="1:35" ht="26.25" customHeight="1">
      <c r="A388" s="13">
        <v>2016</v>
      </c>
      <c r="B388" s="1523" t="s">
        <v>75</v>
      </c>
      <c r="C388" s="13">
        <v>1</v>
      </c>
      <c r="D388" s="1628"/>
      <c r="E388" s="1525">
        <v>110.51</v>
      </c>
      <c r="F388" s="1525">
        <v>106.02</v>
      </c>
      <c r="G388" s="1525">
        <v>107.47</v>
      </c>
      <c r="H388" s="1525">
        <v>116.75</v>
      </c>
      <c r="I388" s="1525">
        <v>115.27</v>
      </c>
      <c r="J388" s="1526">
        <v>115.87</v>
      </c>
      <c r="K388" s="1525">
        <v>101.75</v>
      </c>
      <c r="L388" s="1525">
        <v>102.46</v>
      </c>
      <c r="M388" s="1526">
        <v>101.98</v>
      </c>
      <c r="N388" s="1528">
        <v>64.3</v>
      </c>
      <c r="O388" s="1528">
        <v>44.4</v>
      </c>
      <c r="P388" s="1532">
        <v>55.6</v>
      </c>
      <c r="Q388" s="1624">
        <v>477.80000000000132</v>
      </c>
      <c r="R388" s="1624">
        <v>654.69999999999936</v>
      </c>
      <c r="S388" s="1625">
        <v>-659.900000000001</v>
      </c>
      <c r="T388" s="1617">
        <f t="shared" si="15"/>
        <v>47.780000000000129</v>
      </c>
      <c r="U388" s="1617">
        <f t="shared" si="16"/>
        <v>65.469999999999942</v>
      </c>
      <c r="V388" s="1618">
        <f t="shared" si="17"/>
        <v>-65.990000000000094</v>
      </c>
      <c r="W388" s="1619">
        <v>45.5</v>
      </c>
      <c r="X388" s="1529">
        <v>30</v>
      </c>
      <c r="Y388" s="1620">
        <v>61.1</v>
      </c>
      <c r="Z388" s="1619">
        <v>108.5</v>
      </c>
      <c r="AA388" s="1529">
        <v>116.8</v>
      </c>
      <c r="AB388" s="1620">
        <v>105.3</v>
      </c>
      <c r="AC388" s="1529"/>
      <c r="AE388" s="13">
        <v>50</v>
      </c>
      <c r="AG388" s="1530" t="s">
        <v>76</v>
      </c>
      <c r="AI388" s="13">
        <v>1</v>
      </c>
    </row>
    <row r="389" spans="1:35">
      <c r="C389" s="13">
        <v>2</v>
      </c>
      <c r="D389" s="1628"/>
      <c r="E389" s="1525">
        <v>99.84</v>
      </c>
      <c r="F389" s="1525">
        <v>104.67</v>
      </c>
      <c r="G389" s="1525">
        <v>105.96</v>
      </c>
      <c r="H389" s="1525">
        <v>116.7</v>
      </c>
      <c r="I389" s="1525">
        <v>115.83</v>
      </c>
      <c r="J389" s="1526">
        <v>115.78</v>
      </c>
      <c r="K389" s="1525">
        <v>101.82</v>
      </c>
      <c r="L389" s="1525">
        <v>102.21</v>
      </c>
      <c r="M389" s="1526">
        <v>101.95</v>
      </c>
      <c r="N389" s="1528">
        <v>21.4</v>
      </c>
      <c r="O389" s="1528">
        <v>77.8</v>
      </c>
      <c r="P389" s="1532">
        <v>55.6</v>
      </c>
      <c r="Q389" s="1624">
        <v>449.2000000000013</v>
      </c>
      <c r="R389" s="1624">
        <v>682.49999999999932</v>
      </c>
      <c r="S389" s="1625">
        <v>-654.30000000000098</v>
      </c>
      <c r="T389" s="1617">
        <f t="shared" si="15"/>
        <v>44.92000000000013</v>
      </c>
      <c r="U389" s="1617">
        <f t="shared" si="16"/>
        <v>68.249999999999929</v>
      </c>
      <c r="V389" s="1618">
        <f t="shared" si="17"/>
        <v>-65.430000000000092</v>
      </c>
      <c r="W389" s="1619">
        <v>27.3</v>
      </c>
      <c r="X389" s="1529">
        <v>40</v>
      </c>
      <c r="Y389" s="1620">
        <v>55.6</v>
      </c>
      <c r="Z389" s="1619">
        <v>107</v>
      </c>
      <c r="AA389" s="1529">
        <v>116.2</v>
      </c>
      <c r="AB389" s="1620">
        <v>105.4</v>
      </c>
      <c r="AC389" s="1529"/>
      <c r="AE389" s="13">
        <v>50</v>
      </c>
      <c r="AI389" s="13">
        <v>2</v>
      </c>
    </row>
    <row r="390" spans="1:35">
      <c r="C390" s="13">
        <v>3</v>
      </c>
      <c r="D390" s="1628"/>
      <c r="E390" s="1525">
        <v>104.61</v>
      </c>
      <c r="F390" s="1525">
        <v>104.99</v>
      </c>
      <c r="G390" s="1525">
        <v>105.27</v>
      </c>
      <c r="H390" s="1525">
        <v>116.32</v>
      </c>
      <c r="I390" s="1525">
        <v>116.59</v>
      </c>
      <c r="J390" s="1526">
        <v>115.77</v>
      </c>
      <c r="K390" s="1525">
        <v>101.95</v>
      </c>
      <c r="L390" s="1525">
        <v>101.84</v>
      </c>
      <c r="M390" s="1526">
        <v>102.02</v>
      </c>
      <c r="N390" s="1528">
        <v>57.1</v>
      </c>
      <c r="O390" s="1528">
        <v>72.2</v>
      </c>
      <c r="P390" s="1532">
        <v>44.4</v>
      </c>
      <c r="Q390" s="1624">
        <v>456.30000000000132</v>
      </c>
      <c r="R390" s="1624">
        <v>704.69999999999936</v>
      </c>
      <c r="S390" s="1625">
        <v>-659.900000000001</v>
      </c>
      <c r="T390" s="1617">
        <f t="shared" si="15"/>
        <v>45.63000000000013</v>
      </c>
      <c r="U390" s="1617">
        <f t="shared" si="16"/>
        <v>70.469999999999942</v>
      </c>
      <c r="V390" s="1618">
        <f t="shared" si="17"/>
        <v>-65.990000000000094</v>
      </c>
      <c r="W390" s="1619">
        <v>45.5</v>
      </c>
      <c r="X390" s="1529">
        <v>70</v>
      </c>
      <c r="Y390" s="1620">
        <v>55.6</v>
      </c>
      <c r="Z390" s="1619">
        <v>107.2</v>
      </c>
      <c r="AA390" s="1529">
        <v>116.1</v>
      </c>
      <c r="AB390" s="1620">
        <v>105</v>
      </c>
      <c r="AC390" s="1529"/>
      <c r="AE390" s="13">
        <v>50</v>
      </c>
      <c r="AI390" s="13">
        <v>3</v>
      </c>
    </row>
    <row r="391" spans="1:35">
      <c r="C391" s="13">
        <v>4</v>
      </c>
      <c r="D391" s="1628"/>
      <c r="E391" s="1525">
        <v>104.81</v>
      </c>
      <c r="F391" s="1525">
        <v>103.09</v>
      </c>
      <c r="G391" s="1525">
        <v>105.01</v>
      </c>
      <c r="H391" s="1525">
        <v>117.96</v>
      </c>
      <c r="I391" s="1525">
        <v>116.99</v>
      </c>
      <c r="J391" s="1526">
        <v>116.35</v>
      </c>
      <c r="K391" s="1525">
        <v>101.71</v>
      </c>
      <c r="L391" s="1525">
        <v>101.83</v>
      </c>
      <c r="M391" s="1526">
        <v>102.07</v>
      </c>
      <c r="N391" s="1528">
        <v>28.6</v>
      </c>
      <c r="O391" s="1528">
        <v>44.4</v>
      </c>
      <c r="P391" s="1532">
        <v>66.7</v>
      </c>
      <c r="Q391" s="1624">
        <v>434.90000000000134</v>
      </c>
      <c r="R391" s="1624">
        <v>699.09999999999934</v>
      </c>
      <c r="S391" s="1625">
        <v>-643.20000000000095</v>
      </c>
      <c r="T391" s="1617">
        <f t="shared" ref="T391:T400" si="18">Q391/10</f>
        <v>43.490000000000137</v>
      </c>
      <c r="U391" s="1617">
        <f t="shared" ref="U391:U400" si="19">R391/10</f>
        <v>69.90999999999994</v>
      </c>
      <c r="V391" s="1618">
        <f t="shared" ref="V391:V400" si="20">S391/10</f>
        <v>-64.320000000000093</v>
      </c>
      <c r="W391" s="1619">
        <v>54.5</v>
      </c>
      <c r="X391" s="1529">
        <v>20</v>
      </c>
      <c r="Y391" s="1620">
        <v>66.7</v>
      </c>
      <c r="Z391" s="1619">
        <v>107.2</v>
      </c>
      <c r="AA391" s="1529">
        <v>116</v>
      </c>
      <c r="AB391" s="1620">
        <v>105</v>
      </c>
      <c r="AC391" s="1529"/>
      <c r="AE391" s="13">
        <v>50</v>
      </c>
      <c r="AI391" s="13">
        <v>4</v>
      </c>
    </row>
    <row r="392" spans="1:35">
      <c r="C392" s="13">
        <v>5</v>
      </c>
      <c r="D392" s="1628"/>
      <c r="E392" s="1525">
        <v>104.72</v>
      </c>
      <c r="F392" s="1525">
        <v>104.71</v>
      </c>
      <c r="G392" s="1525">
        <v>104.58</v>
      </c>
      <c r="H392" s="1525">
        <v>117.58</v>
      </c>
      <c r="I392" s="1525">
        <v>117.29</v>
      </c>
      <c r="J392" s="1526">
        <v>117.06</v>
      </c>
      <c r="K392" s="1525">
        <v>101.08</v>
      </c>
      <c r="L392" s="1525">
        <v>101.58</v>
      </c>
      <c r="M392" s="1526">
        <v>101.99</v>
      </c>
      <c r="N392" s="1528">
        <v>71.400000000000006</v>
      </c>
      <c r="O392" s="1528">
        <v>66.7</v>
      </c>
      <c r="P392" s="1532">
        <v>55.6</v>
      </c>
      <c r="Q392" s="1624">
        <v>456.30000000000132</v>
      </c>
      <c r="R392" s="1624">
        <v>715.79999999999939</v>
      </c>
      <c r="S392" s="1625">
        <v>-637.60000000000093</v>
      </c>
      <c r="T392" s="1617">
        <f t="shared" si="18"/>
        <v>45.63000000000013</v>
      </c>
      <c r="U392" s="1617">
        <f t="shared" si="19"/>
        <v>71.579999999999941</v>
      </c>
      <c r="V392" s="1618">
        <f t="shared" si="20"/>
        <v>-63.76000000000009</v>
      </c>
      <c r="W392" s="1619">
        <v>72.7</v>
      </c>
      <c r="X392" s="1529">
        <v>30</v>
      </c>
      <c r="Y392" s="1620">
        <v>33.299999999999997</v>
      </c>
      <c r="Z392" s="1619">
        <v>107.2</v>
      </c>
      <c r="AA392" s="1529">
        <v>115.5</v>
      </c>
      <c r="AB392" s="1620">
        <v>104.3</v>
      </c>
      <c r="AC392" s="1529"/>
      <c r="AE392" s="13">
        <v>50</v>
      </c>
      <c r="AI392" s="13">
        <v>5</v>
      </c>
    </row>
    <row r="393" spans="1:35">
      <c r="C393" s="13">
        <v>6</v>
      </c>
      <c r="D393" s="1628"/>
      <c r="E393" s="1525">
        <v>106.57</v>
      </c>
      <c r="F393" s="1525">
        <v>105.37</v>
      </c>
      <c r="G393" s="1525">
        <v>104.96</v>
      </c>
      <c r="H393" s="1525">
        <v>117.88</v>
      </c>
      <c r="I393" s="1525">
        <v>117.81</v>
      </c>
      <c r="J393" s="1526">
        <v>117.29</v>
      </c>
      <c r="K393" s="1525">
        <v>100.36</v>
      </c>
      <c r="L393" s="1525">
        <v>101.05</v>
      </c>
      <c r="M393" s="1526">
        <v>101.68</v>
      </c>
      <c r="N393" s="1528">
        <v>42.9</v>
      </c>
      <c r="O393" s="1528">
        <v>77.8</v>
      </c>
      <c r="P393" s="1532">
        <v>66.7</v>
      </c>
      <c r="Q393" s="1624">
        <v>449.2000000000013</v>
      </c>
      <c r="R393" s="1624">
        <v>743.59999999999934</v>
      </c>
      <c r="S393" s="1625">
        <v>-620.90000000000089</v>
      </c>
      <c r="T393" s="1617">
        <f t="shared" si="18"/>
        <v>44.92000000000013</v>
      </c>
      <c r="U393" s="1617">
        <f t="shared" si="19"/>
        <v>74.359999999999928</v>
      </c>
      <c r="V393" s="1618">
        <f t="shared" si="20"/>
        <v>-62.090000000000089</v>
      </c>
      <c r="W393" s="1619">
        <v>63.6</v>
      </c>
      <c r="X393" s="1529">
        <v>50</v>
      </c>
      <c r="Y393" s="1620">
        <v>61.1</v>
      </c>
      <c r="Z393" s="1619">
        <v>107.3</v>
      </c>
      <c r="AA393" s="1529">
        <v>116.1</v>
      </c>
      <c r="AB393" s="1620">
        <v>105</v>
      </c>
      <c r="AC393" s="1529"/>
      <c r="AE393" s="13">
        <v>50</v>
      </c>
      <c r="AI393" s="13">
        <v>6</v>
      </c>
    </row>
    <row r="394" spans="1:35">
      <c r="C394" s="13">
        <v>7</v>
      </c>
      <c r="D394" s="1628"/>
      <c r="E394" s="1525">
        <v>109.7</v>
      </c>
      <c r="F394" s="1525">
        <v>107</v>
      </c>
      <c r="G394" s="1525">
        <v>105.82</v>
      </c>
      <c r="H394" s="1525">
        <v>118.29</v>
      </c>
      <c r="I394" s="1525">
        <v>117.92</v>
      </c>
      <c r="J394" s="1526">
        <v>117.61</v>
      </c>
      <c r="K394" s="1525">
        <v>101.74</v>
      </c>
      <c r="L394" s="1525">
        <v>101.06</v>
      </c>
      <c r="M394" s="1526">
        <v>101.49</v>
      </c>
      <c r="N394" s="1528">
        <v>78.599999999999994</v>
      </c>
      <c r="O394" s="1528">
        <v>33.299999999999997</v>
      </c>
      <c r="P394" s="1532">
        <v>55.6</v>
      </c>
      <c r="Q394" s="1624">
        <v>477.80000000000132</v>
      </c>
      <c r="R394" s="1624">
        <v>726.8999999999993</v>
      </c>
      <c r="S394" s="1625">
        <v>-615.30000000000086</v>
      </c>
      <c r="T394" s="1617">
        <f t="shared" si="18"/>
        <v>47.780000000000129</v>
      </c>
      <c r="U394" s="1617">
        <f t="shared" si="19"/>
        <v>72.689999999999927</v>
      </c>
      <c r="V394" s="1618">
        <f t="shared" si="20"/>
        <v>-61.530000000000086</v>
      </c>
      <c r="W394" s="1619">
        <v>59.1</v>
      </c>
      <c r="X394" s="1529">
        <v>80</v>
      </c>
      <c r="Y394" s="1620">
        <v>66.7</v>
      </c>
      <c r="Z394" s="1619">
        <v>107.6</v>
      </c>
      <c r="AA394" s="1529">
        <v>116.4</v>
      </c>
      <c r="AB394" s="1620">
        <v>105</v>
      </c>
      <c r="AC394" s="1529"/>
      <c r="AE394" s="13">
        <v>50</v>
      </c>
      <c r="AI394" s="13">
        <v>7</v>
      </c>
    </row>
    <row r="395" spans="1:35">
      <c r="C395" s="13">
        <v>8</v>
      </c>
      <c r="D395" s="1628"/>
      <c r="E395" s="1525">
        <v>110.9</v>
      </c>
      <c r="F395" s="1525">
        <v>109.06</v>
      </c>
      <c r="G395" s="1525">
        <v>105.88</v>
      </c>
      <c r="H395" s="1525">
        <v>115.67</v>
      </c>
      <c r="I395" s="1525">
        <v>117.28</v>
      </c>
      <c r="J395" s="1526">
        <v>117.48</v>
      </c>
      <c r="K395" s="1525">
        <v>100.88</v>
      </c>
      <c r="L395" s="1525">
        <v>100.99</v>
      </c>
      <c r="M395" s="1526">
        <v>101.36</v>
      </c>
      <c r="N395" s="1528">
        <v>71.400000000000006</v>
      </c>
      <c r="O395" s="1528">
        <v>33.299999999999997</v>
      </c>
      <c r="P395" s="1532">
        <v>55.6</v>
      </c>
      <c r="Q395" s="1624">
        <v>499.2000000000013</v>
      </c>
      <c r="R395" s="1624">
        <v>710.19999999999925</v>
      </c>
      <c r="S395" s="1625">
        <v>-609.70000000000084</v>
      </c>
      <c r="T395" s="1617">
        <f t="shared" si="18"/>
        <v>49.92000000000013</v>
      </c>
      <c r="U395" s="1617">
        <f t="shared" si="19"/>
        <v>71.019999999999925</v>
      </c>
      <c r="V395" s="1618">
        <f t="shared" si="20"/>
        <v>-60.970000000000084</v>
      </c>
      <c r="W395" s="1619">
        <v>27.3</v>
      </c>
      <c r="X395" s="1529">
        <v>80</v>
      </c>
      <c r="Y395" s="1620">
        <v>77.8</v>
      </c>
      <c r="Z395" s="1619">
        <v>107.4</v>
      </c>
      <c r="AA395" s="1529">
        <v>116.8</v>
      </c>
      <c r="AB395" s="1620">
        <v>105.2</v>
      </c>
      <c r="AC395" s="1529"/>
      <c r="AE395" s="13">
        <v>50</v>
      </c>
      <c r="AI395" s="13">
        <v>8</v>
      </c>
    </row>
    <row r="396" spans="1:35">
      <c r="C396" s="13">
        <v>9</v>
      </c>
      <c r="D396" s="1628"/>
      <c r="E396" s="1525">
        <v>113.85</v>
      </c>
      <c r="F396" s="1525">
        <v>111.48</v>
      </c>
      <c r="G396" s="1525">
        <v>107.88</v>
      </c>
      <c r="H396" s="1525">
        <v>119.41</v>
      </c>
      <c r="I396" s="1525">
        <v>117.79</v>
      </c>
      <c r="J396" s="1526">
        <v>117.77</v>
      </c>
      <c r="K396" s="1525">
        <v>101.23</v>
      </c>
      <c r="L396" s="1525">
        <v>101.28</v>
      </c>
      <c r="M396" s="1526">
        <v>101.28</v>
      </c>
      <c r="N396" s="1528">
        <v>71.400000000000006</v>
      </c>
      <c r="O396" s="1528">
        <v>77.8</v>
      </c>
      <c r="P396" s="1532">
        <v>55.6</v>
      </c>
      <c r="Q396" s="1624">
        <v>520.60000000000127</v>
      </c>
      <c r="R396" s="1624">
        <v>737.9999999999992</v>
      </c>
      <c r="S396" s="1625">
        <v>-604.10000000000082</v>
      </c>
      <c r="T396" s="1617">
        <f t="shared" si="18"/>
        <v>52.06000000000013</v>
      </c>
      <c r="U396" s="1617">
        <f t="shared" si="19"/>
        <v>73.799999999999926</v>
      </c>
      <c r="V396" s="1618">
        <f t="shared" si="20"/>
        <v>-60.410000000000082</v>
      </c>
      <c r="W396" s="1619">
        <v>63.6</v>
      </c>
      <c r="X396" s="1529">
        <v>90</v>
      </c>
      <c r="Y396" s="1620">
        <v>72.2</v>
      </c>
      <c r="Z396" s="1619">
        <v>107.6</v>
      </c>
      <c r="AA396" s="1529">
        <v>117.4</v>
      </c>
      <c r="AB396" s="1620">
        <v>105.6</v>
      </c>
      <c r="AC396" s="1529"/>
      <c r="AE396" s="13">
        <v>50</v>
      </c>
      <c r="AI396" s="13">
        <v>9</v>
      </c>
    </row>
    <row r="397" spans="1:35">
      <c r="C397" s="13">
        <v>10</v>
      </c>
      <c r="D397" s="1628"/>
      <c r="E397" s="1525">
        <v>111.25</v>
      </c>
      <c r="F397" s="1525">
        <v>112</v>
      </c>
      <c r="G397" s="1525">
        <v>108.83</v>
      </c>
      <c r="H397" s="1525">
        <v>116.84</v>
      </c>
      <c r="I397" s="1525">
        <v>117.31</v>
      </c>
      <c r="J397" s="1526">
        <v>117.62</v>
      </c>
      <c r="K397" s="1525">
        <v>99.26</v>
      </c>
      <c r="L397" s="1525">
        <v>100.46</v>
      </c>
      <c r="M397" s="1526">
        <v>100.89</v>
      </c>
      <c r="N397" s="1528">
        <v>42.9</v>
      </c>
      <c r="O397" s="1528">
        <v>22.2</v>
      </c>
      <c r="P397" s="1532">
        <v>27.8</v>
      </c>
      <c r="Q397" s="1624">
        <v>513.50000000000125</v>
      </c>
      <c r="R397" s="1624">
        <v>710.19999999999925</v>
      </c>
      <c r="S397" s="1625">
        <v>-626.30000000000086</v>
      </c>
      <c r="T397" s="1617">
        <f t="shared" si="18"/>
        <v>51.350000000000122</v>
      </c>
      <c r="U397" s="1617">
        <f t="shared" si="19"/>
        <v>71.019999999999925</v>
      </c>
      <c r="V397" s="1618">
        <f t="shared" si="20"/>
        <v>-62.630000000000088</v>
      </c>
      <c r="W397" s="1619">
        <v>81.8</v>
      </c>
      <c r="X397" s="1529">
        <v>95</v>
      </c>
      <c r="Y397" s="1620">
        <v>88.9</v>
      </c>
      <c r="Z397" s="1619">
        <v>108.8</v>
      </c>
      <c r="AA397" s="1529">
        <v>118</v>
      </c>
      <c r="AB397" s="1620">
        <v>105.6</v>
      </c>
      <c r="AC397" s="1529"/>
      <c r="AE397" s="13">
        <v>50</v>
      </c>
      <c r="AI397" s="13">
        <v>10</v>
      </c>
    </row>
    <row r="398" spans="1:35">
      <c r="C398" s="13">
        <v>11</v>
      </c>
      <c r="D398" s="1628"/>
      <c r="E398" s="1525">
        <v>118.88</v>
      </c>
      <c r="F398" s="1525">
        <v>114.66</v>
      </c>
      <c r="G398" s="1525">
        <v>110.84</v>
      </c>
      <c r="H398" s="1525">
        <v>118.04</v>
      </c>
      <c r="I398" s="1525">
        <v>118.1</v>
      </c>
      <c r="J398" s="1526">
        <v>117.65</v>
      </c>
      <c r="K398" s="1525">
        <v>98.21</v>
      </c>
      <c r="L398" s="1525">
        <v>99.57</v>
      </c>
      <c r="M398" s="1526">
        <v>100.39</v>
      </c>
      <c r="N398" s="1528">
        <v>71.400000000000006</v>
      </c>
      <c r="O398" s="1528">
        <v>77.8</v>
      </c>
      <c r="P398" s="1532">
        <v>55.6</v>
      </c>
      <c r="Q398" s="1624">
        <v>534.90000000000123</v>
      </c>
      <c r="R398" s="1624">
        <v>737.9999999999992</v>
      </c>
      <c r="S398" s="1625">
        <v>-620.70000000000084</v>
      </c>
      <c r="T398" s="1617">
        <f t="shared" si="18"/>
        <v>53.490000000000123</v>
      </c>
      <c r="U398" s="1617">
        <f t="shared" si="19"/>
        <v>73.799999999999926</v>
      </c>
      <c r="V398" s="1618">
        <f t="shared" si="20"/>
        <v>-62.070000000000086</v>
      </c>
      <c r="W398" s="1619">
        <v>72.7</v>
      </c>
      <c r="X398" s="1529">
        <v>100</v>
      </c>
      <c r="Y398" s="1620">
        <v>77.8</v>
      </c>
      <c r="Z398" s="1619">
        <v>110.1</v>
      </c>
      <c r="AA398" s="1529">
        <v>119.8</v>
      </c>
      <c r="AB398" s="1620">
        <v>105.9</v>
      </c>
      <c r="AC398" s="1529"/>
      <c r="AE398" s="13">
        <v>50</v>
      </c>
      <c r="AI398" s="13">
        <v>11</v>
      </c>
    </row>
    <row r="399" spans="1:35">
      <c r="C399" s="13">
        <v>12</v>
      </c>
      <c r="D399" s="1628"/>
      <c r="E399" s="1525">
        <v>122.08</v>
      </c>
      <c r="F399" s="1525">
        <v>117.4</v>
      </c>
      <c r="G399" s="1525">
        <v>113.32</v>
      </c>
      <c r="H399" s="1525">
        <v>119.77</v>
      </c>
      <c r="I399" s="1525">
        <v>118.22</v>
      </c>
      <c r="J399" s="1526">
        <v>117.95</v>
      </c>
      <c r="K399" s="1525">
        <v>96.89</v>
      </c>
      <c r="L399" s="1525">
        <v>98.12</v>
      </c>
      <c r="M399" s="1526">
        <v>99.8</v>
      </c>
      <c r="N399" s="1528">
        <v>42.9</v>
      </c>
      <c r="O399" s="1528">
        <v>55.6</v>
      </c>
      <c r="P399" s="1532">
        <v>33.299999999999997</v>
      </c>
      <c r="Q399" s="1624">
        <v>527.80000000000121</v>
      </c>
      <c r="R399" s="1624">
        <v>743.59999999999923</v>
      </c>
      <c r="S399" s="1625">
        <v>-637.40000000000089</v>
      </c>
      <c r="T399" s="1617">
        <f t="shared" si="18"/>
        <v>52.780000000000122</v>
      </c>
      <c r="U399" s="1617">
        <f t="shared" si="19"/>
        <v>74.359999999999928</v>
      </c>
      <c r="V399" s="1618">
        <f t="shared" si="20"/>
        <v>-63.740000000000087</v>
      </c>
      <c r="W399" s="1619">
        <v>81.8</v>
      </c>
      <c r="X399" s="1529">
        <v>90</v>
      </c>
      <c r="Y399" s="1620">
        <v>77.8</v>
      </c>
      <c r="Z399" s="1619">
        <v>112.2</v>
      </c>
      <c r="AA399" s="1529">
        <v>119.8</v>
      </c>
      <c r="AB399" s="1620">
        <v>106.4</v>
      </c>
      <c r="AC399" s="1529"/>
      <c r="AE399" s="13">
        <v>50</v>
      </c>
      <c r="AI399" s="13">
        <v>12</v>
      </c>
    </row>
    <row r="400" spans="1:35" ht="26.25" customHeight="1">
      <c r="A400" s="13">
        <v>2017</v>
      </c>
      <c r="B400" s="1523" t="s">
        <v>77</v>
      </c>
      <c r="C400" s="13">
        <v>1</v>
      </c>
      <c r="D400" s="1628"/>
      <c r="E400" s="1525">
        <v>127.64</v>
      </c>
      <c r="F400" s="1525">
        <v>122.87</v>
      </c>
      <c r="G400" s="1525">
        <v>116.33</v>
      </c>
      <c r="H400" s="1525">
        <v>118.8</v>
      </c>
      <c r="I400" s="1525">
        <v>118.87</v>
      </c>
      <c r="J400" s="1526">
        <v>118.57</v>
      </c>
      <c r="K400" s="1525">
        <v>98.25</v>
      </c>
      <c r="L400" s="1525">
        <v>97.78</v>
      </c>
      <c r="M400" s="1526">
        <v>99.49</v>
      </c>
      <c r="N400" s="1528">
        <v>85.7</v>
      </c>
      <c r="O400" s="1528">
        <v>55.6</v>
      </c>
      <c r="P400" s="1532">
        <v>33.299999999999997</v>
      </c>
      <c r="Q400" s="1624">
        <v>563.50000000000125</v>
      </c>
      <c r="R400" s="1624">
        <v>749.19999999999925</v>
      </c>
      <c r="S400" s="1625">
        <v>-654.10000000000093</v>
      </c>
      <c r="T400" s="1617">
        <f t="shared" si="18"/>
        <v>56.350000000000122</v>
      </c>
      <c r="U400" s="1617">
        <f t="shared" si="19"/>
        <v>74.919999999999931</v>
      </c>
      <c r="V400" s="1618">
        <f t="shared" si="20"/>
        <v>-65.410000000000096</v>
      </c>
      <c r="W400" s="1619">
        <v>90.9</v>
      </c>
      <c r="X400" s="1529">
        <v>70</v>
      </c>
      <c r="Y400" s="1620">
        <v>77.8</v>
      </c>
      <c r="Z400" s="1619">
        <v>112.4</v>
      </c>
      <c r="AA400" s="1529">
        <v>119.2</v>
      </c>
      <c r="AB400" s="1620">
        <v>106.7</v>
      </c>
      <c r="AC400" s="1529"/>
      <c r="AE400" s="13">
        <v>50</v>
      </c>
      <c r="AG400" s="1530" t="s">
        <v>78</v>
      </c>
      <c r="AI400" s="13">
        <v>1</v>
      </c>
    </row>
    <row r="401" spans="1:35">
      <c r="C401" s="13">
        <v>2</v>
      </c>
      <c r="D401" s="1628"/>
      <c r="E401" s="1525">
        <v>129.62</v>
      </c>
      <c r="F401" s="1525">
        <v>126.45</v>
      </c>
      <c r="G401" s="1525">
        <v>119.17</v>
      </c>
      <c r="H401" s="1525">
        <v>122.28</v>
      </c>
      <c r="I401" s="1525">
        <v>120.28</v>
      </c>
      <c r="J401" s="1526">
        <v>119.15</v>
      </c>
      <c r="K401" s="1525">
        <v>97.72</v>
      </c>
      <c r="L401" s="1525">
        <v>97.62</v>
      </c>
      <c r="M401" s="1526">
        <v>98.92</v>
      </c>
      <c r="N401" s="1528">
        <v>71.400000000000006</v>
      </c>
      <c r="O401" s="1528">
        <v>88.9</v>
      </c>
      <c r="P401" s="1532">
        <v>33.299999999999997</v>
      </c>
      <c r="Q401" s="1624">
        <v>584.90000000000123</v>
      </c>
      <c r="R401" s="1624">
        <v>788.09999999999923</v>
      </c>
      <c r="S401" s="1625">
        <v>-670.80000000000098</v>
      </c>
      <c r="T401" s="1617">
        <f t="shared" ref="T401:V402" si="21">Q401/10</f>
        <v>58.490000000000123</v>
      </c>
      <c r="U401" s="1617">
        <f t="shared" si="21"/>
        <v>78.809999999999917</v>
      </c>
      <c r="V401" s="1618">
        <f t="shared" si="21"/>
        <v>-67.080000000000098</v>
      </c>
      <c r="W401" s="1619">
        <v>72.7</v>
      </c>
      <c r="X401" s="1529">
        <v>50</v>
      </c>
      <c r="Y401" s="1620">
        <v>88.9</v>
      </c>
      <c r="Z401" s="1619">
        <v>112.1</v>
      </c>
      <c r="AA401" s="1529">
        <v>120.1</v>
      </c>
      <c r="AB401" s="1620">
        <v>107.2</v>
      </c>
      <c r="AC401" s="1529"/>
      <c r="AE401" s="13">
        <v>50</v>
      </c>
      <c r="AI401" s="13">
        <v>2</v>
      </c>
    </row>
    <row r="402" spans="1:35">
      <c r="C402" s="13">
        <v>3</v>
      </c>
      <c r="D402" s="1628"/>
      <c r="E402" s="1525">
        <v>125.7</v>
      </c>
      <c r="F402" s="1525">
        <v>127.65</v>
      </c>
      <c r="G402" s="1525">
        <v>121.29</v>
      </c>
      <c r="H402" s="1525">
        <v>121.36</v>
      </c>
      <c r="I402" s="1525">
        <v>120.81</v>
      </c>
      <c r="J402" s="1526">
        <v>120.05</v>
      </c>
      <c r="K402" s="1525">
        <v>98.34</v>
      </c>
      <c r="L402" s="1525">
        <v>98.1</v>
      </c>
      <c r="M402" s="1526">
        <v>98.56</v>
      </c>
      <c r="N402" s="1528">
        <v>42.9</v>
      </c>
      <c r="O402" s="1528">
        <v>55.6</v>
      </c>
      <c r="P402" s="1532">
        <v>44.4</v>
      </c>
      <c r="Q402" s="1624">
        <v>577.80000000000121</v>
      </c>
      <c r="R402" s="1624">
        <v>793.69999999999925</v>
      </c>
      <c r="S402" s="1625">
        <v>-676.400000000001</v>
      </c>
      <c r="T402" s="1617">
        <f t="shared" si="21"/>
        <v>57.780000000000122</v>
      </c>
      <c r="U402" s="1617">
        <f t="shared" si="21"/>
        <v>79.369999999999919</v>
      </c>
      <c r="V402" s="1618">
        <f t="shared" si="21"/>
        <v>-67.6400000000001</v>
      </c>
      <c r="W402" s="1619">
        <v>63.6</v>
      </c>
      <c r="X402" s="1529">
        <v>60</v>
      </c>
      <c r="Y402" s="1620">
        <v>88.9</v>
      </c>
      <c r="Z402" s="1619">
        <v>112.8</v>
      </c>
      <c r="AA402" s="1529">
        <v>120.3</v>
      </c>
      <c r="AB402" s="1620">
        <v>107.9</v>
      </c>
      <c r="AC402" s="1529"/>
      <c r="AE402" s="13">
        <v>50</v>
      </c>
      <c r="AI402" s="13">
        <v>3</v>
      </c>
    </row>
    <row r="403" spans="1:35">
      <c r="C403" s="13">
        <v>4</v>
      </c>
      <c r="D403" s="1628"/>
      <c r="E403" s="1525">
        <v>126.46</v>
      </c>
      <c r="F403" s="1525">
        <v>127.26</v>
      </c>
      <c r="G403" s="1525">
        <v>123.09</v>
      </c>
      <c r="H403" s="1525">
        <v>123.51</v>
      </c>
      <c r="I403" s="1525">
        <v>122.38</v>
      </c>
      <c r="J403" s="1526">
        <v>121.14</v>
      </c>
      <c r="K403" s="1525">
        <v>100.37</v>
      </c>
      <c r="L403" s="1525">
        <v>98.81</v>
      </c>
      <c r="M403" s="1526">
        <v>98.43</v>
      </c>
      <c r="N403" s="1528">
        <v>57.1</v>
      </c>
      <c r="O403" s="1528">
        <v>88.9</v>
      </c>
      <c r="P403" s="1532">
        <v>55.6</v>
      </c>
      <c r="Q403" s="1624">
        <v>584.90000000000123</v>
      </c>
      <c r="R403" s="1624">
        <v>832.59999999999923</v>
      </c>
      <c r="S403" s="1625">
        <v>-670.80000000000098</v>
      </c>
      <c r="T403" s="1617">
        <f t="shared" ref="T403:V404" si="22">Q403/10</f>
        <v>58.490000000000123</v>
      </c>
      <c r="U403" s="1617">
        <f t="shared" si="22"/>
        <v>83.25999999999992</v>
      </c>
      <c r="V403" s="1618">
        <f t="shared" si="22"/>
        <v>-67.080000000000098</v>
      </c>
      <c r="W403" s="1619">
        <v>50</v>
      </c>
      <c r="X403" s="1529">
        <v>80</v>
      </c>
      <c r="Y403" s="1620">
        <v>66.7</v>
      </c>
      <c r="Z403" s="1619">
        <v>112.3</v>
      </c>
      <c r="AA403" s="1529">
        <v>121.4</v>
      </c>
      <c r="AB403" s="1620">
        <v>108.5</v>
      </c>
      <c r="AC403" s="1529"/>
      <c r="AE403" s="13">
        <v>50</v>
      </c>
      <c r="AI403" s="13">
        <v>4</v>
      </c>
    </row>
    <row r="404" spans="1:35">
      <c r="C404" s="13">
        <v>5</v>
      </c>
      <c r="D404" s="1628"/>
      <c r="E404" s="1525">
        <v>126.06</v>
      </c>
      <c r="F404" s="1525">
        <v>126.07</v>
      </c>
      <c r="G404" s="1525">
        <v>125.21</v>
      </c>
      <c r="H404" s="1525">
        <v>121.95</v>
      </c>
      <c r="I404" s="1525">
        <v>122.27</v>
      </c>
      <c r="J404" s="1526">
        <v>121.58</v>
      </c>
      <c r="K404" s="1525">
        <v>99.54</v>
      </c>
      <c r="L404" s="1525">
        <v>99.42</v>
      </c>
      <c r="M404" s="1526">
        <v>98.47</v>
      </c>
      <c r="N404" s="1528">
        <v>42.9</v>
      </c>
      <c r="O404" s="1528">
        <v>44.4</v>
      </c>
      <c r="P404" s="1532">
        <v>77.8</v>
      </c>
      <c r="Q404" s="1624">
        <v>577.80000000000121</v>
      </c>
      <c r="R404" s="1624">
        <v>826.9999999999992</v>
      </c>
      <c r="S404" s="1625">
        <v>-643.00000000000102</v>
      </c>
      <c r="T404" s="1617">
        <f t="shared" si="22"/>
        <v>57.780000000000122</v>
      </c>
      <c r="U404" s="1617">
        <f t="shared" si="22"/>
        <v>82.699999999999918</v>
      </c>
      <c r="V404" s="1618">
        <f t="shared" si="22"/>
        <v>-64.300000000000097</v>
      </c>
      <c r="W404" s="1619">
        <v>72.7</v>
      </c>
      <c r="X404" s="1529">
        <v>50</v>
      </c>
      <c r="Y404" s="1620">
        <v>72.2</v>
      </c>
      <c r="Z404" s="1619">
        <v>112.2</v>
      </c>
      <c r="AA404" s="1529">
        <v>121.2</v>
      </c>
      <c r="AB404" s="1620">
        <v>108.5</v>
      </c>
      <c r="AC404" s="1529"/>
      <c r="AE404" s="13">
        <v>50</v>
      </c>
      <c r="AI404" s="13">
        <v>5</v>
      </c>
    </row>
    <row r="405" spans="1:35">
      <c r="C405" s="13">
        <v>6</v>
      </c>
      <c r="D405" s="1628"/>
      <c r="E405" s="1525">
        <v>126.12</v>
      </c>
      <c r="F405" s="1525">
        <v>126.21</v>
      </c>
      <c r="G405" s="1525">
        <v>126.24</v>
      </c>
      <c r="H405" s="1525">
        <v>121.45</v>
      </c>
      <c r="I405" s="1525">
        <v>122.3</v>
      </c>
      <c r="J405" s="1526">
        <v>122.11</v>
      </c>
      <c r="K405" s="1525">
        <v>99.66</v>
      </c>
      <c r="L405" s="1525">
        <v>99.86</v>
      </c>
      <c r="M405" s="1526">
        <v>98.68</v>
      </c>
      <c r="N405" s="1528">
        <v>71.400000000000006</v>
      </c>
      <c r="O405" s="1528">
        <v>66.7</v>
      </c>
      <c r="P405" s="1532">
        <v>55.6</v>
      </c>
      <c r="Q405" s="1624">
        <v>599.20000000000118</v>
      </c>
      <c r="R405" s="1624">
        <v>843.69999999999925</v>
      </c>
      <c r="S405" s="1625">
        <v>-637.400000000001</v>
      </c>
      <c r="T405" s="1617">
        <f t="shared" ref="T405:V406" si="23">Q405/10</f>
        <v>59.920000000000115</v>
      </c>
      <c r="U405" s="1617">
        <f t="shared" si="23"/>
        <v>84.369999999999919</v>
      </c>
      <c r="V405" s="1618">
        <f t="shared" si="23"/>
        <v>-63.740000000000101</v>
      </c>
      <c r="W405" s="1619">
        <v>45.5</v>
      </c>
      <c r="X405" s="1529">
        <v>90</v>
      </c>
      <c r="Y405" s="1620">
        <v>66.7</v>
      </c>
      <c r="Z405" s="1619">
        <v>112.8</v>
      </c>
      <c r="AA405" s="1529">
        <v>122</v>
      </c>
      <c r="AB405" s="1620">
        <v>108.6</v>
      </c>
      <c r="AC405" s="1529"/>
      <c r="AE405" s="13">
        <v>50</v>
      </c>
      <c r="AI405" s="13">
        <v>6</v>
      </c>
    </row>
    <row r="406" spans="1:35">
      <c r="C406" s="13">
        <v>7</v>
      </c>
      <c r="D406" s="1628"/>
      <c r="E406" s="1525">
        <v>122.48</v>
      </c>
      <c r="F406" s="1525">
        <v>124.89</v>
      </c>
      <c r="G406" s="1525">
        <v>126.3</v>
      </c>
      <c r="H406" s="1525">
        <v>121.32</v>
      </c>
      <c r="I406" s="1525">
        <v>121.57</v>
      </c>
      <c r="J406" s="1526">
        <v>121.92</v>
      </c>
      <c r="K406" s="1525">
        <v>101.18</v>
      </c>
      <c r="L406" s="1525">
        <v>100.13</v>
      </c>
      <c r="M406" s="1526">
        <v>99.29</v>
      </c>
      <c r="N406" s="1528">
        <v>28.6</v>
      </c>
      <c r="O406" s="1528">
        <v>33.299999999999997</v>
      </c>
      <c r="P406" s="1532">
        <v>55.6</v>
      </c>
      <c r="Q406" s="1624">
        <v>577.80000000000121</v>
      </c>
      <c r="R406" s="1624">
        <v>826.9999999999992</v>
      </c>
      <c r="S406" s="1625">
        <v>-631.80000000000098</v>
      </c>
      <c r="T406" s="1617">
        <f t="shared" si="23"/>
        <v>57.780000000000122</v>
      </c>
      <c r="U406" s="1617">
        <f t="shared" si="23"/>
        <v>82.699999999999918</v>
      </c>
      <c r="V406" s="1618">
        <f t="shared" si="23"/>
        <v>-63.180000000000099</v>
      </c>
      <c r="W406" s="1619">
        <v>63.6</v>
      </c>
      <c r="X406" s="1529">
        <v>40</v>
      </c>
      <c r="Y406" s="1620">
        <v>55.6</v>
      </c>
      <c r="Z406" s="1619">
        <v>112.9</v>
      </c>
      <c r="AA406" s="1529">
        <v>121.1</v>
      </c>
      <c r="AB406" s="1620">
        <v>108.4</v>
      </c>
      <c r="AC406" s="1529"/>
      <c r="AE406" s="13">
        <v>50</v>
      </c>
      <c r="AI406" s="13">
        <v>7</v>
      </c>
    </row>
    <row r="407" spans="1:35">
      <c r="C407" s="13">
        <v>8</v>
      </c>
      <c r="D407" s="1628"/>
      <c r="E407" s="1525">
        <v>127.19</v>
      </c>
      <c r="F407" s="1525">
        <v>125.26</v>
      </c>
      <c r="G407" s="1525">
        <v>126.23</v>
      </c>
      <c r="H407" s="1525">
        <v>123.2</v>
      </c>
      <c r="I407" s="1525">
        <v>121.99</v>
      </c>
      <c r="J407" s="1526">
        <v>122.29</v>
      </c>
      <c r="K407" s="1525">
        <v>101.61</v>
      </c>
      <c r="L407" s="1525">
        <v>100.82</v>
      </c>
      <c r="M407" s="1526">
        <v>99.77</v>
      </c>
      <c r="N407" s="1528">
        <v>71.400000000000006</v>
      </c>
      <c r="O407" s="1528">
        <v>66.7</v>
      </c>
      <c r="P407" s="1532">
        <v>66.7</v>
      </c>
      <c r="Q407" s="1624">
        <v>599.20000000000118</v>
      </c>
      <c r="R407" s="1624">
        <v>843.69999999999925</v>
      </c>
      <c r="S407" s="1625">
        <v>-615.10000000000093</v>
      </c>
      <c r="T407" s="1617">
        <f t="shared" ref="T407:V408" si="24">Q407/10</f>
        <v>59.920000000000115</v>
      </c>
      <c r="U407" s="1617">
        <f t="shared" si="24"/>
        <v>84.369999999999919</v>
      </c>
      <c r="V407" s="1618">
        <f t="shared" si="24"/>
        <v>-61.51000000000009</v>
      </c>
      <c r="W407" s="1619">
        <v>81.8</v>
      </c>
      <c r="X407" s="1529">
        <v>80</v>
      </c>
      <c r="Y407" s="1620">
        <v>55.6</v>
      </c>
      <c r="Z407" s="1619">
        <v>113.9</v>
      </c>
      <c r="AA407" s="1529">
        <v>122.8</v>
      </c>
      <c r="AB407" s="1620">
        <v>109</v>
      </c>
      <c r="AC407" s="1529"/>
      <c r="AE407" s="13">
        <v>50</v>
      </c>
      <c r="AI407" s="13">
        <v>8</v>
      </c>
    </row>
    <row r="408" spans="1:35">
      <c r="C408" s="13">
        <v>9</v>
      </c>
      <c r="D408" s="1628"/>
      <c r="E408" s="1525">
        <v>126.87</v>
      </c>
      <c r="F408" s="1525">
        <v>125.51</v>
      </c>
      <c r="G408" s="1525">
        <v>125.84</v>
      </c>
      <c r="H408" s="1525">
        <v>122.34</v>
      </c>
      <c r="I408" s="1525">
        <v>122.29</v>
      </c>
      <c r="J408" s="1526">
        <v>122.05</v>
      </c>
      <c r="K408" s="1525">
        <v>101.85</v>
      </c>
      <c r="L408" s="1525">
        <v>101.55</v>
      </c>
      <c r="M408" s="1526">
        <v>100.36</v>
      </c>
      <c r="N408" s="1528">
        <v>57.1</v>
      </c>
      <c r="O408" s="1528">
        <v>55.6</v>
      </c>
      <c r="P408" s="1532">
        <v>66.7</v>
      </c>
      <c r="Q408" s="1624">
        <v>606.30000000000121</v>
      </c>
      <c r="R408" s="1624">
        <v>849.29999999999927</v>
      </c>
      <c r="S408" s="1625">
        <v>-598.40000000000089</v>
      </c>
      <c r="T408" s="1617">
        <f t="shared" si="24"/>
        <v>60.630000000000123</v>
      </c>
      <c r="U408" s="1617">
        <f t="shared" si="24"/>
        <v>84.929999999999922</v>
      </c>
      <c r="V408" s="1618">
        <f t="shared" si="24"/>
        <v>-59.840000000000089</v>
      </c>
      <c r="W408" s="1619">
        <v>63.6</v>
      </c>
      <c r="X408" s="1529">
        <v>50</v>
      </c>
      <c r="Y408" s="1620">
        <v>77.8</v>
      </c>
      <c r="Z408" s="1619">
        <v>113.5</v>
      </c>
      <c r="AA408" s="1529">
        <v>121.9</v>
      </c>
      <c r="AB408" s="1620">
        <v>109.4</v>
      </c>
      <c r="AC408" s="1529"/>
      <c r="AE408" s="13">
        <v>50</v>
      </c>
      <c r="AI408" s="13">
        <v>9</v>
      </c>
    </row>
    <row r="409" spans="1:35">
      <c r="C409" s="13">
        <v>10</v>
      </c>
      <c r="D409" s="1628"/>
      <c r="E409" s="1525">
        <v>124.46</v>
      </c>
      <c r="F409" s="1525">
        <v>126.17</v>
      </c>
      <c r="G409" s="1525">
        <v>125.66</v>
      </c>
      <c r="H409" s="1525">
        <v>122.68</v>
      </c>
      <c r="I409" s="1525">
        <v>122.74</v>
      </c>
      <c r="J409" s="1526">
        <v>122.2</v>
      </c>
      <c r="K409" s="1525">
        <v>101.35</v>
      </c>
      <c r="L409" s="1525">
        <v>101.6</v>
      </c>
      <c r="M409" s="1526">
        <v>100.79</v>
      </c>
      <c r="N409" s="1528">
        <v>57.1</v>
      </c>
      <c r="O409" s="1528">
        <v>66.7</v>
      </c>
      <c r="P409" s="1532">
        <v>44.4</v>
      </c>
      <c r="Q409" s="1624">
        <v>613.40000000000123</v>
      </c>
      <c r="R409" s="1624">
        <v>865.99999999999932</v>
      </c>
      <c r="S409" s="1625">
        <v>-604.00000000000091</v>
      </c>
      <c r="T409" s="1617">
        <f t="shared" ref="T409:V410" si="25">Q409/10</f>
        <v>61.340000000000124</v>
      </c>
      <c r="U409" s="1617">
        <f t="shared" si="25"/>
        <v>86.599999999999937</v>
      </c>
      <c r="V409" s="1618">
        <f t="shared" si="25"/>
        <v>-60.400000000000091</v>
      </c>
      <c r="W409" s="1619">
        <v>63.6</v>
      </c>
      <c r="X409" s="1529">
        <v>70</v>
      </c>
      <c r="Y409" s="1620">
        <v>94.4</v>
      </c>
      <c r="Z409" s="1619">
        <v>113.3</v>
      </c>
      <c r="AA409" s="1529">
        <v>122</v>
      </c>
      <c r="AB409" s="1620">
        <v>110.2</v>
      </c>
      <c r="AC409" s="1529"/>
      <c r="AE409" s="13">
        <v>50</v>
      </c>
      <c r="AI409" s="13">
        <v>10</v>
      </c>
    </row>
    <row r="410" spans="1:35">
      <c r="C410" s="13">
        <v>11</v>
      </c>
      <c r="D410" s="1628"/>
      <c r="E410" s="1525">
        <v>125.05</v>
      </c>
      <c r="F410" s="1525">
        <v>125.46</v>
      </c>
      <c r="G410" s="1525">
        <v>125.46</v>
      </c>
      <c r="H410" s="1525">
        <v>124.87</v>
      </c>
      <c r="I410" s="1525">
        <v>123.3</v>
      </c>
      <c r="J410" s="1526">
        <v>122.88</v>
      </c>
      <c r="K410" s="1525">
        <v>101.11</v>
      </c>
      <c r="L410" s="1525">
        <v>101.44</v>
      </c>
      <c r="M410" s="1526">
        <v>100.9</v>
      </c>
      <c r="N410" s="1528">
        <v>42.9</v>
      </c>
      <c r="O410" s="1528">
        <v>77.8</v>
      </c>
      <c r="P410" s="1532">
        <v>44.4</v>
      </c>
      <c r="Q410" s="1624">
        <v>606.30000000000121</v>
      </c>
      <c r="R410" s="1624">
        <v>893.79999999999927</v>
      </c>
      <c r="S410" s="1625">
        <v>-609.60000000000093</v>
      </c>
      <c r="T410" s="1617">
        <f t="shared" si="25"/>
        <v>60.630000000000123</v>
      </c>
      <c r="U410" s="1617">
        <f t="shared" si="25"/>
        <v>89.379999999999924</v>
      </c>
      <c r="V410" s="1618">
        <f t="shared" si="25"/>
        <v>-60.960000000000093</v>
      </c>
      <c r="W410" s="1619">
        <v>68.2</v>
      </c>
      <c r="X410" s="1529">
        <v>80</v>
      </c>
      <c r="Y410" s="1620">
        <v>100</v>
      </c>
      <c r="Z410" s="1619">
        <v>114.7</v>
      </c>
      <c r="AA410" s="1529">
        <v>123.5</v>
      </c>
      <c r="AB410" s="1620">
        <v>110.5</v>
      </c>
      <c r="AC410" s="1529"/>
      <c r="AE410" s="13">
        <v>50</v>
      </c>
      <c r="AI410" s="13">
        <v>11</v>
      </c>
    </row>
    <row r="411" spans="1:35">
      <c r="C411" s="13">
        <v>12</v>
      </c>
      <c r="D411" s="1628"/>
      <c r="E411" s="1525">
        <v>125.88</v>
      </c>
      <c r="F411" s="1525">
        <v>125.13</v>
      </c>
      <c r="G411" s="1525">
        <v>125.44</v>
      </c>
      <c r="H411" s="1525">
        <v>124.57</v>
      </c>
      <c r="I411" s="1525">
        <v>124.04</v>
      </c>
      <c r="J411" s="1526">
        <v>123.53</v>
      </c>
      <c r="K411" s="1525">
        <v>101.28</v>
      </c>
      <c r="L411" s="1525">
        <v>101.25</v>
      </c>
      <c r="M411" s="1526">
        <v>101.15</v>
      </c>
      <c r="N411" s="1528">
        <v>71.400000000000006</v>
      </c>
      <c r="O411" s="1528">
        <v>77.8</v>
      </c>
      <c r="P411" s="1532">
        <v>55.6</v>
      </c>
      <c r="Q411" s="1624">
        <v>627.70000000000118</v>
      </c>
      <c r="R411" s="1624">
        <v>921.59999999999923</v>
      </c>
      <c r="S411" s="1625">
        <v>-604.00000000000091</v>
      </c>
      <c r="T411" s="1617">
        <f t="shared" ref="T411:V412" si="26">Q411/10</f>
        <v>62.770000000000117</v>
      </c>
      <c r="U411" s="1617">
        <f t="shared" si="26"/>
        <v>92.159999999999926</v>
      </c>
      <c r="V411" s="1618">
        <f t="shared" si="26"/>
        <v>-60.400000000000091</v>
      </c>
      <c r="W411" s="1619">
        <v>45.5</v>
      </c>
      <c r="X411" s="1529">
        <v>90</v>
      </c>
      <c r="Y411" s="1620">
        <v>88.9</v>
      </c>
      <c r="Z411" s="1619">
        <v>113.8</v>
      </c>
      <c r="AA411" s="1529">
        <v>124.8</v>
      </c>
      <c r="AB411" s="1620">
        <v>110.7</v>
      </c>
      <c r="AC411" s="1529"/>
      <c r="AE411" s="13">
        <v>50</v>
      </c>
      <c r="AI411" s="13">
        <v>12</v>
      </c>
    </row>
    <row r="412" spans="1:35" ht="26.25" customHeight="1">
      <c r="A412" s="13">
        <v>2018</v>
      </c>
      <c r="B412" s="1523" t="s">
        <v>83</v>
      </c>
      <c r="C412" s="13">
        <v>1</v>
      </c>
      <c r="D412" s="1628"/>
      <c r="E412" s="1525">
        <v>113.89</v>
      </c>
      <c r="F412" s="1525">
        <v>121.61</v>
      </c>
      <c r="G412" s="1525">
        <v>123.69</v>
      </c>
      <c r="H412" s="1525">
        <v>124.85</v>
      </c>
      <c r="I412" s="1525">
        <v>124.76</v>
      </c>
      <c r="J412" s="1526">
        <v>123.86</v>
      </c>
      <c r="K412" s="1525">
        <v>100.42</v>
      </c>
      <c r="L412" s="1525">
        <v>100.94</v>
      </c>
      <c r="M412" s="1526">
        <v>101.26</v>
      </c>
      <c r="N412" s="1528">
        <v>28.6</v>
      </c>
      <c r="O412" s="1528">
        <v>55.6</v>
      </c>
      <c r="P412" s="1532">
        <v>44.4</v>
      </c>
      <c r="Q412" s="1624">
        <v>606.30000000000121</v>
      </c>
      <c r="R412" s="1624">
        <v>927.19999999999925</v>
      </c>
      <c r="S412" s="1625">
        <v>-609.60000000000093</v>
      </c>
      <c r="T412" s="1617">
        <f t="shared" si="26"/>
        <v>60.630000000000123</v>
      </c>
      <c r="U412" s="1617">
        <f t="shared" si="26"/>
        <v>92.719999999999928</v>
      </c>
      <c r="V412" s="1618">
        <f t="shared" si="26"/>
        <v>-60.960000000000093</v>
      </c>
      <c r="W412" s="1619">
        <v>54.5</v>
      </c>
      <c r="X412" s="1529">
        <v>60</v>
      </c>
      <c r="Y412" s="1620">
        <v>61.1</v>
      </c>
      <c r="Z412" s="1619">
        <v>112.9</v>
      </c>
      <c r="AA412" s="1529">
        <v>123.2</v>
      </c>
      <c r="AB412" s="1620">
        <v>110.3</v>
      </c>
      <c r="AC412" s="1529"/>
      <c r="AE412" s="13">
        <v>50</v>
      </c>
      <c r="AG412" s="1530" t="s">
        <v>84</v>
      </c>
      <c r="AI412" s="13">
        <v>1</v>
      </c>
    </row>
    <row r="413" spans="1:35">
      <c r="C413" s="13">
        <v>2</v>
      </c>
      <c r="D413" s="1628"/>
      <c r="E413" s="1525">
        <v>116.63</v>
      </c>
      <c r="F413" s="1525">
        <v>118.8</v>
      </c>
      <c r="G413" s="1525">
        <v>122.85</v>
      </c>
      <c r="H413" s="1525">
        <v>123.47</v>
      </c>
      <c r="I413" s="1525">
        <v>124.3</v>
      </c>
      <c r="J413" s="1526">
        <v>124.09</v>
      </c>
      <c r="K413" s="1525">
        <v>102.95</v>
      </c>
      <c r="L413" s="1525">
        <v>101.55</v>
      </c>
      <c r="M413" s="1526">
        <v>101.51</v>
      </c>
      <c r="N413" s="1528">
        <v>42.9</v>
      </c>
      <c r="O413" s="1528">
        <v>33.299999999999997</v>
      </c>
      <c r="P413" s="1532">
        <v>55.6</v>
      </c>
      <c r="Q413" s="1624">
        <v>599.20000000000118</v>
      </c>
      <c r="R413" s="1624">
        <v>910.4999999999992</v>
      </c>
      <c r="S413" s="1625">
        <v>-604.00000000000091</v>
      </c>
      <c r="T413" s="1617">
        <f t="shared" ref="T413:V414" si="27">Q413/10</f>
        <v>59.920000000000115</v>
      </c>
      <c r="U413" s="1617">
        <f t="shared" si="27"/>
        <v>91.049999999999926</v>
      </c>
      <c r="V413" s="1618">
        <f t="shared" si="27"/>
        <v>-60.400000000000091</v>
      </c>
      <c r="W413" s="1619">
        <v>36.4</v>
      </c>
      <c r="X413" s="1529">
        <v>20</v>
      </c>
      <c r="Y413" s="1620">
        <v>66.7</v>
      </c>
      <c r="Z413" s="1619">
        <v>113</v>
      </c>
      <c r="AA413" s="1529">
        <v>122.5</v>
      </c>
      <c r="AB413" s="1620">
        <v>110.7</v>
      </c>
      <c r="AC413" s="1529"/>
      <c r="AE413" s="13">
        <v>50</v>
      </c>
      <c r="AI413" s="13">
        <v>2</v>
      </c>
    </row>
    <row r="414" spans="1:35">
      <c r="C414" s="13">
        <v>3</v>
      </c>
      <c r="D414" s="1628"/>
      <c r="E414" s="1525">
        <v>117.28</v>
      </c>
      <c r="F414" s="1525">
        <v>115.93</v>
      </c>
      <c r="G414" s="1525">
        <v>121.44</v>
      </c>
      <c r="H414" s="1525">
        <v>127.24</v>
      </c>
      <c r="I414" s="1525">
        <v>125.19</v>
      </c>
      <c r="J414" s="1526">
        <v>125</v>
      </c>
      <c r="K414" s="1525">
        <v>101.75</v>
      </c>
      <c r="L414" s="1525">
        <v>101.71</v>
      </c>
      <c r="M414" s="1526">
        <v>101.53</v>
      </c>
      <c r="N414" s="1528">
        <v>21.4</v>
      </c>
      <c r="O414" s="1528">
        <v>55.6</v>
      </c>
      <c r="P414" s="1532">
        <v>55.6</v>
      </c>
      <c r="Q414" s="1624">
        <v>570.60000000000116</v>
      </c>
      <c r="R414" s="1624">
        <v>916.09999999999923</v>
      </c>
      <c r="S414" s="1625">
        <v>-598.40000000000089</v>
      </c>
      <c r="T414" s="1617">
        <f t="shared" si="27"/>
        <v>57.060000000000116</v>
      </c>
      <c r="U414" s="1617">
        <f t="shared" si="27"/>
        <v>91.609999999999928</v>
      </c>
      <c r="V414" s="1618">
        <f t="shared" si="27"/>
        <v>-59.840000000000089</v>
      </c>
      <c r="W414" s="1619">
        <v>18.2</v>
      </c>
      <c r="X414" s="1529">
        <v>30</v>
      </c>
      <c r="Y414" s="1620">
        <v>61.1</v>
      </c>
      <c r="Z414" s="1619">
        <v>112.1</v>
      </c>
      <c r="AA414" s="1529">
        <v>122.9</v>
      </c>
      <c r="AB414" s="1620">
        <v>110.9</v>
      </c>
      <c r="AC414" s="1529"/>
      <c r="AE414" s="13">
        <v>50</v>
      </c>
      <c r="AI414" s="13">
        <v>3</v>
      </c>
    </row>
    <row r="415" spans="1:35">
      <c r="C415" s="13">
        <v>4</v>
      </c>
      <c r="D415" s="1628"/>
      <c r="E415" s="1525">
        <v>118.9</v>
      </c>
      <c r="F415" s="1525">
        <v>117.6</v>
      </c>
      <c r="G415" s="1525">
        <v>120.3</v>
      </c>
      <c r="H415" s="1525">
        <v>127.28</v>
      </c>
      <c r="I415" s="1525">
        <v>126</v>
      </c>
      <c r="J415" s="1526">
        <v>125.48</v>
      </c>
      <c r="K415" s="1525">
        <v>105.79</v>
      </c>
      <c r="L415" s="1525">
        <v>103.5</v>
      </c>
      <c r="M415" s="1526">
        <v>102.09</v>
      </c>
      <c r="N415" s="1528">
        <v>85.7</v>
      </c>
      <c r="O415" s="1528">
        <v>66.7</v>
      </c>
      <c r="P415" s="1532">
        <v>66.7</v>
      </c>
      <c r="Q415" s="1624">
        <v>606.30000000000121</v>
      </c>
      <c r="R415" s="1624">
        <v>932.79999999999927</v>
      </c>
      <c r="S415" s="1625">
        <v>-581.70000000000084</v>
      </c>
      <c r="T415" s="1617">
        <f t="shared" ref="T415:V416" si="28">Q415/10</f>
        <v>60.630000000000123</v>
      </c>
      <c r="U415" s="1617">
        <f t="shared" si="28"/>
        <v>93.27999999999993</v>
      </c>
      <c r="V415" s="1618">
        <f t="shared" si="28"/>
        <v>-58.170000000000087</v>
      </c>
      <c r="W415" s="1619">
        <v>45.5</v>
      </c>
      <c r="X415" s="1529">
        <v>65</v>
      </c>
      <c r="Y415" s="1620">
        <v>55.6</v>
      </c>
      <c r="Z415" s="1619">
        <v>113.3</v>
      </c>
      <c r="AA415" s="1529">
        <v>123.5</v>
      </c>
      <c r="AB415" s="1620">
        <v>110.4</v>
      </c>
      <c r="AC415" s="1529"/>
      <c r="AE415" s="13">
        <v>50</v>
      </c>
      <c r="AI415" s="13">
        <v>4</v>
      </c>
    </row>
    <row r="416" spans="1:35">
      <c r="C416" s="13">
        <v>5</v>
      </c>
      <c r="D416" s="1628"/>
      <c r="E416" s="1525">
        <v>121.89</v>
      </c>
      <c r="F416" s="1525">
        <v>119.36</v>
      </c>
      <c r="G416" s="1525">
        <v>119.93</v>
      </c>
      <c r="H416" s="1525">
        <v>125.03</v>
      </c>
      <c r="I416" s="1525">
        <v>126.52</v>
      </c>
      <c r="J416" s="1526">
        <v>125.57</v>
      </c>
      <c r="K416" s="1525">
        <v>102.68</v>
      </c>
      <c r="L416" s="1525">
        <v>103.41</v>
      </c>
      <c r="M416" s="1526">
        <v>102.28</v>
      </c>
      <c r="N416" s="1528">
        <v>85.7</v>
      </c>
      <c r="O416" s="1528">
        <v>61.1</v>
      </c>
      <c r="P416" s="1532">
        <v>44.4</v>
      </c>
      <c r="Q416" s="1624">
        <v>642.00000000000125</v>
      </c>
      <c r="R416" s="1624">
        <v>943.8999999999993</v>
      </c>
      <c r="S416" s="1625">
        <v>-587.30000000000086</v>
      </c>
      <c r="T416" s="1617">
        <f t="shared" si="28"/>
        <v>64.200000000000131</v>
      </c>
      <c r="U416" s="1617">
        <f t="shared" si="28"/>
        <v>94.38999999999993</v>
      </c>
      <c r="V416" s="1618">
        <f t="shared" si="28"/>
        <v>-58.730000000000089</v>
      </c>
      <c r="W416" s="1619">
        <v>72.7</v>
      </c>
      <c r="X416" s="1529">
        <v>80</v>
      </c>
      <c r="Y416" s="1620">
        <v>61.1</v>
      </c>
      <c r="Z416" s="1619">
        <v>113.6</v>
      </c>
      <c r="AA416" s="1529">
        <v>123.6</v>
      </c>
      <c r="AB416" s="1620">
        <v>111.2</v>
      </c>
      <c r="AC416" s="1529"/>
      <c r="AE416" s="13">
        <v>50</v>
      </c>
      <c r="AI416" s="13">
        <v>5</v>
      </c>
    </row>
    <row r="417" spans="1:38">
      <c r="C417" s="13">
        <v>6</v>
      </c>
      <c r="D417" s="1628"/>
      <c r="E417" s="1525">
        <v>123.38</v>
      </c>
      <c r="F417" s="1525">
        <v>121.39</v>
      </c>
      <c r="G417" s="1525">
        <v>119.69</v>
      </c>
      <c r="H417" s="1525">
        <v>125.69</v>
      </c>
      <c r="I417" s="1525">
        <v>126</v>
      </c>
      <c r="J417" s="1526">
        <v>125.74</v>
      </c>
      <c r="K417" s="1525">
        <v>102.32</v>
      </c>
      <c r="L417" s="1525">
        <v>103.6</v>
      </c>
      <c r="M417" s="1526">
        <v>102.46</v>
      </c>
      <c r="N417" s="1528">
        <v>57.1</v>
      </c>
      <c r="O417" s="1528">
        <v>44.4</v>
      </c>
      <c r="P417" s="1532">
        <v>33.299999999999997</v>
      </c>
      <c r="Q417" s="1624">
        <v>649.10000000000127</v>
      </c>
      <c r="R417" s="1624">
        <v>938.29999999999927</v>
      </c>
      <c r="S417" s="1625">
        <v>-604.00000000000091</v>
      </c>
      <c r="T417" s="1617">
        <f t="shared" ref="T417:V418" si="29">Q417/10</f>
        <v>64.910000000000124</v>
      </c>
      <c r="U417" s="1617">
        <f t="shared" si="29"/>
        <v>93.829999999999927</v>
      </c>
      <c r="V417" s="1618">
        <f t="shared" si="29"/>
        <v>-60.400000000000091</v>
      </c>
      <c r="W417" s="1619">
        <v>59.1</v>
      </c>
      <c r="X417" s="1529">
        <v>60</v>
      </c>
      <c r="Y417" s="1620">
        <v>44.4</v>
      </c>
      <c r="Z417" s="1619">
        <v>112.3</v>
      </c>
      <c r="AA417" s="1529">
        <v>123.1</v>
      </c>
      <c r="AB417" s="1620">
        <v>111.1</v>
      </c>
      <c r="AC417" s="1529"/>
      <c r="AE417" s="13">
        <v>50</v>
      </c>
      <c r="AI417" s="13">
        <v>6</v>
      </c>
    </row>
    <row r="418" spans="1:38">
      <c r="C418" s="13">
        <v>7</v>
      </c>
      <c r="D418" s="1628"/>
      <c r="E418" s="1525">
        <v>118.64</v>
      </c>
      <c r="F418" s="1525">
        <v>121.3</v>
      </c>
      <c r="G418" s="1525">
        <v>118.66</v>
      </c>
      <c r="H418" s="1525">
        <v>126.18</v>
      </c>
      <c r="I418" s="1525">
        <v>125.63</v>
      </c>
      <c r="J418" s="1526">
        <v>126.28</v>
      </c>
      <c r="K418" s="1525">
        <v>103.06</v>
      </c>
      <c r="L418" s="1525">
        <v>102.69</v>
      </c>
      <c r="M418" s="1526">
        <v>102.71</v>
      </c>
      <c r="N418" s="1528">
        <v>71.400000000000006</v>
      </c>
      <c r="O418" s="1528">
        <v>44.4</v>
      </c>
      <c r="P418" s="1532">
        <v>27.8</v>
      </c>
      <c r="Q418" s="1624">
        <v>670.50000000000125</v>
      </c>
      <c r="R418" s="1624">
        <v>932.69999999999925</v>
      </c>
      <c r="S418" s="1625">
        <v>-626.20000000000095</v>
      </c>
      <c r="T418" s="1617">
        <f t="shared" si="29"/>
        <v>67.050000000000125</v>
      </c>
      <c r="U418" s="1617">
        <f t="shared" si="29"/>
        <v>93.269999999999925</v>
      </c>
      <c r="V418" s="1618">
        <f t="shared" si="29"/>
        <v>-62.620000000000097</v>
      </c>
      <c r="W418" s="1619">
        <v>0</v>
      </c>
      <c r="X418" s="1529">
        <v>25</v>
      </c>
      <c r="Y418" s="1620">
        <v>33.299999999999997</v>
      </c>
      <c r="Z418" s="1619">
        <v>111.2</v>
      </c>
      <c r="AA418" s="1529">
        <v>122.2</v>
      </c>
      <c r="AB418" s="1620">
        <v>110.4</v>
      </c>
      <c r="AC418" s="1529"/>
      <c r="AE418" s="13">
        <v>50</v>
      </c>
      <c r="AI418" s="13">
        <v>7</v>
      </c>
    </row>
    <row r="419" spans="1:38">
      <c r="C419" s="13">
        <v>8</v>
      </c>
      <c r="D419" s="1628"/>
      <c r="E419" s="1525">
        <v>119.82</v>
      </c>
      <c r="F419" s="1525">
        <v>120.61</v>
      </c>
      <c r="G419" s="1525">
        <v>119.51</v>
      </c>
      <c r="H419" s="1525">
        <v>127.07</v>
      </c>
      <c r="I419" s="1525">
        <v>126.31</v>
      </c>
      <c r="J419" s="1526">
        <v>126.25</v>
      </c>
      <c r="K419" s="1525">
        <v>102.3</v>
      </c>
      <c r="L419" s="1525">
        <v>102.56</v>
      </c>
      <c r="M419" s="1526">
        <v>102.98</v>
      </c>
      <c r="N419" s="1528">
        <v>57.1</v>
      </c>
      <c r="O419" s="1528">
        <v>66.7</v>
      </c>
      <c r="P419" s="1532">
        <v>22.2</v>
      </c>
      <c r="Q419" s="1624">
        <v>677.60000000000127</v>
      </c>
      <c r="R419" s="1624">
        <v>949.3999999999993</v>
      </c>
      <c r="S419" s="1625">
        <v>-654.00000000000091</v>
      </c>
      <c r="T419" s="1617">
        <f t="shared" ref="T419:V420" si="30">Q419/10</f>
        <v>67.760000000000133</v>
      </c>
      <c r="U419" s="1617">
        <f t="shared" si="30"/>
        <v>94.939999999999927</v>
      </c>
      <c r="V419" s="1618">
        <f t="shared" si="30"/>
        <v>-65.400000000000091</v>
      </c>
      <c r="W419" s="1619">
        <v>18.2</v>
      </c>
      <c r="X419" s="1529">
        <v>30</v>
      </c>
      <c r="Y419" s="1620">
        <v>33.299999999999997</v>
      </c>
      <c r="Z419" s="1619">
        <v>111.6</v>
      </c>
      <c r="AA419" s="1529">
        <v>122.9</v>
      </c>
      <c r="AB419" s="1620">
        <v>110.7</v>
      </c>
      <c r="AC419" s="1529"/>
      <c r="AE419" s="13">
        <v>50</v>
      </c>
      <c r="AI419" s="13">
        <v>8</v>
      </c>
    </row>
    <row r="420" spans="1:38">
      <c r="C420" s="13">
        <v>9</v>
      </c>
      <c r="D420" s="1628"/>
      <c r="E420" s="1525">
        <v>115.36</v>
      </c>
      <c r="F420" s="1525">
        <v>117.94</v>
      </c>
      <c r="G420" s="1525">
        <v>119.32</v>
      </c>
      <c r="H420" s="1525">
        <v>122.75</v>
      </c>
      <c r="I420" s="1525">
        <v>125.33</v>
      </c>
      <c r="J420" s="1526">
        <v>125.34</v>
      </c>
      <c r="K420" s="1525">
        <v>104.2</v>
      </c>
      <c r="L420" s="1525">
        <v>103.19</v>
      </c>
      <c r="M420" s="1526">
        <v>103.16</v>
      </c>
      <c r="N420" s="1528">
        <v>28.6</v>
      </c>
      <c r="O420" s="1528">
        <v>44.4</v>
      </c>
      <c r="P420" s="1532">
        <v>50</v>
      </c>
      <c r="Q420" s="1624">
        <v>656.2000000000013</v>
      </c>
      <c r="R420" s="1624">
        <v>943.79999999999927</v>
      </c>
      <c r="S420" s="1625">
        <v>-654.00000000000091</v>
      </c>
      <c r="T420" s="1617">
        <f t="shared" si="30"/>
        <v>65.620000000000132</v>
      </c>
      <c r="U420" s="1617">
        <f t="shared" si="30"/>
        <v>94.379999999999924</v>
      </c>
      <c r="V420" s="1618">
        <f t="shared" si="30"/>
        <v>-65.400000000000091</v>
      </c>
      <c r="W420" s="1619">
        <v>27.3</v>
      </c>
      <c r="X420" s="1529">
        <v>20</v>
      </c>
      <c r="Y420" s="1620">
        <v>50</v>
      </c>
      <c r="Z420" s="1619">
        <v>111</v>
      </c>
      <c r="AA420" s="1529">
        <v>120.1</v>
      </c>
      <c r="AB420" s="1620">
        <v>110</v>
      </c>
      <c r="AC420" s="1529"/>
      <c r="AE420" s="13">
        <v>50</v>
      </c>
      <c r="AI420" s="13">
        <v>9</v>
      </c>
    </row>
    <row r="421" spans="1:38">
      <c r="C421" s="13">
        <v>10</v>
      </c>
      <c r="D421" s="1628"/>
      <c r="E421" s="1525">
        <v>117.64</v>
      </c>
      <c r="F421" s="1525">
        <v>117.61</v>
      </c>
      <c r="G421" s="1525">
        <v>119.38</v>
      </c>
      <c r="H421" s="1525">
        <v>127.55</v>
      </c>
      <c r="I421" s="1525">
        <v>125.79</v>
      </c>
      <c r="J421" s="1526">
        <v>125.85</v>
      </c>
      <c r="K421" s="1525">
        <v>106.32</v>
      </c>
      <c r="L421" s="1525">
        <v>104.27</v>
      </c>
      <c r="M421" s="1526">
        <v>103.81</v>
      </c>
      <c r="N421" s="1528">
        <v>57.1</v>
      </c>
      <c r="O421" s="1528">
        <v>88.9</v>
      </c>
      <c r="P421" s="1532">
        <v>66.7</v>
      </c>
      <c r="Q421" s="1624">
        <v>663.30000000000132</v>
      </c>
      <c r="R421" s="1624">
        <v>982.69999999999925</v>
      </c>
      <c r="S421" s="1625">
        <v>-637.30000000000086</v>
      </c>
      <c r="T421" s="1617">
        <f t="shared" ref="T421:V422" si="31">Q421/10</f>
        <v>66.330000000000126</v>
      </c>
      <c r="U421" s="1617">
        <f t="shared" si="31"/>
        <v>98.269999999999925</v>
      </c>
      <c r="V421" s="1618">
        <f t="shared" si="31"/>
        <v>-63.730000000000089</v>
      </c>
      <c r="W421" s="1619">
        <v>36.4</v>
      </c>
      <c r="X421" s="1529">
        <v>85</v>
      </c>
      <c r="Y421" s="1620">
        <v>55.6</v>
      </c>
      <c r="Z421" s="1619">
        <v>110.8</v>
      </c>
      <c r="AA421" s="1529">
        <v>122.5</v>
      </c>
      <c r="AB421" s="1620">
        <v>109.8</v>
      </c>
      <c r="AC421" s="1529"/>
      <c r="AE421" s="13">
        <v>50</v>
      </c>
      <c r="AI421" s="13">
        <v>10</v>
      </c>
    </row>
    <row r="422" spans="1:38">
      <c r="C422" s="13">
        <v>11</v>
      </c>
      <c r="D422" s="1628"/>
      <c r="E422" s="1525">
        <v>115.41</v>
      </c>
      <c r="F422" s="1525">
        <v>116.14</v>
      </c>
      <c r="G422" s="1525">
        <v>118.88</v>
      </c>
      <c r="H422" s="1525">
        <v>124.49</v>
      </c>
      <c r="I422" s="1525">
        <v>124.93</v>
      </c>
      <c r="J422" s="1526">
        <v>125.61</v>
      </c>
      <c r="K422" s="1525">
        <v>102.72</v>
      </c>
      <c r="L422" s="1525">
        <v>104.41</v>
      </c>
      <c r="M422" s="1526">
        <v>103.37</v>
      </c>
      <c r="N422" s="1528">
        <v>28.6</v>
      </c>
      <c r="O422" s="1528">
        <v>38.9</v>
      </c>
      <c r="P422" s="1532">
        <v>55.6</v>
      </c>
      <c r="Q422" s="1624">
        <v>641.90000000000134</v>
      </c>
      <c r="R422" s="1624">
        <v>971.59999999999923</v>
      </c>
      <c r="S422" s="1625">
        <v>-631.70000000000084</v>
      </c>
      <c r="T422" s="1617">
        <f t="shared" si="31"/>
        <v>64.19000000000014</v>
      </c>
      <c r="U422" s="1617">
        <f t="shared" si="31"/>
        <v>97.159999999999926</v>
      </c>
      <c r="V422" s="1618">
        <f t="shared" si="31"/>
        <v>-63.170000000000087</v>
      </c>
      <c r="W422" s="1619">
        <v>36.4</v>
      </c>
      <c r="X422" s="1529">
        <v>25</v>
      </c>
      <c r="Y422" s="1620">
        <v>50</v>
      </c>
      <c r="Z422" s="1619">
        <v>110.4</v>
      </c>
      <c r="AA422" s="1529">
        <v>120.7</v>
      </c>
      <c r="AB422" s="1620">
        <v>109.9</v>
      </c>
      <c r="AC422" s="1529"/>
      <c r="AE422" s="13">
        <v>50</v>
      </c>
      <c r="AI422" s="13">
        <v>11</v>
      </c>
      <c r="AJ422" s="13" t="s">
        <v>33</v>
      </c>
      <c r="AL422" s="1524"/>
    </row>
    <row r="423" spans="1:38">
      <c r="C423" s="13">
        <v>12</v>
      </c>
      <c r="D423" s="1628"/>
      <c r="E423" s="1525">
        <v>113.28</v>
      </c>
      <c r="F423" s="1525">
        <v>115.44</v>
      </c>
      <c r="G423" s="1525">
        <v>117.65</v>
      </c>
      <c r="H423" s="1525">
        <v>122.74</v>
      </c>
      <c r="I423" s="1525">
        <v>124.93</v>
      </c>
      <c r="J423" s="1526">
        <v>124.92</v>
      </c>
      <c r="K423" s="1525">
        <v>101.8</v>
      </c>
      <c r="L423" s="1525">
        <v>103.61</v>
      </c>
      <c r="M423" s="1526">
        <v>103.25</v>
      </c>
      <c r="N423" s="1528">
        <v>57.1</v>
      </c>
      <c r="O423" s="1528">
        <v>50</v>
      </c>
      <c r="P423" s="1532">
        <v>33.299999999999997</v>
      </c>
      <c r="Q423" s="1624">
        <v>649.00000000000136</v>
      </c>
      <c r="R423" s="1624">
        <v>971.59999999999923</v>
      </c>
      <c r="S423" s="1625">
        <v>-648.40000000000089</v>
      </c>
      <c r="T423" s="1617">
        <f t="shared" ref="T423:V424" si="32">Q423/10</f>
        <v>64.900000000000134</v>
      </c>
      <c r="U423" s="1617">
        <f t="shared" si="32"/>
        <v>97.159999999999926</v>
      </c>
      <c r="V423" s="1618">
        <f t="shared" si="32"/>
        <v>-64.840000000000089</v>
      </c>
      <c r="W423" s="1619">
        <v>27.3</v>
      </c>
      <c r="X423" s="1529">
        <v>50</v>
      </c>
      <c r="Y423" s="1620">
        <v>44.4</v>
      </c>
      <c r="Z423" s="1619">
        <v>108.9</v>
      </c>
      <c r="AA423" s="1529">
        <v>119.2</v>
      </c>
      <c r="AB423" s="1620">
        <v>109.2</v>
      </c>
      <c r="AC423" s="1529"/>
      <c r="AE423" s="13">
        <v>50</v>
      </c>
      <c r="AI423" s="13">
        <v>12</v>
      </c>
      <c r="AL423" s="1524">
        <v>159.5</v>
      </c>
    </row>
    <row r="424" spans="1:38" ht="26.25" customHeight="1">
      <c r="A424" s="13">
        <v>2019</v>
      </c>
      <c r="B424" s="1523" t="s">
        <v>85</v>
      </c>
      <c r="C424" s="13">
        <v>1</v>
      </c>
      <c r="D424" s="1628"/>
      <c r="E424" s="1525">
        <v>108.58</v>
      </c>
      <c r="F424" s="1525">
        <v>112.42</v>
      </c>
      <c r="G424" s="1525">
        <v>115.53</v>
      </c>
      <c r="H424" s="1525">
        <v>119.88</v>
      </c>
      <c r="I424" s="1525">
        <v>122.37</v>
      </c>
      <c r="J424" s="1526">
        <v>123.48</v>
      </c>
      <c r="K424" s="1525">
        <v>102.25</v>
      </c>
      <c r="L424" s="1525">
        <v>102.26</v>
      </c>
      <c r="M424" s="1526">
        <v>103.24</v>
      </c>
      <c r="N424" s="1528">
        <v>0</v>
      </c>
      <c r="O424" s="1528">
        <v>11.1</v>
      </c>
      <c r="P424" s="1532">
        <v>44.4</v>
      </c>
      <c r="Q424" s="1624">
        <v>599.00000000000136</v>
      </c>
      <c r="R424" s="1624">
        <v>932.69999999999925</v>
      </c>
      <c r="S424" s="1625">
        <v>-654.00000000000091</v>
      </c>
      <c r="T424" s="1617">
        <f t="shared" si="32"/>
        <v>59.900000000000134</v>
      </c>
      <c r="U424" s="1617">
        <f t="shared" si="32"/>
        <v>93.269999999999925</v>
      </c>
      <c r="V424" s="1618">
        <f t="shared" si="32"/>
        <v>-65.400000000000091</v>
      </c>
      <c r="W424" s="1619">
        <v>18.2</v>
      </c>
      <c r="X424" s="1529">
        <v>25</v>
      </c>
      <c r="Y424" s="1620">
        <v>66.7</v>
      </c>
      <c r="Z424" s="1619">
        <v>108.2</v>
      </c>
      <c r="AA424" s="1529">
        <v>118.1</v>
      </c>
      <c r="AB424" s="1620">
        <v>110.4</v>
      </c>
      <c r="AC424" s="1529"/>
      <c r="AE424" s="13">
        <v>50</v>
      </c>
      <c r="AG424" s="1530" t="s">
        <v>86</v>
      </c>
      <c r="AI424" s="13">
        <v>1</v>
      </c>
      <c r="AL424" s="1524">
        <v>159.5</v>
      </c>
    </row>
    <row r="425" spans="1:38">
      <c r="C425" s="13">
        <v>2</v>
      </c>
      <c r="D425" s="1628"/>
      <c r="E425" s="1525">
        <v>114.39</v>
      </c>
      <c r="F425" s="1525">
        <v>112.08</v>
      </c>
      <c r="G425" s="1525">
        <v>114.93</v>
      </c>
      <c r="H425" s="1525">
        <v>122.85</v>
      </c>
      <c r="I425" s="1525">
        <v>121.82</v>
      </c>
      <c r="J425" s="1526">
        <v>123.5</v>
      </c>
      <c r="K425" s="1525">
        <v>102.71</v>
      </c>
      <c r="L425" s="1525">
        <v>102.25</v>
      </c>
      <c r="M425" s="1526">
        <v>103.19</v>
      </c>
      <c r="N425" s="1528">
        <v>28.6</v>
      </c>
      <c r="O425" s="1528">
        <v>22.2</v>
      </c>
      <c r="P425" s="1532">
        <v>44.4</v>
      </c>
      <c r="Q425" s="1624">
        <v>577.60000000000139</v>
      </c>
      <c r="R425" s="1624">
        <v>904.8999999999993</v>
      </c>
      <c r="S425" s="1625">
        <v>-659.60000000000093</v>
      </c>
      <c r="T425" s="1617">
        <f t="shared" ref="T425:V426" si="33">Q425/10</f>
        <v>57.76000000000014</v>
      </c>
      <c r="U425" s="1617">
        <f t="shared" si="33"/>
        <v>90.489999999999924</v>
      </c>
      <c r="V425" s="1618">
        <f t="shared" si="33"/>
        <v>-65.960000000000093</v>
      </c>
      <c r="W425" s="1619">
        <v>36.4</v>
      </c>
      <c r="X425" s="1529">
        <v>35</v>
      </c>
      <c r="Y425" s="1620">
        <v>66.7</v>
      </c>
      <c r="Z425" s="1619">
        <v>108.9</v>
      </c>
      <c r="AA425" s="1529">
        <v>120.1</v>
      </c>
      <c r="AB425" s="1620">
        <v>110.6</v>
      </c>
      <c r="AC425" s="1529"/>
      <c r="AE425" s="13">
        <v>50</v>
      </c>
      <c r="AI425" s="13">
        <v>2</v>
      </c>
      <c r="AL425" s="1524">
        <v>159.5</v>
      </c>
    </row>
    <row r="426" spans="1:38">
      <c r="C426" s="13">
        <v>3</v>
      </c>
      <c r="D426" s="1628"/>
      <c r="E426" s="1525">
        <v>106.46</v>
      </c>
      <c r="F426" s="1525">
        <v>109.81</v>
      </c>
      <c r="G426" s="1525">
        <v>113.02</v>
      </c>
      <c r="H426" s="1525">
        <v>119.93</v>
      </c>
      <c r="I426" s="1525">
        <v>120.89</v>
      </c>
      <c r="J426" s="1526">
        <v>121.98</v>
      </c>
      <c r="K426" s="1525">
        <v>103.94</v>
      </c>
      <c r="L426" s="1525">
        <v>102.97</v>
      </c>
      <c r="M426" s="1526">
        <v>103.42</v>
      </c>
      <c r="N426" s="1528">
        <v>28.6</v>
      </c>
      <c r="O426" s="1528">
        <v>33.299999999999997</v>
      </c>
      <c r="P426" s="1532">
        <v>61.1</v>
      </c>
      <c r="Q426" s="1624">
        <v>556.20000000000141</v>
      </c>
      <c r="R426" s="1624">
        <v>888.19999999999925</v>
      </c>
      <c r="S426" s="1625">
        <v>-648.50000000000091</v>
      </c>
      <c r="T426" s="1617">
        <f t="shared" si="33"/>
        <v>55.62000000000014</v>
      </c>
      <c r="U426" s="1617">
        <f t="shared" si="33"/>
        <v>88.819999999999922</v>
      </c>
      <c r="V426" s="1618">
        <f t="shared" si="33"/>
        <v>-64.850000000000094</v>
      </c>
      <c r="W426" s="1619">
        <v>50</v>
      </c>
      <c r="X426" s="1529">
        <v>40</v>
      </c>
      <c r="Y426" s="1620">
        <v>77.8</v>
      </c>
      <c r="Z426" s="1619">
        <v>108.2</v>
      </c>
      <c r="AA426" s="1529">
        <v>119.7</v>
      </c>
      <c r="AB426" s="1620">
        <v>110.1</v>
      </c>
      <c r="AC426" s="1529"/>
      <c r="AE426" s="13">
        <v>50</v>
      </c>
      <c r="AI426" s="13">
        <v>3</v>
      </c>
      <c r="AL426" s="1524">
        <v>159.5</v>
      </c>
    </row>
    <row r="427" spans="1:38">
      <c r="C427" s="13">
        <v>4</v>
      </c>
      <c r="D427" s="1628"/>
      <c r="E427" s="1525">
        <v>111.94</v>
      </c>
      <c r="F427" s="1525">
        <v>110.93</v>
      </c>
      <c r="G427" s="1525">
        <v>112.53</v>
      </c>
      <c r="H427" s="1525">
        <v>120.11</v>
      </c>
      <c r="I427" s="1525">
        <v>120.96</v>
      </c>
      <c r="J427" s="1526">
        <v>121.1</v>
      </c>
      <c r="K427" s="1525">
        <v>103.21</v>
      </c>
      <c r="L427" s="1525">
        <v>103.29</v>
      </c>
      <c r="M427" s="1526">
        <v>103.28</v>
      </c>
      <c r="N427" s="1528">
        <v>71.400000000000006</v>
      </c>
      <c r="O427" s="1528">
        <v>44.4</v>
      </c>
      <c r="P427" s="1532">
        <v>44.4</v>
      </c>
      <c r="Q427" s="1624">
        <v>577.60000000000139</v>
      </c>
      <c r="R427" s="1624">
        <v>882.59999999999923</v>
      </c>
      <c r="S427" s="1625">
        <v>-654.10000000000093</v>
      </c>
      <c r="T427" s="1617">
        <f t="shared" ref="T427:V428" si="34">Q427/10</f>
        <v>57.76000000000014</v>
      </c>
      <c r="U427" s="1617">
        <f t="shared" si="34"/>
        <v>88.25999999999992</v>
      </c>
      <c r="V427" s="1618">
        <f t="shared" si="34"/>
        <v>-65.410000000000096</v>
      </c>
      <c r="W427" s="1619">
        <v>45.5</v>
      </c>
      <c r="X427" s="1529">
        <v>65</v>
      </c>
      <c r="Y427" s="1620">
        <v>61.1</v>
      </c>
      <c r="Z427" s="1619">
        <v>107.6</v>
      </c>
      <c r="AA427" s="1529">
        <v>119.3</v>
      </c>
      <c r="AB427" s="1620">
        <v>110.5</v>
      </c>
      <c r="AC427" s="1529"/>
      <c r="AE427" s="13">
        <v>50</v>
      </c>
      <c r="AI427" s="13">
        <v>4</v>
      </c>
      <c r="AL427" s="1524">
        <v>159.5</v>
      </c>
    </row>
    <row r="428" spans="1:38">
      <c r="B428" s="1523" t="s">
        <v>87</v>
      </c>
      <c r="C428" s="13">
        <v>5</v>
      </c>
      <c r="D428" s="1628"/>
      <c r="E428" s="1525">
        <v>112.36</v>
      </c>
      <c r="F428" s="1525">
        <v>110.25</v>
      </c>
      <c r="G428" s="1525">
        <v>111.77</v>
      </c>
      <c r="H428" s="1525">
        <v>123.15</v>
      </c>
      <c r="I428" s="1525">
        <v>121.06</v>
      </c>
      <c r="J428" s="1526">
        <v>121.18</v>
      </c>
      <c r="K428" s="1525">
        <v>104.82</v>
      </c>
      <c r="L428" s="1525">
        <v>103.99</v>
      </c>
      <c r="M428" s="1526">
        <v>103.06</v>
      </c>
      <c r="N428" s="1528">
        <v>14.3</v>
      </c>
      <c r="O428" s="1528">
        <v>55.6</v>
      </c>
      <c r="P428" s="1532">
        <v>55.6</v>
      </c>
      <c r="Q428" s="1624">
        <v>541.90000000000134</v>
      </c>
      <c r="R428" s="1624">
        <v>888.19999999999925</v>
      </c>
      <c r="S428" s="1625">
        <v>-648.50000000000091</v>
      </c>
      <c r="T428" s="1617">
        <f t="shared" si="34"/>
        <v>54.190000000000133</v>
      </c>
      <c r="U428" s="1617">
        <f t="shared" si="34"/>
        <v>88.819999999999922</v>
      </c>
      <c r="V428" s="1618">
        <f t="shared" si="34"/>
        <v>-64.850000000000094</v>
      </c>
      <c r="W428" s="1619">
        <v>27.3</v>
      </c>
      <c r="X428" s="1529">
        <v>60</v>
      </c>
      <c r="Y428" s="1620">
        <v>77.8</v>
      </c>
      <c r="Z428" s="1619">
        <v>107.1</v>
      </c>
      <c r="AA428" s="1529">
        <v>119.6</v>
      </c>
      <c r="AB428" s="1620">
        <v>111</v>
      </c>
      <c r="AC428" s="1529"/>
      <c r="AE428" s="13">
        <v>50</v>
      </c>
      <c r="AI428" s="13">
        <v>5</v>
      </c>
      <c r="AL428" s="1524">
        <v>159.5</v>
      </c>
    </row>
    <row r="429" spans="1:38">
      <c r="C429" s="13">
        <v>6</v>
      </c>
      <c r="D429" s="1628"/>
      <c r="E429" s="1525">
        <v>110.58</v>
      </c>
      <c r="F429" s="1525">
        <v>111.63</v>
      </c>
      <c r="G429" s="1525">
        <v>111.08</v>
      </c>
      <c r="H429" s="1525">
        <v>119.92</v>
      </c>
      <c r="I429" s="1525">
        <v>121.06</v>
      </c>
      <c r="J429" s="1526">
        <v>121.19</v>
      </c>
      <c r="K429" s="1525">
        <v>107.43</v>
      </c>
      <c r="L429" s="1525">
        <v>105.15</v>
      </c>
      <c r="M429" s="1526">
        <v>103.74</v>
      </c>
      <c r="N429" s="1528">
        <v>71.400000000000006</v>
      </c>
      <c r="O429" s="1528">
        <v>55.6</v>
      </c>
      <c r="P429" s="1532">
        <v>55.6</v>
      </c>
      <c r="Q429" s="1624">
        <v>563.30000000000132</v>
      </c>
      <c r="R429" s="1624">
        <v>893.79999999999927</v>
      </c>
      <c r="S429" s="1625">
        <v>-642.90000000000089</v>
      </c>
      <c r="T429" s="1617">
        <f t="shared" ref="T429:V430" si="35">Q429/10</f>
        <v>56.330000000000133</v>
      </c>
      <c r="U429" s="1617">
        <f t="shared" si="35"/>
        <v>89.379999999999924</v>
      </c>
      <c r="V429" s="1618">
        <f t="shared" si="35"/>
        <v>-64.290000000000092</v>
      </c>
      <c r="W429" s="1619">
        <v>9.1</v>
      </c>
      <c r="X429" s="1529">
        <v>30</v>
      </c>
      <c r="Y429" s="1620">
        <v>66.7</v>
      </c>
      <c r="Z429" s="1619">
        <v>105.7</v>
      </c>
      <c r="AA429" s="1529">
        <v>117.2</v>
      </c>
      <c r="AB429" s="1620">
        <v>110.8</v>
      </c>
      <c r="AC429" s="1529"/>
      <c r="AE429" s="13">
        <v>50</v>
      </c>
      <c r="AI429" s="13">
        <v>6</v>
      </c>
      <c r="AL429" s="1524">
        <v>159.5</v>
      </c>
    </row>
    <row r="430" spans="1:38">
      <c r="C430" s="13">
        <v>7</v>
      </c>
      <c r="D430" s="1628"/>
      <c r="E430" s="1525">
        <v>109.13</v>
      </c>
      <c r="F430" s="1525">
        <v>110.69</v>
      </c>
      <c r="G430" s="1525">
        <v>110.49</v>
      </c>
      <c r="H430" s="1525">
        <v>122.5</v>
      </c>
      <c r="I430" s="1525">
        <v>121.86</v>
      </c>
      <c r="J430" s="1526">
        <v>121.12</v>
      </c>
      <c r="K430" s="1525">
        <v>106.1</v>
      </c>
      <c r="L430" s="1525">
        <v>106.12</v>
      </c>
      <c r="M430" s="1526">
        <v>104.35</v>
      </c>
      <c r="N430" s="1528">
        <v>57.1</v>
      </c>
      <c r="O430" s="1528">
        <v>66.7</v>
      </c>
      <c r="P430" s="1532">
        <v>77.8</v>
      </c>
      <c r="Q430" s="1624">
        <v>570.40000000000134</v>
      </c>
      <c r="R430" s="1624">
        <v>910.49999999999932</v>
      </c>
      <c r="S430" s="1625">
        <v>-615.10000000000093</v>
      </c>
      <c r="T430" s="1617">
        <f t="shared" si="35"/>
        <v>57.040000000000134</v>
      </c>
      <c r="U430" s="1617">
        <f t="shared" si="35"/>
        <v>91.049999999999926</v>
      </c>
      <c r="V430" s="1618">
        <f t="shared" si="35"/>
        <v>-61.51000000000009</v>
      </c>
      <c r="W430" s="1619">
        <v>0</v>
      </c>
      <c r="X430" s="1529">
        <v>50</v>
      </c>
      <c r="Y430" s="1620">
        <v>50</v>
      </c>
      <c r="Z430" s="1619">
        <v>105</v>
      </c>
      <c r="AA430" s="1529">
        <v>117.3</v>
      </c>
      <c r="AB430" s="1620">
        <v>111</v>
      </c>
      <c r="AC430" s="1529"/>
      <c r="AE430" s="13">
        <v>50</v>
      </c>
      <c r="AI430" s="13">
        <v>7</v>
      </c>
      <c r="AL430" s="1524">
        <v>159.5</v>
      </c>
    </row>
    <row r="431" spans="1:38">
      <c r="C431" s="13">
        <v>8</v>
      </c>
      <c r="D431" s="1628"/>
      <c r="E431" s="1525">
        <v>101.73</v>
      </c>
      <c r="F431" s="1525">
        <v>107.15</v>
      </c>
      <c r="G431" s="1525">
        <v>109.51</v>
      </c>
      <c r="H431" s="1525">
        <v>114.62</v>
      </c>
      <c r="I431" s="1525">
        <v>119.01</v>
      </c>
      <c r="J431" s="1526">
        <v>120.06</v>
      </c>
      <c r="K431" s="1525">
        <v>105.4</v>
      </c>
      <c r="L431" s="1525">
        <v>106.31</v>
      </c>
      <c r="M431" s="1526">
        <v>104.8</v>
      </c>
      <c r="N431" s="1528">
        <v>14.3</v>
      </c>
      <c r="O431" s="1528">
        <v>11.1</v>
      </c>
      <c r="P431" s="1532">
        <v>38.9</v>
      </c>
      <c r="Q431" s="1624">
        <v>534.7000000000013</v>
      </c>
      <c r="R431" s="1624">
        <v>871.59999999999934</v>
      </c>
      <c r="S431" s="1625">
        <v>-626.20000000000095</v>
      </c>
      <c r="T431" s="1617">
        <f t="shared" ref="T431:V432" si="36">Q431/10</f>
        <v>53.470000000000127</v>
      </c>
      <c r="U431" s="1617">
        <f t="shared" si="36"/>
        <v>87.15999999999994</v>
      </c>
      <c r="V431" s="1618">
        <f t="shared" si="36"/>
        <v>-62.620000000000097</v>
      </c>
      <c r="W431" s="1619">
        <v>18.2</v>
      </c>
      <c r="X431" s="1529">
        <v>30</v>
      </c>
      <c r="Y431" s="1620">
        <v>44.4</v>
      </c>
      <c r="Z431" s="1619">
        <v>104.1</v>
      </c>
      <c r="AA431" s="1529">
        <v>116.6</v>
      </c>
      <c r="AB431" s="1620">
        <v>110.9</v>
      </c>
      <c r="AC431" s="1529"/>
      <c r="AE431" s="13">
        <v>50</v>
      </c>
      <c r="AI431" s="13">
        <v>8</v>
      </c>
      <c r="AL431" s="1524">
        <v>159.5</v>
      </c>
    </row>
    <row r="432" spans="1:38">
      <c r="C432" s="13">
        <v>9</v>
      </c>
      <c r="D432" s="1628"/>
      <c r="E432" s="1525">
        <v>108.14</v>
      </c>
      <c r="F432" s="1525">
        <v>106.33</v>
      </c>
      <c r="G432" s="1525">
        <v>108.62</v>
      </c>
      <c r="H432" s="1525">
        <v>118.92</v>
      </c>
      <c r="I432" s="1525">
        <v>118.68</v>
      </c>
      <c r="J432" s="1526">
        <v>119.82</v>
      </c>
      <c r="K432" s="1525">
        <v>104.79</v>
      </c>
      <c r="L432" s="1525">
        <v>105.43</v>
      </c>
      <c r="M432" s="1526">
        <v>105.1</v>
      </c>
      <c r="N432" s="1528">
        <v>71.400000000000006</v>
      </c>
      <c r="O432" s="1528">
        <v>33.299999999999997</v>
      </c>
      <c r="P432" s="1532">
        <v>22.2</v>
      </c>
      <c r="Q432" s="1624">
        <v>556.10000000000127</v>
      </c>
      <c r="R432" s="1624">
        <v>854.8999999999993</v>
      </c>
      <c r="S432" s="1625">
        <v>-654.00000000000091</v>
      </c>
      <c r="T432" s="1617">
        <f t="shared" si="36"/>
        <v>55.610000000000127</v>
      </c>
      <c r="U432" s="1617">
        <f t="shared" si="36"/>
        <v>85.489999999999924</v>
      </c>
      <c r="V432" s="1618">
        <f t="shared" si="36"/>
        <v>-65.400000000000091</v>
      </c>
      <c r="W432" s="1619">
        <v>27.3</v>
      </c>
      <c r="X432" s="1529">
        <v>40</v>
      </c>
      <c r="Y432" s="1620">
        <v>33.299999999999997</v>
      </c>
      <c r="Z432" s="1619">
        <v>103.7</v>
      </c>
      <c r="AA432" s="1529">
        <v>117.9</v>
      </c>
      <c r="AB432" s="1620">
        <v>110.5</v>
      </c>
      <c r="AC432" s="1529"/>
      <c r="AE432" s="13">
        <v>50</v>
      </c>
      <c r="AI432" s="13">
        <v>9</v>
      </c>
      <c r="AL432" s="1524">
        <v>159.5</v>
      </c>
    </row>
    <row r="433" spans="1:38">
      <c r="C433" s="13">
        <v>10</v>
      </c>
      <c r="D433" s="1628"/>
      <c r="E433" s="1525">
        <v>99.8</v>
      </c>
      <c r="F433" s="1525">
        <v>103.22</v>
      </c>
      <c r="G433" s="1525">
        <v>107.67</v>
      </c>
      <c r="H433" s="1525">
        <v>114.46</v>
      </c>
      <c r="I433" s="1525">
        <v>116</v>
      </c>
      <c r="J433" s="1526">
        <v>118.08</v>
      </c>
      <c r="K433" s="1525">
        <v>104.33</v>
      </c>
      <c r="L433" s="1525">
        <v>104.84</v>
      </c>
      <c r="M433" s="1526">
        <v>105.15</v>
      </c>
      <c r="N433" s="1528">
        <v>14.3</v>
      </c>
      <c r="O433" s="1528">
        <v>11.1</v>
      </c>
      <c r="P433" s="1532">
        <v>44.4</v>
      </c>
      <c r="Q433" s="1624">
        <v>520.40000000000123</v>
      </c>
      <c r="R433" s="1624">
        <v>815.99999999999932</v>
      </c>
      <c r="S433" s="1625">
        <v>-659.60000000000093</v>
      </c>
      <c r="T433" s="1617">
        <f t="shared" ref="T433:V434" si="37">Q433/10</f>
        <v>52.04000000000012</v>
      </c>
      <c r="U433" s="1617">
        <f t="shared" si="37"/>
        <v>81.599999999999937</v>
      </c>
      <c r="V433" s="1618">
        <f t="shared" si="37"/>
        <v>-65.960000000000093</v>
      </c>
      <c r="W433" s="1619">
        <v>18.2</v>
      </c>
      <c r="X433" s="1529">
        <v>0</v>
      </c>
      <c r="Y433" s="1620">
        <v>22.2</v>
      </c>
      <c r="Z433" s="1619">
        <v>102.8</v>
      </c>
      <c r="AA433" s="1529">
        <v>112.3</v>
      </c>
      <c r="AB433" s="1620">
        <v>109.1</v>
      </c>
      <c r="AC433" s="1529"/>
      <c r="AE433" s="13">
        <v>50</v>
      </c>
      <c r="AI433" s="13">
        <v>10</v>
      </c>
      <c r="AL433" s="1524">
        <v>159.5</v>
      </c>
    </row>
    <row r="434" spans="1:38">
      <c r="C434" s="13">
        <v>11</v>
      </c>
      <c r="D434" s="1628"/>
      <c r="E434" s="1525">
        <v>104.87</v>
      </c>
      <c r="F434" s="1525">
        <v>104.27</v>
      </c>
      <c r="G434" s="1525">
        <v>106.66</v>
      </c>
      <c r="H434" s="1525">
        <v>111.99</v>
      </c>
      <c r="I434" s="1525">
        <v>115.12</v>
      </c>
      <c r="J434" s="1526">
        <v>116.5</v>
      </c>
      <c r="K434" s="1525">
        <v>104.47</v>
      </c>
      <c r="L434" s="1525">
        <v>104.53</v>
      </c>
      <c r="M434" s="1526">
        <v>105.33</v>
      </c>
      <c r="N434" s="1528">
        <v>42.9</v>
      </c>
      <c r="O434" s="1528">
        <v>0</v>
      </c>
      <c r="P434" s="1532">
        <v>38.9</v>
      </c>
      <c r="Q434" s="1624">
        <v>513.30000000000121</v>
      </c>
      <c r="R434" s="1624">
        <v>765.99999999999932</v>
      </c>
      <c r="S434" s="1625">
        <v>-670.70000000000095</v>
      </c>
      <c r="T434" s="1617">
        <f t="shared" si="37"/>
        <v>51.330000000000119</v>
      </c>
      <c r="U434" s="1617">
        <f t="shared" si="37"/>
        <v>76.599999999999937</v>
      </c>
      <c r="V434" s="1618">
        <f t="shared" si="37"/>
        <v>-67.070000000000093</v>
      </c>
      <c r="W434" s="1619">
        <v>36.4</v>
      </c>
      <c r="X434" s="1529">
        <v>0</v>
      </c>
      <c r="Y434" s="1620">
        <v>16.7</v>
      </c>
      <c r="Z434" s="1619">
        <v>102.5</v>
      </c>
      <c r="AA434" s="1529">
        <v>111.9</v>
      </c>
      <c r="AB434" s="1620">
        <v>109</v>
      </c>
      <c r="AC434" s="1529"/>
      <c r="AE434" s="13">
        <v>50</v>
      </c>
      <c r="AI434" s="13">
        <v>11</v>
      </c>
      <c r="AL434" s="1524">
        <v>159.5</v>
      </c>
    </row>
    <row r="435" spans="1:38">
      <c r="C435" s="13">
        <v>12</v>
      </c>
      <c r="D435" s="1628"/>
      <c r="E435" s="1525">
        <v>106.93</v>
      </c>
      <c r="F435" s="1525">
        <v>103.87</v>
      </c>
      <c r="G435" s="1525">
        <v>105.88</v>
      </c>
      <c r="H435" s="1525">
        <v>116.56</v>
      </c>
      <c r="I435" s="1525">
        <v>114.34</v>
      </c>
      <c r="J435" s="1526">
        <v>115.31</v>
      </c>
      <c r="K435" s="1525">
        <v>106.61</v>
      </c>
      <c r="L435" s="1525">
        <v>105.14</v>
      </c>
      <c r="M435" s="1526">
        <v>105.59</v>
      </c>
      <c r="N435" s="1528">
        <v>28.6</v>
      </c>
      <c r="O435" s="1528">
        <v>33.299999999999997</v>
      </c>
      <c r="P435" s="1532">
        <v>55.6</v>
      </c>
      <c r="Q435" s="1624">
        <v>491.90000000000123</v>
      </c>
      <c r="R435" s="1624">
        <v>749.29999999999927</v>
      </c>
      <c r="S435" s="1625">
        <v>-665.10000000000093</v>
      </c>
      <c r="T435" s="1617">
        <f t="shared" ref="T435:V436" si="38">Q435/10</f>
        <v>49.190000000000126</v>
      </c>
      <c r="U435" s="1617">
        <f t="shared" si="38"/>
        <v>74.929999999999922</v>
      </c>
      <c r="V435" s="1618">
        <f t="shared" si="38"/>
        <v>-66.51000000000009</v>
      </c>
      <c r="W435" s="1619">
        <v>45.5</v>
      </c>
      <c r="X435" s="1529">
        <v>10</v>
      </c>
      <c r="Y435" s="1620">
        <v>33.299999999999997</v>
      </c>
      <c r="Z435" s="1619">
        <v>103.5</v>
      </c>
      <c r="AA435" s="1529">
        <v>111.6</v>
      </c>
      <c r="AB435" s="1620">
        <v>108.2</v>
      </c>
      <c r="AC435" s="1529"/>
      <c r="AE435" s="13">
        <v>50</v>
      </c>
      <c r="AI435" s="13">
        <v>12</v>
      </c>
      <c r="AL435" s="1524">
        <v>159.5</v>
      </c>
    </row>
    <row r="436" spans="1:38" ht="27" customHeight="1">
      <c r="A436" s="13">
        <v>2020</v>
      </c>
      <c r="B436" s="1523" t="s">
        <v>88</v>
      </c>
      <c r="C436" s="13">
        <v>1</v>
      </c>
      <c r="D436" s="1628"/>
      <c r="E436" s="1525">
        <v>106.97</v>
      </c>
      <c r="F436" s="1525">
        <v>106.26</v>
      </c>
      <c r="G436" s="1525">
        <v>105.37</v>
      </c>
      <c r="H436" s="1525">
        <v>113.98</v>
      </c>
      <c r="I436" s="1525">
        <v>114.18</v>
      </c>
      <c r="J436" s="1526">
        <v>115.18</v>
      </c>
      <c r="K436" s="1525">
        <v>107.42</v>
      </c>
      <c r="L436" s="1525">
        <v>106.17</v>
      </c>
      <c r="M436" s="1526">
        <v>105.59</v>
      </c>
      <c r="N436" s="1528">
        <v>85.7</v>
      </c>
      <c r="O436" s="1528">
        <v>66.7</v>
      </c>
      <c r="P436" s="1532">
        <v>55.6</v>
      </c>
      <c r="Q436" s="1624">
        <v>527.60000000000127</v>
      </c>
      <c r="R436" s="1624">
        <v>765.99999999999932</v>
      </c>
      <c r="S436" s="1625">
        <v>-659.50000000000091</v>
      </c>
      <c r="T436" s="1617">
        <f t="shared" si="38"/>
        <v>52.760000000000126</v>
      </c>
      <c r="U436" s="1617">
        <f t="shared" si="38"/>
        <v>76.599999999999937</v>
      </c>
      <c r="V436" s="1618">
        <f t="shared" si="38"/>
        <v>-65.950000000000088</v>
      </c>
      <c r="W436" s="1619">
        <v>36.4</v>
      </c>
      <c r="X436" s="1529">
        <v>60</v>
      </c>
      <c r="Y436" s="1620">
        <v>55.6</v>
      </c>
      <c r="Z436" s="1619">
        <v>102.1</v>
      </c>
      <c r="AA436" s="1529">
        <v>111</v>
      </c>
      <c r="AB436" s="1620">
        <v>107.8</v>
      </c>
      <c r="AC436" s="1529"/>
      <c r="AE436" s="13">
        <v>50</v>
      </c>
      <c r="AG436" s="1530" t="s">
        <v>89</v>
      </c>
      <c r="AI436" s="13">
        <v>1</v>
      </c>
      <c r="AL436" s="1524">
        <v>159.5</v>
      </c>
    </row>
    <row r="437" spans="1:38">
      <c r="C437" s="13">
        <v>2</v>
      </c>
      <c r="D437" s="1628"/>
      <c r="E437" s="1525">
        <v>102.69</v>
      </c>
      <c r="F437" s="1525">
        <v>105.53</v>
      </c>
      <c r="G437" s="1525">
        <v>104.45</v>
      </c>
      <c r="H437" s="1525">
        <v>110</v>
      </c>
      <c r="I437" s="1525">
        <v>113.51</v>
      </c>
      <c r="J437" s="1526">
        <v>113.4</v>
      </c>
      <c r="K437" s="1525">
        <v>106.9</v>
      </c>
      <c r="L437" s="1525">
        <v>106.98</v>
      </c>
      <c r="M437" s="1526">
        <v>105.7</v>
      </c>
      <c r="N437" s="1528">
        <v>42.9</v>
      </c>
      <c r="O437" s="1528">
        <v>44.4</v>
      </c>
      <c r="P437" s="1532">
        <v>77.8</v>
      </c>
      <c r="Q437" s="1624">
        <v>520.50000000000125</v>
      </c>
      <c r="R437" s="1624">
        <v>760.3999999999993</v>
      </c>
      <c r="S437" s="1625">
        <v>-631.70000000000095</v>
      </c>
      <c r="T437" s="1617">
        <f t="shared" ref="T437:V438" si="39">Q437/10</f>
        <v>52.050000000000125</v>
      </c>
      <c r="U437" s="1617">
        <f t="shared" si="39"/>
        <v>76.039999999999935</v>
      </c>
      <c r="V437" s="1618">
        <f t="shared" si="39"/>
        <v>-63.170000000000094</v>
      </c>
      <c r="W437" s="1619">
        <v>54.5</v>
      </c>
      <c r="X437" s="1529">
        <v>40</v>
      </c>
      <c r="Y437" s="1620">
        <v>44.4</v>
      </c>
      <c r="Z437" s="1619">
        <v>104</v>
      </c>
      <c r="AA437" s="1529">
        <v>109.1</v>
      </c>
      <c r="AB437" s="1620">
        <v>107.2</v>
      </c>
      <c r="AC437" s="1529"/>
      <c r="AE437" s="13">
        <v>50</v>
      </c>
      <c r="AI437" s="13">
        <v>2</v>
      </c>
      <c r="AL437" s="1524">
        <v>159.5</v>
      </c>
    </row>
    <row r="438" spans="1:38">
      <c r="C438" s="13">
        <v>3</v>
      </c>
      <c r="D438" s="1628"/>
      <c r="E438" s="1525">
        <v>104.18</v>
      </c>
      <c r="F438" s="1525">
        <v>104.61</v>
      </c>
      <c r="G438" s="1525">
        <v>104.8</v>
      </c>
      <c r="H438" s="1525">
        <v>108.65</v>
      </c>
      <c r="I438" s="1525">
        <v>110.88</v>
      </c>
      <c r="J438" s="1526">
        <v>112.24</v>
      </c>
      <c r="K438" s="1525">
        <v>105.85</v>
      </c>
      <c r="L438" s="1525">
        <v>106.72</v>
      </c>
      <c r="M438" s="1526">
        <v>105.77</v>
      </c>
      <c r="N438" s="1528">
        <v>42.9</v>
      </c>
      <c r="O438" s="1528">
        <v>33.299999999999997</v>
      </c>
      <c r="P438" s="1532">
        <v>44.4</v>
      </c>
      <c r="Q438" s="1624">
        <v>513.40000000000123</v>
      </c>
      <c r="R438" s="1624">
        <v>743.69999999999925</v>
      </c>
      <c r="S438" s="1625">
        <v>-637.30000000000098</v>
      </c>
      <c r="T438" s="1617">
        <f t="shared" si="39"/>
        <v>51.340000000000124</v>
      </c>
      <c r="U438" s="1617">
        <f t="shared" si="39"/>
        <v>74.369999999999919</v>
      </c>
      <c r="V438" s="1618">
        <f t="shared" si="39"/>
        <v>-63.730000000000096</v>
      </c>
      <c r="W438" s="1619">
        <v>27.3</v>
      </c>
      <c r="X438" s="1529">
        <v>0</v>
      </c>
      <c r="Y438" s="1620">
        <v>11.1</v>
      </c>
      <c r="Z438" s="1619">
        <v>95.8</v>
      </c>
      <c r="AA438" s="1529">
        <v>106.1</v>
      </c>
      <c r="AB438" s="1620">
        <v>106.3</v>
      </c>
      <c r="AC438" s="1529"/>
      <c r="AE438" s="13">
        <v>50</v>
      </c>
      <c r="AI438" s="13">
        <v>3</v>
      </c>
      <c r="AL438" s="1524">
        <v>159.5</v>
      </c>
    </row>
    <row r="439" spans="1:38">
      <c r="C439" s="13">
        <v>4</v>
      </c>
      <c r="D439" s="1628"/>
      <c r="E439" s="1525">
        <v>85.45</v>
      </c>
      <c r="F439" s="1525">
        <v>97.44</v>
      </c>
      <c r="G439" s="1525">
        <v>101.56</v>
      </c>
      <c r="H439" s="1525">
        <v>94.49</v>
      </c>
      <c r="I439" s="1525">
        <v>104.38</v>
      </c>
      <c r="J439" s="1526">
        <v>108.74</v>
      </c>
      <c r="K439" s="1525">
        <v>105.18</v>
      </c>
      <c r="L439" s="1525">
        <v>105.98</v>
      </c>
      <c r="M439" s="1526">
        <v>105.82</v>
      </c>
      <c r="N439" s="1528">
        <v>14.3</v>
      </c>
      <c r="O439" s="1528">
        <v>22.2</v>
      </c>
      <c r="P439" s="1532">
        <v>55.6</v>
      </c>
      <c r="Q439" s="1624">
        <v>477.70000000000124</v>
      </c>
      <c r="R439" s="1624">
        <v>715.8999999999993</v>
      </c>
      <c r="S439" s="1625">
        <v>-631.70000000000095</v>
      </c>
      <c r="T439" s="1617">
        <f t="shared" ref="T439:V440" si="40">Q439/10</f>
        <v>47.770000000000124</v>
      </c>
      <c r="U439" s="1617">
        <f t="shared" si="40"/>
        <v>71.589999999999932</v>
      </c>
      <c r="V439" s="1618">
        <f t="shared" si="40"/>
        <v>-63.170000000000094</v>
      </c>
      <c r="W439" s="1619">
        <v>9.1</v>
      </c>
      <c r="X439" s="1529">
        <v>0</v>
      </c>
      <c r="Y439" s="1620">
        <v>11.1</v>
      </c>
      <c r="Z439" s="1619">
        <v>88.3</v>
      </c>
      <c r="AA439" s="1529">
        <v>94.6</v>
      </c>
      <c r="AB439" s="1620">
        <v>102.5</v>
      </c>
      <c r="AC439" s="1529"/>
      <c r="AE439" s="13">
        <v>50</v>
      </c>
      <c r="AI439" s="13">
        <v>4</v>
      </c>
      <c r="AL439" s="1524">
        <v>159.5</v>
      </c>
    </row>
    <row r="440" spans="1:38">
      <c r="C440" s="13">
        <v>5</v>
      </c>
      <c r="D440" s="1628"/>
      <c r="E440" s="1525">
        <v>80.05</v>
      </c>
      <c r="F440" s="1525">
        <v>89.89</v>
      </c>
      <c r="G440" s="1525">
        <v>98.73</v>
      </c>
      <c r="H440" s="1525">
        <v>92.37</v>
      </c>
      <c r="I440" s="1525">
        <v>98.5</v>
      </c>
      <c r="J440" s="1526">
        <v>103.9</v>
      </c>
      <c r="K440" s="1525">
        <v>100.47</v>
      </c>
      <c r="L440" s="1525">
        <v>103.83</v>
      </c>
      <c r="M440" s="1526">
        <v>105.27</v>
      </c>
      <c r="N440" s="1528">
        <v>28.6</v>
      </c>
      <c r="O440" s="1528">
        <v>11.1</v>
      </c>
      <c r="P440" s="1532">
        <v>22.2</v>
      </c>
      <c r="Q440" s="1624">
        <v>456.30000000000126</v>
      </c>
      <c r="R440" s="1624">
        <v>676.99999999999932</v>
      </c>
      <c r="S440" s="1625">
        <v>-659.50000000000091</v>
      </c>
      <c r="T440" s="1617">
        <f t="shared" si="40"/>
        <v>45.630000000000123</v>
      </c>
      <c r="U440" s="1617">
        <f t="shared" si="40"/>
        <v>67.699999999999932</v>
      </c>
      <c r="V440" s="1618">
        <f t="shared" si="40"/>
        <v>-65.950000000000088</v>
      </c>
      <c r="W440" s="1619">
        <v>9.1</v>
      </c>
      <c r="X440" s="1529">
        <v>0</v>
      </c>
      <c r="Y440" s="1620">
        <v>5.6</v>
      </c>
      <c r="Z440" s="1619">
        <v>88.8</v>
      </c>
      <c r="AA440" s="1529">
        <v>87.3</v>
      </c>
      <c r="AB440" s="1620">
        <v>98.1</v>
      </c>
      <c r="AC440" s="1529"/>
      <c r="AE440" s="13">
        <v>50</v>
      </c>
      <c r="AI440" s="13">
        <v>5</v>
      </c>
      <c r="AL440" s="1524">
        <v>159.5</v>
      </c>
    </row>
    <row r="441" spans="1:38">
      <c r="C441" s="13">
        <v>6</v>
      </c>
      <c r="D441" s="1628"/>
      <c r="E441" s="1525">
        <v>88.27</v>
      </c>
      <c r="F441" s="1525">
        <v>84.59</v>
      </c>
      <c r="G441" s="1525">
        <v>96.36</v>
      </c>
      <c r="H441" s="1525">
        <v>94.17</v>
      </c>
      <c r="I441" s="1525">
        <v>93.68</v>
      </c>
      <c r="J441" s="1526">
        <v>99.94</v>
      </c>
      <c r="K441" s="1525">
        <v>100.95</v>
      </c>
      <c r="L441" s="1525">
        <v>102.2</v>
      </c>
      <c r="M441" s="1526">
        <v>104.77</v>
      </c>
      <c r="N441" s="1528">
        <v>14.3</v>
      </c>
      <c r="O441" s="1528">
        <v>11.1</v>
      </c>
      <c r="P441" s="1532">
        <v>22.2</v>
      </c>
      <c r="Q441" s="1624">
        <v>420.60000000000127</v>
      </c>
      <c r="R441" s="1624">
        <v>638.09999999999934</v>
      </c>
      <c r="S441" s="1625">
        <v>-687.30000000000086</v>
      </c>
      <c r="T441" s="1617">
        <f t="shared" ref="T441:V442" si="41">Q441/10</f>
        <v>42.06000000000013</v>
      </c>
      <c r="U441" s="1617">
        <f t="shared" si="41"/>
        <v>63.809999999999931</v>
      </c>
      <c r="V441" s="1618">
        <f t="shared" si="41"/>
        <v>-68.730000000000089</v>
      </c>
      <c r="W441" s="1619">
        <v>18.2</v>
      </c>
      <c r="X441" s="1529">
        <v>10</v>
      </c>
      <c r="Y441" s="1620">
        <v>22.2</v>
      </c>
      <c r="Z441" s="1619">
        <v>93.8</v>
      </c>
      <c r="AA441" s="1529">
        <v>90.3</v>
      </c>
      <c r="AB441" s="1620">
        <v>98.2</v>
      </c>
      <c r="AC441" s="1529"/>
      <c r="AE441" s="13">
        <v>50</v>
      </c>
      <c r="AI441" s="13">
        <v>6</v>
      </c>
      <c r="AL441" s="1524"/>
    </row>
    <row r="442" spans="1:38">
      <c r="C442" s="13">
        <v>7</v>
      </c>
      <c r="D442" s="1628"/>
      <c r="E442" s="1525">
        <v>93.8</v>
      </c>
      <c r="F442" s="1525">
        <v>87.37</v>
      </c>
      <c r="G442" s="1525">
        <v>94.49</v>
      </c>
      <c r="H442" s="1525">
        <v>94.69</v>
      </c>
      <c r="I442" s="1525">
        <v>93.74</v>
      </c>
      <c r="J442" s="1526">
        <v>96.87</v>
      </c>
      <c r="K442" s="1525">
        <v>101.16</v>
      </c>
      <c r="L442" s="1525">
        <v>100.86</v>
      </c>
      <c r="M442" s="1526">
        <v>103.99</v>
      </c>
      <c r="N442" s="1528">
        <v>71.400000000000006</v>
      </c>
      <c r="O442" s="1528">
        <v>55.6</v>
      </c>
      <c r="P442" s="1532">
        <v>44.4</v>
      </c>
      <c r="Q442" s="1624">
        <v>442.00000000000125</v>
      </c>
      <c r="R442" s="1624">
        <v>643.69999999999936</v>
      </c>
      <c r="S442" s="1625">
        <v>-692.90000000000089</v>
      </c>
      <c r="T442" s="1617">
        <f t="shared" si="41"/>
        <v>44.200000000000124</v>
      </c>
      <c r="U442" s="1617">
        <f t="shared" si="41"/>
        <v>64.369999999999933</v>
      </c>
      <c r="V442" s="1618">
        <f t="shared" si="41"/>
        <v>-69.290000000000092</v>
      </c>
      <c r="W442" s="1619">
        <v>72.7</v>
      </c>
      <c r="X442" s="1529">
        <v>80</v>
      </c>
      <c r="Y442" s="1620">
        <v>44.4</v>
      </c>
      <c r="Z442" s="1619">
        <v>97.4</v>
      </c>
      <c r="AA442" s="1529">
        <v>94.6</v>
      </c>
      <c r="AB442" s="1620">
        <v>97.5</v>
      </c>
      <c r="AC442" s="1529"/>
      <c r="AE442" s="13">
        <v>50</v>
      </c>
      <c r="AI442" s="13">
        <v>7</v>
      </c>
      <c r="AL442" s="1524"/>
    </row>
    <row r="443" spans="1:38">
      <c r="C443" s="13">
        <v>8</v>
      </c>
      <c r="D443" s="1628"/>
      <c r="E443" s="1525">
        <v>98.57</v>
      </c>
      <c r="F443" s="1525">
        <v>93.55</v>
      </c>
      <c r="G443" s="1525">
        <v>93.29</v>
      </c>
      <c r="H443" s="1525">
        <v>97.76</v>
      </c>
      <c r="I443" s="1525">
        <v>95.54</v>
      </c>
      <c r="J443" s="1526">
        <v>94.7</v>
      </c>
      <c r="K443" s="1525">
        <v>98.48</v>
      </c>
      <c r="L443" s="1525">
        <v>100.2</v>
      </c>
      <c r="M443" s="1526">
        <v>102.71</v>
      </c>
      <c r="N443" s="1528">
        <v>71.400000000000006</v>
      </c>
      <c r="O443" s="1528">
        <v>77.8</v>
      </c>
      <c r="P443" s="1532">
        <v>55.6</v>
      </c>
      <c r="Q443" s="1624">
        <v>463.40000000000123</v>
      </c>
      <c r="R443" s="1624">
        <v>671.49999999999932</v>
      </c>
      <c r="S443" s="1625">
        <v>-687.30000000000086</v>
      </c>
      <c r="T443" s="1617">
        <f t="shared" ref="T443:V444" si="42">Q443/10</f>
        <v>46.340000000000124</v>
      </c>
      <c r="U443" s="1617">
        <f t="shared" si="42"/>
        <v>67.149999999999935</v>
      </c>
      <c r="V443" s="1618">
        <f t="shared" si="42"/>
        <v>-68.730000000000089</v>
      </c>
      <c r="W443" s="1619">
        <v>100</v>
      </c>
      <c r="X443" s="1529">
        <v>80</v>
      </c>
      <c r="Y443" s="1620">
        <v>55.6</v>
      </c>
      <c r="Z443" s="1619">
        <v>100</v>
      </c>
      <c r="AA443" s="1529">
        <v>96.3</v>
      </c>
      <c r="AB443" s="1620">
        <v>97</v>
      </c>
      <c r="AC443" s="1529"/>
      <c r="AE443" s="13">
        <v>50</v>
      </c>
      <c r="AI443" s="13">
        <v>8</v>
      </c>
      <c r="AL443" s="1524"/>
    </row>
    <row r="444" spans="1:38">
      <c r="C444" s="13">
        <v>9</v>
      </c>
      <c r="D444" s="1628"/>
      <c r="E444" s="1525">
        <v>109.63</v>
      </c>
      <c r="F444" s="1525">
        <v>100.67</v>
      </c>
      <c r="G444" s="1525">
        <v>94.28</v>
      </c>
      <c r="H444" s="1525">
        <v>95.84</v>
      </c>
      <c r="I444" s="1525">
        <v>96.1</v>
      </c>
      <c r="J444" s="1526">
        <v>94.97</v>
      </c>
      <c r="K444" s="1525">
        <v>94.46</v>
      </c>
      <c r="L444" s="1525">
        <v>98.03</v>
      </c>
      <c r="M444" s="1526">
        <v>100.94</v>
      </c>
      <c r="N444" s="1528">
        <v>100</v>
      </c>
      <c r="O444" s="1528">
        <v>66.7</v>
      </c>
      <c r="P444" s="1532">
        <v>27.8</v>
      </c>
      <c r="Q444" s="1624">
        <v>513.40000000000123</v>
      </c>
      <c r="R444" s="1624">
        <v>688.19999999999936</v>
      </c>
      <c r="S444" s="1625">
        <v>-709.50000000000091</v>
      </c>
      <c r="T444" s="1617">
        <f t="shared" si="42"/>
        <v>51.340000000000124</v>
      </c>
      <c r="U444" s="1617">
        <f t="shared" si="42"/>
        <v>68.819999999999936</v>
      </c>
      <c r="V444" s="1618">
        <f t="shared" si="42"/>
        <v>-70.950000000000088</v>
      </c>
      <c r="W444" s="1619">
        <v>100</v>
      </c>
      <c r="X444" s="1529">
        <v>70</v>
      </c>
      <c r="Y444" s="1620">
        <v>44.4</v>
      </c>
      <c r="Z444" s="1619">
        <v>104.6</v>
      </c>
      <c r="AA444" s="1529">
        <v>99.3</v>
      </c>
      <c r="AB444" s="1620">
        <v>96.8</v>
      </c>
      <c r="AC444" s="1529"/>
      <c r="AE444" s="13">
        <v>50</v>
      </c>
      <c r="AI444" s="13">
        <v>9</v>
      </c>
      <c r="AL444" s="1524"/>
    </row>
    <row r="445" spans="1:38">
      <c r="C445" s="13">
        <v>10</v>
      </c>
      <c r="D445" s="1628"/>
      <c r="E445" s="1525">
        <v>108.72</v>
      </c>
      <c r="F445" s="1525">
        <v>105.64</v>
      </c>
      <c r="G445" s="1525">
        <v>94.93</v>
      </c>
      <c r="H445" s="1525">
        <v>99.68</v>
      </c>
      <c r="I445" s="1525">
        <v>97.76</v>
      </c>
      <c r="J445" s="1526">
        <v>96.43</v>
      </c>
      <c r="K445" s="1525">
        <v>93.08</v>
      </c>
      <c r="L445" s="1525">
        <v>95.34</v>
      </c>
      <c r="M445" s="1526">
        <v>99.11</v>
      </c>
      <c r="N445" s="1528">
        <v>85.7</v>
      </c>
      <c r="O445" s="1528">
        <v>88.9</v>
      </c>
      <c r="P445" s="1532">
        <v>22.2</v>
      </c>
      <c r="Q445" s="1624">
        <v>549.10000000000127</v>
      </c>
      <c r="R445" s="1624">
        <v>727.09999999999934</v>
      </c>
      <c r="S445" s="1625">
        <v>-737.30000000000086</v>
      </c>
      <c r="T445" s="1617">
        <f t="shared" ref="T445:V446" si="43">Q445/10</f>
        <v>54.910000000000124</v>
      </c>
      <c r="U445" s="1617">
        <f t="shared" si="43"/>
        <v>72.709999999999937</v>
      </c>
      <c r="V445" s="1618">
        <f t="shared" si="43"/>
        <v>-73.730000000000089</v>
      </c>
      <c r="W445" s="1619">
        <v>90.9</v>
      </c>
      <c r="X445" s="1529">
        <v>90</v>
      </c>
      <c r="Y445" s="1620">
        <v>33.299999999999997</v>
      </c>
      <c r="Z445" s="1619">
        <v>106.5</v>
      </c>
      <c r="AA445" s="1529">
        <v>103.6</v>
      </c>
      <c r="AB445" s="1620">
        <v>96.5</v>
      </c>
      <c r="AC445" s="1529"/>
      <c r="AE445" s="13">
        <v>50</v>
      </c>
      <c r="AI445" s="13">
        <v>10</v>
      </c>
      <c r="AL445" s="1524"/>
    </row>
    <row r="446" spans="1:38">
      <c r="C446" s="13">
        <v>11</v>
      </c>
      <c r="D446" s="1628"/>
      <c r="E446" s="1525">
        <v>108.52</v>
      </c>
      <c r="F446" s="1525">
        <v>108.96</v>
      </c>
      <c r="G446" s="1525">
        <v>98.22</v>
      </c>
      <c r="H446" s="1525">
        <v>98.63</v>
      </c>
      <c r="I446" s="1525">
        <v>98.05</v>
      </c>
      <c r="J446" s="1526">
        <v>97.32</v>
      </c>
      <c r="K446" s="1525">
        <v>93.69</v>
      </c>
      <c r="L446" s="1525">
        <v>93.74</v>
      </c>
      <c r="M446" s="1526">
        <v>97.47</v>
      </c>
      <c r="N446" s="1528">
        <v>100</v>
      </c>
      <c r="O446" s="1528">
        <v>61.1</v>
      </c>
      <c r="P446" s="1532">
        <v>33.299999999999997</v>
      </c>
      <c r="Q446" s="1624">
        <v>599.10000000000127</v>
      </c>
      <c r="R446" s="1624">
        <v>738.19999999999936</v>
      </c>
      <c r="S446" s="1625">
        <v>-754.00000000000091</v>
      </c>
      <c r="T446" s="1617">
        <f t="shared" si="43"/>
        <v>59.910000000000124</v>
      </c>
      <c r="U446" s="1617">
        <f t="shared" si="43"/>
        <v>73.819999999999936</v>
      </c>
      <c r="V446" s="1618">
        <f t="shared" si="43"/>
        <v>-75.400000000000091</v>
      </c>
      <c r="W446" s="1619">
        <v>100</v>
      </c>
      <c r="X446" s="1529">
        <v>100</v>
      </c>
      <c r="Y446" s="1620">
        <v>44.4</v>
      </c>
      <c r="Z446" s="1619">
        <v>109.2</v>
      </c>
      <c r="AA446" s="1529">
        <v>103.7</v>
      </c>
      <c r="AB446" s="1620">
        <v>96.1</v>
      </c>
      <c r="AC446" s="1529"/>
      <c r="AE446" s="13">
        <v>50</v>
      </c>
      <c r="AI446" s="13">
        <v>11</v>
      </c>
      <c r="AL446" s="1524"/>
    </row>
    <row r="447" spans="1:38">
      <c r="C447" s="13">
        <v>12</v>
      </c>
      <c r="D447" s="1628"/>
      <c r="E447" s="1525">
        <v>113.13</v>
      </c>
      <c r="F447" s="1525">
        <v>110.12</v>
      </c>
      <c r="G447" s="1525">
        <v>102.95</v>
      </c>
      <c r="H447" s="1525">
        <v>99.74</v>
      </c>
      <c r="I447" s="1525">
        <v>99.35</v>
      </c>
      <c r="J447" s="1526">
        <v>98.33</v>
      </c>
      <c r="K447" s="1525">
        <v>92.36</v>
      </c>
      <c r="L447" s="1525">
        <v>93.04</v>
      </c>
      <c r="M447" s="1526">
        <v>96.31</v>
      </c>
      <c r="N447" s="1528">
        <v>42.9</v>
      </c>
      <c r="O447" s="1528">
        <v>72.2</v>
      </c>
      <c r="P447" s="1532">
        <v>38.9</v>
      </c>
      <c r="Q447" s="1624">
        <v>592.00000000000125</v>
      </c>
      <c r="R447" s="1624">
        <v>760.39999999999941</v>
      </c>
      <c r="S447" s="1625">
        <v>-765.10000000000093</v>
      </c>
      <c r="T447" s="1617">
        <f t="shared" ref="T447:V448" si="44">Q447/10</f>
        <v>59.200000000000124</v>
      </c>
      <c r="U447" s="1617">
        <f t="shared" si="44"/>
        <v>76.039999999999935</v>
      </c>
      <c r="V447" s="1618">
        <f t="shared" si="44"/>
        <v>-76.51000000000009</v>
      </c>
      <c r="W447" s="1619">
        <v>72.7</v>
      </c>
      <c r="X447" s="1529">
        <v>90</v>
      </c>
      <c r="Y447" s="1620">
        <v>27.8</v>
      </c>
      <c r="Z447" s="1619">
        <v>109.5</v>
      </c>
      <c r="AA447" s="1529">
        <v>104.1</v>
      </c>
      <c r="AB447" s="1620">
        <v>96</v>
      </c>
      <c r="AC447" s="1529"/>
      <c r="AE447" s="13">
        <v>50</v>
      </c>
      <c r="AI447" s="13">
        <v>12</v>
      </c>
      <c r="AL447" s="1524"/>
    </row>
    <row r="448" spans="1:38" ht="24" customHeight="1">
      <c r="A448" s="13">
        <v>2021</v>
      </c>
      <c r="B448" s="1523" t="s">
        <v>90</v>
      </c>
      <c r="C448" s="13">
        <v>1</v>
      </c>
      <c r="D448" s="1628"/>
      <c r="E448" s="1525">
        <v>112.61</v>
      </c>
      <c r="F448" s="1525">
        <v>111.42</v>
      </c>
      <c r="G448" s="1525">
        <v>106.43</v>
      </c>
      <c r="H448" s="1525">
        <v>100.5</v>
      </c>
      <c r="I448" s="1525">
        <v>99.62</v>
      </c>
      <c r="J448" s="1526">
        <v>98.88</v>
      </c>
      <c r="K448" s="1525">
        <v>92.27</v>
      </c>
      <c r="L448" s="1525">
        <v>92.77</v>
      </c>
      <c r="M448" s="1526">
        <v>95.07</v>
      </c>
      <c r="N448" s="1528">
        <v>71.400000000000006</v>
      </c>
      <c r="O448" s="1528">
        <v>66.7</v>
      </c>
      <c r="P448" s="1532">
        <v>66.7</v>
      </c>
      <c r="Q448" s="1624">
        <v>613.40000000000123</v>
      </c>
      <c r="R448" s="1624">
        <v>777.09999999999945</v>
      </c>
      <c r="S448" s="1625">
        <v>-748.40000000000089</v>
      </c>
      <c r="T448" s="1617">
        <f t="shared" si="44"/>
        <v>61.340000000000124</v>
      </c>
      <c r="U448" s="1617">
        <f t="shared" si="44"/>
        <v>77.709999999999951</v>
      </c>
      <c r="V448" s="1618">
        <f t="shared" si="44"/>
        <v>-74.840000000000089</v>
      </c>
      <c r="W448" s="1619">
        <v>90.9</v>
      </c>
      <c r="X448" s="1529">
        <v>80</v>
      </c>
      <c r="Y448" s="1620">
        <v>50</v>
      </c>
      <c r="Z448" s="1619">
        <v>110.7</v>
      </c>
      <c r="AA448" s="1529">
        <v>106.5</v>
      </c>
      <c r="AB448" s="1620">
        <v>96.3</v>
      </c>
      <c r="AC448" s="1529"/>
      <c r="AE448" s="13">
        <v>50</v>
      </c>
      <c r="AG448" s="1530" t="s">
        <v>91</v>
      </c>
      <c r="AI448" s="13">
        <v>1</v>
      </c>
      <c r="AL448" s="1524"/>
    </row>
    <row r="449" spans="1:38">
      <c r="C449" s="13">
        <v>2</v>
      </c>
      <c r="D449" s="1628"/>
      <c r="E449" s="1525">
        <v>116.23</v>
      </c>
      <c r="F449" s="1525">
        <v>113.99</v>
      </c>
      <c r="G449" s="1525">
        <v>109.63</v>
      </c>
      <c r="H449" s="1525">
        <v>99.42</v>
      </c>
      <c r="I449" s="1525">
        <v>99.89</v>
      </c>
      <c r="J449" s="1526">
        <v>99.59</v>
      </c>
      <c r="K449" s="1525">
        <v>90.96</v>
      </c>
      <c r="L449" s="1525">
        <v>91.86</v>
      </c>
      <c r="M449" s="1526">
        <v>93.61</v>
      </c>
      <c r="N449" s="1528">
        <v>71.400000000000006</v>
      </c>
      <c r="O449" s="1528">
        <v>61.1</v>
      </c>
      <c r="P449" s="1532">
        <v>44.4</v>
      </c>
      <c r="Q449" s="1624">
        <v>634.80000000000121</v>
      </c>
      <c r="R449" s="1624">
        <v>788.19999999999948</v>
      </c>
      <c r="S449" s="1625">
        <v>-754.00000000000091</v>
      </c>
      <c r="T449" s="1617">
        <f t="shared" ref="T449:V450" si="45">Q449/10</f>
        <v>63.480000000000118</v>
      </c>
      <c r="U449" s="1617">
        <f t="shared" si="45"/>
        <v>78.819999999999951</v>
      </c>
      <c r="V449" s="1618">
        <f t="shared" si="45"/>
        <v>-75.400000000000091</v>
      </c>
      <c r="W449" s="1619">
        <v>72.7</v>
      </c>
      <c r="X449" s="1529">
        <v>60</v>
      </c>
      <c r="Y449" s="1620">
        <v>72.2</v>
      </c>
      <c r="Z449" s="1619">
        <v>112.3</v>
      </c>
      <c r="AA449" s="1529">
        <v>106</v>
      </c>
      <c r="AB449" s="1620">
        <v>96.4</v>
      </c>
      <c r="AC449" s="1529"/>
      <c r="AE449" s="13">
        <v>50</v>
      </c>
      <c r="AI449" s="13">
        <v>2</v>
      </c>
      <c r="AL449" s="1524"/>
    </row>
    <row r="450" spans="1:38">
      <c r="C450" s="13">
        <v>3</v>
      </c>
      <c r="D450" s="1628"/>
      <c r="E450" s="1525">
        <v>120.95</v>
      </c>
      <c r="F450" s="1525">
        <v>116.6</v>
      </c>
      <c r="G450" s="1525">
        <v>112.83</v>
      </c>
      <c r="H450" s="1525">
        <v>102.71</v>
      </c>
      <c r="I450" s="1525">
        <v>100.88</v>
      </c>
      <c r="J450" s="1526">
        <v>100.2</v>
      </c>
      <c r="K450" s="1525">
        <v>90.95</v>
      </c>
      <c r="L450" s="1525">
        <v>91.39</v>
      </c>
      <c r="M450" s="1526">
        <v>92.54</v>
      </c>
      <c r="N450" s="1528">
        <v>57.1</v>
      </c>
      <c r="O450" s="1528">
        <v>77.8</v>
      </c>
      <c r="P450" s="1532">
        <v>44.4</v>
      </c>
      <c r="Q450" s="1624">
        <v>641.90000000000123</v>
      </c>
      <c r="R450" s="1624">
        <v>815.99999999999943</v>
      </c>
      <c r="S450" s="1625">
        <v>-759.60000000000093</v>
      </c>
      <c r="T450" s="1617">
        <f t="shared" si="45"/>
        <v>64.190000000000126</v>
      </c>
      <c r="U450" s="1617">
        <f t="shared" si="45"/>
        <v>81.599999999999937</v>
      </c>
      <c r="V450" s="1618">
        <f t="shared" si="45"/>
        <v>-75.960000000000093</v>
      </c>
      <c r="W450" s="1619">
        <v>90.9</v>
      </c>
      <c r="X450" s="1529">
        <v>100</v>
      </c>
      <c r="Y450" s="1620">
        <v>100</v>
      </c>
      <c r="Z450" s="1619">
        <v>115</v>
      </c>
      <c r="AA450" s="1529">
        <v>108.6</v>
      </c>
      <c r="AB450" s="1620">
        <v>98.9</v>
      </c>
      <c r="AC450" s="1529"/>
      <c r="AE450" s="13">
        <v>50</v>
      </c>
      <c r="AI450" s="13">
        <v>3</v>
      </c>
      <c r="AL450" s="1524"/>
    </row>
    <row r="451" spans="1:38">
      <c r="C451" s="13">
        <v>4</v>
      </c>
      <c r="D451" s="1628"/>
      <c r="E451" s="1525">
        <v>127.21</v>
      </c>
      <c r="F451" s="1525">
        <v>121.46</v>
      </c>
      <c r="G451" s="1525">
        <v>115.34</v>
      </c>
      <c r="H451" s="1525">
        <v>105.96</v>
      </c>
      <c r="I451" s="1525">
        <v>102.7</v>
      </c>
      <c r="J451" s="1526">
        <v>101.67</v>
      </c>
      <c r="K451" s="1525">
        <v>92.83</v>
      </c>
      <c r="L451" s="1525">
        <v>91.58</v>
      </c>
      <c r="M451" s="1526">
        <v>92.31</v>
      </c>
      <c r="N451" s="1528">
        <v>85.7</v>
      </c>
      <c r="O451" s="1528">
        <v>72.2</v>
      </c>
      <c r="P451" s="1532">
        <v>50</v>
      </c>
      <c r="Q451" s="1624">
        <v>677.60000000000127</v>
      </c>
      <c r="R451" s="1624">
        <v>838.19999999999948</v>
      </c>
      <c r="S451" s="1625">
        <v>-759.60000000000093</v>
      </c>
      <c r="T451" s="1617">
        <f t="shared" ref="T451:V452" si="46">Q451/10</f>
        <v>67.760000000000133</v>
      </c>
      <c r="U451" s="1617">
        <f t="shared" si="46"/>
        <v>83.819999999999951</v>
      </c>
      <c r="V451" s="1618">
        <f t="shared" si="46"/>
        <v>-75.960000000000093</v>
      </c>
      <c r="W451" s="1619">
        <v>72.7</v>
      </c>
      <c r="X451" s="1529">
        <v>80</v>
      </c>
      <c r="Y451" s="1620">
        <v>88.9</v>
      </c>
      <c r="Z451" s="1619">
        <v>115.1</v>
      </c>
      <c r="AA451" s="1529">
        <v>111</v>
      </c>
      <c r="AB451" s="1620">
        <v>98.9</v>
      </c>
      <c r="AC451" s="1529"/>
      <c r="AE451" s="13">
        <v>50</v>
      </c>
      <c r="AI451" s="13">
        <v>4</v>
      </c>
      <c r="AL451" s="1524"/>
    </row>
    <row r="452" spans="1:38">
      <c r="C452" s="13">
        <v>5</v>
      </c>
      <c r="D452" s="1628"/>
      <c r="E452" s="1525">
        <v>125.54</v>
      </c>
      <c r="F452" s="1525">
        <v>124.57</v>
      </c>
      <c r="G452" s="1525">
        <v>117.74</v>
      </c>
      <c r="H452" s="1525">
        <v>102.37</v>
      </c>
      <c r="I452" s="1525">
        <v>103.68</v>
      </c>
      <c r="J452" s="1526">
        <v>102.19</v>
      </c>
      <c r="K452" s="1525">
        <v>92.9</v>
      </c>
      <c r="L452" s="1525">
        <v>92.23</v>
      </c>
      <c r="M452" s="1526">
        <v>92.28</v>
      </c>
      <c r="N452" s="1528">
        <v>71.400000000000006</v>
      </c>
      <c r="O452" s="1528">
        <v>77.8</v>
      </c>
      <c r="P452" s="1532">
        <v>66.7</v>
      </c>
      <c r="Q452" s="1624">
        <v>699.00000000000125</v>
      </c>
      <c r="R452" s="1624">
        <v>865.99999999999943</v>
      </c>
      <c r="S452" s="1625">
        <v>-742.90000000000089</v>
      </c>
      <c r="T452" s="1617">
        <f t="shared" si="46"/>
        <v>69.900000000000119</v>
      </c>
      <c r="U452" s="1617">
        <f t="shared" si="46"/>
        <v>86.599999999999937</v>
      </c>
      <c r="V452" s="1618">
        <f t="shared" si="46"/>
        <v>-74.290000000000092</v>
      </c>
      <c r="W452" s="1619">
        <v>72.7</v>
      </c>
      <c r="X452" s="1529">
        <v>60</v>
      </c>
      <c r="Y452" s="1620">
        <v>88.9</v>
      </c>
      <c r="Z452" s="1619">
        <v>115.4</v>
      </c>
      <c r="AA452" s="1529">
        <v>109.4</v>
      </c>
      <c r="AB452" s="1620">
        <v>99.2</v>
      </c>
      <c r="AC452" s="1529"/>
      <c r="AE452" s="13">
        <v>50</v>
      </c>
      <c r="AI452" s="13">
        <v>5</v>
      </c>
      <c r="AL452" s="1524"/>
    </row>
    <row r="453" spans="1:38">
      <c r="C453" s="13">
        <v>6</v>
      </c>
      <c r="D453" s="1628"/>
      <c r="E453" s="1525">
        <v>124.67</v>
      </c>
      <c r="F453" s="1525">
        <v>125.81</v>
      </c>
      <c r="G453" s="1525">
        <v>120.05</v>
      </c>
      <c r="H453" s="1525">
        <v>103.08</v>
      </c>
      <c r="I453" s="1525">
        <v>103.8</v>
      </c>
      <c r="J453" s="1526">
        <v>102.71</v>
      </c>
      <c r="K453" s="1525">
        <v>92.7</v>
      </c>
      <c r="L453" s="1525">
        <v>92.81</v>
      </c>
      <c r="M453" s="1526">
        <v>92.14</v>
      </c>
      <c r="N453" s="1528">
        <v>57.1</v>
      </c>
      <c r="O453" s="1528">
        <v>55.6</v>
      </c>
      <c r="P453" s="1532">
        <v>33.299999999999997</v>
      </c>
      <c r="Q453" s="1624">
        <v>706.10000000000127</v>
      </c>
      <c r="R453" s="1624">
        <v>871.59999999999945</v>
      </c>
      <c r="S453" s="1625">
        <v>-759.60000000000093</v>
      </c>
      <c r="T453" s="1617">
        <f t="shared" ref="T453:V454" si="47">Q453/10</f>
        <v>70.610000000000127</v>
      </c>
      <c r="U453" s="1617">
        <f t="shared" si="47"/>
        <v>87.15999999999994</v>
      </c>
      <c r="V453" s="1618">
        <f t="shared" si="47"/>
        <v>-75.960000000000093</v>
      </c>
      <c r="W453" s="1619">
        <v>72.7</v>
      </c>
      <c r="X453" s="1529">
        <v>50</v>
      </c>
      <c r="Y453" s="1620">
        <v>55.6</v>
      </c>
      <c r="Z453" s="1619">
        <v>116.4</v>
      </c>
      <c r="AA453" s="1529">
        <v>110.2</v>
      </c>
      <c r="AB453" s="1620">
        <v>100</v>
      </c>
      <c r="AC453" s="1529"/>
      <c r="AE453" s="13">
        <v>50</v>
      </c>
      <c r="AI453" s="13">
        <v>6</v>
      </c>
      <c r="AL453" s="1524"/>
    </row>
    <row r="454" spans="1:38">
      <c r="C454" s="13">
        <v>7</v>
      </c>
      <c r="D454" s="1628"/>
      <c r="E454" s="1525">
        <v>125.07</v>
      </c>
      <c r="F454" s="1525">
        <v>125.09</v>
      </c>
      <c r="G454" s="1525">
        <v>121.75</v>
      </c>
      <c r="H454" s="1525">
        <v>103.35</v>
      </c>
      <c r="I454" s="1525">
        <v>102.93</v>
      </c>
      <c r="J454" s="1526">
        <v>103.49</v>
      </c>
      <c r="K454" s="1525">
        <v>93.18</v>
      </c>
      <c r="L454" s="1525">
        <v>92.93</v>
      </c>
      <c r="M454" s="1526">
        <v>92.26</v>
      </c>
      <c r="N454" s="1528">
        <v>57.1</v>
      </c>
      <c r="O454" s="1528">
        <v>33.299999999999997</v>
      </c>
      <c r="P454" s="1532">
        <v>33.299999999999997</v>
      </c>
      <c r="Q454" s="1624">
        <v>713.2000000000013</v>
      </c>
      <c r="R454" s="1624">
        <v>854.89999999999941</v>
      </c>
      <c r="S454" s="1625">
        <v>-776.30000000000098</v>
      </c>
      <c r="T454" s="1617">
        <f t="shared" si="47"/>
        <v>71.320000000000135</v>
      </c>
      <c r="U454" s="1617">
        <f t="shared" si="47"/>
        <v>85.489999999999938</v>
      </c>
      <c r="V454" s="1618">
        <f t="shared" si="47"/>
        <v>-77.630000000000095</v>
      </c>
      <c r="W454" s="1619">
        <v>72.7</v>
      </c>
      <c r="X454" s="1529">
        <v>30</v>
      </c>
      <c r="Y454" s="1620">
        <v>61.1</v>
      </c>
      <c r="Z454" s="1619">
        <v>116.7</v>
      </c>
      <c r="AA454" s="1529">
        <v>109.5</v>
      </c>
      <c r="AB454" s="1620">
        <v>100.4</v>
      </c>
      <c r="AC454" s="1529"/>
      <c r="AE454" s="13">
        <v>50</v>
      </c>
      <c r="AI454" s="13">
        <v>7</v>
      </c>
      <c r="AL454" s="1524"/>
    </row>
    <row r="455" spans="1:38">
      <c r="C455" s="13">
        <v>8</v>
      </c>
      <c r="D455" s="1628"/>
      <c r="E455" s="1525">
        <v>121.6</v>
      </c>
      <c r="F455" s="1525">
        <v>123.78</v>
      </c>
      <c r="G455" s="1525">
        <v>123.04</v>
      </c>
      <c r="H455" s="1525">
        <v>99.11</v>
      </c>
      <c r="I455" s="1525">
        <v>101.85</v>
      </c>
      <c r="J455" s="1526">
        <v>102.77</v>
      </c>
      <c r="K455" s="1525">
        <v>91.68</v>
      </c>
      <c r="L455" s="1525">
        <v>92.52</v>
      </c>
      <c r="M455" s="1526">
        <v>92.17</v>
      </c>
      <c r="N455" s="1528">
        <v>28.6</v>
      </c>
      <c r="O455" s="1528">
        <v>27.8</v>
      </c>
      <c r="P455" s="1532">
        <v>55.6</v>
      </c>
      <c r="Q455" s="1624">
        <v>691.80000000000132</v>
      </c>
      <c r="R455" s="1624">
        <v>832.69999999999936</v>
      </c>
      <c r="S455" s="1625">
        <v>-770.70000000000095</v>
      </c>
      <c r="T455" s="1617">
        <f t="shared" ref="T455:V456" si="48">Q455/10</f>
        <v>69.180000000000135</v>
      </c>
      <c r="U455" s="1617">
        <f t="shared" si="48"/>
        <v>83.269999999999939</v>
      </c>
      <c r="V455" s="1618">
        <f t="shared" si="48"/>
        <v>-77.070000000000093</v>
      </c>
      <c r="W455" s="1619">
        <v>54.5</v>
      </c>
      <c r="X455" s="1529">
        <v>10</v>
      </c>
      <c r="Y455" s="1620">
        <v>55.6</v>
      </c>
      <c r="Z455" s="1619">
        <v>114.3</v>
      </c>
      <c r="AA455" s="1529">
        <v>106.8</v>
      </c>
      <c r="AB455" s="1620">
        <v>99.1</v>
      </c>
      <c r="AC455" s="1529"/>
      <c r="AE455" s="13">
        <v>50</v>
      </c>
      <c r="AI455" s="13">
        <v>8</v>
      </c>
      <c r="AL455" s="1524"/>
    </row>
    <row r="456" spans="1:38">
      <c r="C456" s="13">
        <v>9</v>
      </c>
      <c r="D456" s="1628"/>
      <c r="E456" s="1525">
        <v>116.45</v>
      </c>
      <c r="F456" s="1525">
        <v>121.04</v>
      </c>
      <c r="G456" s="1525">
        <v>123.07</v>
      </c>
      <c r="H456" s="1525">
        <v>101.39</v>
      </c>
      <c r="I456" s="1525">
        <v>101.28</v>
      </c>
      <c r="J456" s="1526">
        <v>101.86</v>
      </c>
      <c r="K456" s="1525">
        <v>93.11</v>
      </c>
      <c r="L456" s="1525">
        <v>92.66</v>
      </c>
      <c r="M456" s="1526">
        <v>92.48</v>
      </c>
      <c r="N456" s="1528">
        <v>42.9</v>
      </c>
      <c r="O456" s="1528">
        <v>44.4</v>
      </c>
      <c r="P456" s="1532">
        <v>55.6</v>
      </c>
      <c r="Q456" s="1624">
        <v>684.7000000000013</v>
      </c>
      <c r="R456" s="1624">
        <v>827.09999999999934</v>
      </c>
      <c r="S456" s="1625">
        <v>-765.10000000000093</v>
      </c>
      <c r="T456" s="1617">
        <f t="shared" si="48"/>
        <v>68.470000000000127</v>
      </c>
      <c r="U456" s="1617">
        <f t="shared" si="48"/>
        <v>82.709999999999937</v>
      </c>
      <c r="V456" s="1618">
        <f t="shared" si="48"/>
        <v>-76.51000000000009</v>
      </c>
      <c r="W456" s="1619">
        <v>45.5</v>
      </c>
      <c r="X456" s="1529">
        <v>10</v>
      </c>
      <c r="Y456" s="1620">
        <v>33.299999999999997</v>
      </c>
      <c r="Z456" s="1619">
        <v>112.7</v>
      </c>
      <c r="AA456" s="1529">
        <v>104.8</v>
      </c>
      <c r="AB456" s="1620">
        <v>98.9</v>
      </c>
      <c r="AC456" s="1529"/>
      <c r="AE456" s="13">
        <v>50</v>
      </c>
      <c r="AI456" s="13">
        <v>9</v>
      </c>
      <c r="AL456" s="1524"/>
    </row>
    <row r="457" spans="1:38">
      <c r="C457" s="13">
        <v>10</v>
      </c>
      <c r="D457" s="1628"/>
      <c r="E457" s="1525">
        <v>119.28</v>
      </c>
      <c r="F457" s="1525">
        <v>119.11</v>
      </c>
      <c r="G457" s="1525">
        <v>122.83</v>
      </c>
      <c r="H457" s="1525">
        <v>102.41</v>
      </c>
      <c r="I457" s="1525">
        <v>100.97</v>
      </c>
      <c r="J457" s="1526">
        <v>101.87</v>
      </c>
      <c r="K457" s="1525">
        <v>94.79</v>
      </c>
      <c r="L457" s="1525">
        <v>93.19</v>
      </c>
      <c r="M457" s="1526">
        <v>93.03</v>
      </c>
      <c r="N457" s="1528">
        <v>57.1</v>
      </c>
      <c r="O457" s="1528">
        <v>66.7</v>
      </c>
      <c r="P457" s="1532">
        <v>88.9</v>
      </c>
      <c r="Q457" s="1624">
        <v>691.80000000000132</v>
      </c>
      <c r="R457" s="1624">
        <v>843.79999999999939</v>
      </c>
      <c r="S457" s="1625">
        <v>-726.20000000000095</v>
      </c>
      <c r="T457" s="1617">
        <f t="shared" ref="T457:V458" si="49">Q457/10</f>
        <v>69.180000000000135</v>
      </c>
      <c r="U457" s="1617">
        <f t="shared" si="49"/>
        <v>84.379999999999939</v>
      </c>
      <c r="V457" s="1618">
        <f t="shared" si="49"/>
        <v>-72.62000000000009</v>
      </c>
      <c r="W457" s="1619">
        <v>36.4</v>
      </c>
      <c r="X457" s="1529">
        <v>20</v>
      </c>
      <c r="Y457" s="1620">
        <v>33.299999999999997</v>
      </c>
      <c r="Z457" s="1619">
        <v>113.4</v>
      </c>
      <c r="AA457" s="1529">
        <v>106.9</v>
      </c>
      <c r="AB457" s="1620">
        <v>98.8</v>
      </c>
      <c r="AC457" s="1529"/>
      <c r="AE457" s="13">
        <v>50</v>
      </c>
      <c r="AI457" s="13">
        <v>10</v>
      </c>
      <c r="AL457" s="1524"/>
    </row>
    <row r="458" spans="1:38">
      <c r="C458" s="13">
        <v>11</v>
      </c>
      <c r="D458" s="1628"/>
      <c r="E458" s="1525">
        <v>121.03</v>
      </c>
      <c r="F458" s="1525">
        <v>118.92</v>
      </c>
      <c r="G458" s="1525">
        <v>121.95</v>
      </c>
      <c r="H458" s="1525">
        <v>101.38</v>
      </c>
      <c r="I458" s="1525">
        <v>101.73</v>
      </c>
      <c r="J458" s="1526">
        <v>101.53</v>
      </c>
      <c r="K458" s="1525">
        <v>94.56</v>
      </c>
      <c r="L458" s="1525">
        <v>94.15</v>
      </c>
      <c r="M458" s="1526">
        <v>93.27</v>
      </c>
      <c r="N458" s="1528">
        <v>42.9</v>
      </c>
      <c r="O458" s="1528">
        <v>77.8</v>
      </c>
      <c r="P458" s="1532">
        <v>77.8</v>
      </c>
      <c r="Q458" s="1624">
        <v>684.7000000000013</v>
      </c>
      <c r="R458" s="1624">
        <v>871.59999999999934</v>
      </c>
      <c r="S458" s="1625">
        <v>-698.400000000001</v>
      </c>
      <c r="T458" s="1617">
        <f t="shared" si="49"/>
        <v>68.470000000000127</v>
      </c>
      <c r="U458" s="1617">
        <f t="shared" si="49"/>
        <v>87.15999999999994</v>
      </c>
      <c r="V458" s="1618">
        <f t="shared" si="49"/>
        <v>-69.840000000000103</v>
      </c>
      <c r="W458" s="1619">
        <v>45.5</v>
      </c>
      <c r="X458" s="1529">
        <v>100</v>
      </c>
      <c r="Y458" s="1620">
        <v>44.4</v>
      </c>
      <c r="Z458" s="1619">
        <v>115.3</v>
      </c>
      <c r="AA458" s="1529">
        <v>111.5</v>
      </c>
      <c r="AB458" s="1620">
        <v>99</v>
      </c>
      <c r="AC458" s="1529"/>
      <c r="AE458" s="13">
        <v>50</v>
      </c>
      <c r="AI458" s="13">
        <v>11</v>
      </c>
      <c r="AL458" s="1524"/>
    </row>
    <row r="459" spans="1:38">
      <c r="C459" s="13">
        <v>12</v>
      </c>
      <c r="D459" s="1628"/>
      <c r="E459" s="1525">
        <v>120.37</v>
      </c>
      <c r="F459" s="1525">
        <v>120.23</v>
      </c>
      <c r="G459" s="1525">
        <v>121.21</v>
      </c>
      <c r="H459" s="1525">
        <v>99.63</v>
      </c>
      <c r="I459" s="1525">
        <v>101.14</v>
      </c>
      <c r="J459" s="1526">
        <v>100.78</v>
      </c>
      <c r="K459" s="1525">
        <v>93.95</v>
      </c>
      <c r="L459" s="1525">
        <v>94.43</v>
      </c>
      <c r="M459" s="1526">
        <v>93.42</v>
      </c>
      <c r="N459" s="1528">
        <v>42.9</v>
      </c>
      <c r="O459" s="1528">
        <v>50</v>
      </c>
      <c r="P459" s="1532">
        <v>55.6</v>
      </c>
      <c r="Q459" s="1624">
        <v>677.60000000000127</v>
      </c>
      <c r="R459" s="1624">
        <v>871.59999999999934</v>
      </c>
      <c r="S459" s="1625">
        <v>-692.80000000000098</v>
      </c>
      <c r="T459" s="1617">
        <f t="shared" ref="T459:V460" si="50">Q459/10</f>
        <v>67.760000000000133</v>
      </c>
      <c r="U459" s="1617">
        <f t="shared" si="50"/>
        <v>87.15999999999994</v>
      </c>
      <c r="V459" s="1618">
        <f t="shared" si="50"/>
        <v>-69.280000000000101</v>
      </c>
      <c r="W459" s="1619">
        <v>72.7</v>
      </c>
      <c r="X459" s="1529">
        <v>90</v>
      </c>
      <c r="Y459" s="1620">
        <v>77.8</v>
      </c>
      <c r="Z459" s="1619">
        <v>116</v>
      </c>
      <c r="AA459" s="1529">
        <v>111.8</v>
      </c>
      <c r="AB459" s="1620">
        <v>99.8</v>
      </c>
      <c r="AC459" s="1529"/>
      <c r="AE459" s="13">
        <v>50</v>
      </c>
      <c r="AI459" s="13">
        <v>12</v>
      </c>
      <c r="AL459" s="1524"/>
    </row>
    <row r="460" spans="1:38" ht="26">
      <c r="A460" s="13">
        <v>2022</v>
      </c>
      <c r="B460" s="1523" t="s">
        <v>92</v>
      </c>
      <c r="C460" s="13">
        <v>1</v>
      </c>
      <c r="D460" s="1628"/>
      <c r="E460" s="1525">
        <v>120.71</v>
      </c>
      <c r="F460" s="1525">
        <v>120.7</v>
      </c>
      <c r="G460" s="1525">
        <v>120.64</v>
      </c>
      <c r="H460" s="1525">
        <v>102.56</v>
      </c>
      <c r="I460" s="1525">
        <v>101.19</v>
      </c>
      <c r="J460" s="1526">
        <v>101.47</v>
      </c>
      <c r="K460" s="1525">
        <v>95.33</v>
      </c>
      <c r="L460" s="1525">
        <v>94.61</v>
      </c>
      <c r="M460" s="1526">
        <v>93.8</v>
      </c>
      <c r="N460" s="1528">
        <v>57.1</v>
      </c>
      <c r="O460" s="1528">
        <v>44.4</v>
      </c>
      <c r="P460" s="1532">
        <v>44.4</v>
      </c>
      <c r="Q460" s="1624">
        <v>684.7000000000013</v>
      </c>
      <c r="R460" s="1624">
        <v>865.99999999999932</v>
      </c>
      <c r="S460" s="1625">
        <v>-698.400000000001</v>
      </c>
      <c r="T460" s="1617">
        <f t="shared" si="50"/>
        <v>68.470000000000127</v>
      </c>
      <c r="U460" s="1617">
        <f t="shared" si="50"/>
        <v>86.599999999999937</v>
      </c>
      <c r="V460" s="1618">
        <f t="shared" si="50"/>
        <v>-69.840000000000103</v>
      </c>
      <c r="W460" s="1619">
        <v>54.5</v>
      </c>
      <c r="X460" s="1529">
        <v>90</v>
      </c>
      <c r="Y460" s="1620">
        <v>66.7</v>
      </c>
      <c r="Z460" s="1619">
        <v>114.2</v>
      </c>
      <c r="AA460" s="1529">
        <v>111.1</v>
      </c>
      <c r="AB460" s="1620">
        <v>99</v>
      </c>
      <c r="AC460" s="1529"/>
      <c r="AE460" s="13">
        <v>50</v>
      </c>
      <c r="AG460" s="1530" t="s">
        <v>93</v>
      </c>
      <c r="AI460" s="13">
        <v>1</v>
      </c>
      <c r="AL460" s="1524"/>
    </row>
    <row r="461" spans="1:38">
      <c r="C461" s="13">
        <v>2</v>
      </c>
      <c r="D461" s="1628"/>
      <c r="E461" s="1525">
        <v>116.33</v>
      </c>
      <c r="F461" s="1525">
        <v>119.14</v>
      </c>
      <c r="G461" s="1525">
        <v>119.4</v>
      </c>
      <c r="H461" s="1525">
        <v>103.23</v>
      </c>
      <c r="I461" s="1525">
        <v>101.81</v>
      </c>
      <c r="J461" s="1526">
        <v>101.84</v>
      </c>
      <c r="K461" s="1525">
        <v>96.64</v>
      </c>
      <c r="L461" s="1525">
        <v>95.31</v>
      </c>
      <c r="M461" s="1526">
        <v>94.29</v>
      </c>
      <c r="N461" s="1528">
        <v>28.6</v>
      </c>
      <c r="O461" s="1528">
        <v>66.7</v>
      </c>
      <c r="P461" s="1532">
        <v>66.7</v>
      </c>
      <c r="Q461" s="1624">
        <v>663.30000000000132</v>
      </c>
      <c r="R461" s="1624">
        <v>882.69999999999936</v>
      </c>
      <c r="S461" s="1625">
        <v>-681.70000000000095</v>
      </c>
      <c r="T461" s="1617">
        <f t="shared" ref="T461:V462" si="51">Q461/10</f>
        <v>66.330000000000126</v>
      </c>
      <c r="U461" s="1617">
        <f t="shared" si="51"/>
        <v>88.269999999999939</v>
      </c>
      <c r="V461" s="1618">
        <f t="shared" si="51"/>
        <v>-68.170000000000101</v>
      </c>
      <c r="W461" s="1619">
        <v>36.4</v>
      </c>
      <c r="X461" s="1529">
        <v>20</v>
      </c>
      <c r="Y461" s="1620">
        <v>72.2</v>
      </c>
      <c r="Z461" s="1619">
        <v>113.2</v>
      </c>
      <c r="AA461" s="1529">
        <v>111.4</v>
      </c>
      <c r="AB461" s="1620">
        <v>99.5</v>
      </c>
      <c r="AC461" s="1529"/>
      <c r="AE461" s="13">
        <v>50</v>
      </c>
      <c r="AI461" s="13">
        <v>2</v>
      </c>
      <c r="AL461" s="1524"/>
    </row>
    <row r="462" spans="1:38">
      <c r="C462" s="13">
        <v>3</v>
      </c>
      <c r="D462" s="1628"/>
      <c r="E462" s="1525">
        <v>123.26</v>
      </c>
      <c r="F462" s="1525">
        <v>120.1</v>
      </c>
      <c r="G462" s="1525">
        <v>119.63</v>
      </c>
      <c r="H462" s="1525">
        <v>104.01</v>
      </c>
      <c r="I462" s="1525">
        <v>103.27</v>
      </c>
      <c r="J462" s="1526">
        <v>102.16</v>
      </c>
      <c r="K462" s="1525">
        <v>97.3</v>
      </c>
      <c r="L462" s="1525">
        <v>96.42</v>
      </c>
      <c r="M462" s="1526">
        <v>95.1</v>
      </c>
      <c r="N462" s="1528">
        <v>85.7</v>
      </c>
      <c r="O462" s="1528">
        <v>77.8</v>
      </c>
      <c r="P462" s="1532">
        <v>88.9</v>
      </c>
      <c r="Q462" s="1624">
        <v>699.00000000000136</v>
      </c>
      <c r="R462" s="1624">
        <v>910.49999999999932</v>
      </c>
      <c r="S462" s="1625">
        <v>-642.80000000000098</v>
      </c>
      <c r="T462" s="1617">
        <f t="shared" si="51"/>
        <v>69.900000000000134</v>
      </c>
      <c r="U462" s="1617">
        <f t="shared" si="51"/>
        <v>91.049999999999926</v>
      </c>
      <c r="V462" s="1618">
        <f t="shared" si="51"/>
        <v>-64.280000000000101</v>
      </c>
      <c r="W462" s="1619">
        <v>36.4</v>
      </c>
      <c r="X462" s="1529">
        <v>30</v>
      </c>
      <c r="Y462" s="1620">
        <v>55.6</v>
      </c>
      <c r="Z462" s="1619">
        <v>113.6</v>
      </c>
      <c r="AA462" s="1529">
        <v>111.8</v>
      </c>
      <c r="AB462" s="1620">
        <v>99.8</v>
      </c>
      <c r="AC462" s="1529"/>
      <c r="AE462" s="13">
        <v>50</v>
      </c>
      <c r="AI462" s="13">
        <v>3</v>
      </c>
      <c r="AL462" s="1524"/>
    </row>
    <row r="463" spans="1:38">
      <c r="C463" s="13">
        <v>4</v>
      </c>
      <c r="D463" s="1628"/>
      <c r="E463" s="1525">
        <v>124.6</v>
      </c>
      <c r="F463" s="1525">
        <v>121.4</v>
      </c>
      <c r="G463" s="1525">
        <v>120.8</v>
      </c>
      <c r="H463" s="1525">
        <v>103.4</v>
      </c>
      <c r="I463" s="1525">
        <v>103.55</v>
      </c>
      <c r="J463" s="1526">
        <v>102.57</v>
      </c>
      <c r="K463" s="1525">
        <v>98.07</v>
      </c>
      <c r="L463" s="1525">
        <v>97.34</v>
      </c>
      <c r="M463" s="1526">
        <v>95.81</v>
      </c>
      <c r="N463" s="1528">
        <v>57.1</v>
      </c>
      <c r="O463" s="1528">
        <v>77.8</v>
      </c>
      <c r="P463" s="1532">
        <v>88.9</v>
      </c>
      <c r="Q463" s="1624">
        <v>706.10000000000139</v>
      </c>
      <c r="R463" s="1624">
        <v>938.29999999999927</v>
      </c>
      <c r="S463" s="1625">
        <v>-603.900000000001</v>
      </c>
      <c r="T463" s="1617">
        <f t="shared" ref="T463:V464" si="52">Q463/10</f>
        <v>70.610000000000142</v>
      </c>
      <c r="U463" s="1617">
        <f t="shared" si="52"/>
        <v>93.829999999999927</v>
      </c>
      <c r="V463" s="1618">
        <f t="shared" si="52"/>
        <v>-60.3900000000001</v>
      </c>
      <c r="W463" s="1619">
        <v>36.4</v>
      </c>
      <c r="X463" s="1529">
        <v>80</v>
      </c>
      <c r="Y463" s="1620">
        <v>66.7</v>
      </c>
      <c r="Z463" s="1619">
        <v>114.4</v>
      </c>
      <c r="AA463" s="1529">
        <v>112</v>
      </c>
      <c r="AB463" s="1620">
        <v>100.8</v>
      </c>
      <c r="AC463" s="1529"/>
      <c r="AE463" s="13">
        <v>50</v>
      </c>
      <c r="AI463" s="13">
        <v>4</v>
      </c>
      <c r="AL463" s="1524"/>
    </row>
    <row r="464" spans="1:38">
      <c r="C464" s="13">
        <v>5</v>
      </c>
      <c r="D464" s="1628"/>
      <c r="E464" s="1525">
        <v>113.8</v>
      </c>
      <c r="F464" s="1525">
        <v>120.55</v>
      </c>
      <c r="G464" s="1525">
        <v>120.01</v>
      </c>
      <c r="H464" s="1525">
        <v>105.75</v>
      </c>
      <c r="I464" s="1525">
        <v>104.39</v>
      </c>
      <c r="J464" s="1526">
        <v>103.79</v>
      </c>
      <c r="K464" s="1525">
        <v>96.89</v>
      </c>
      <c r="L464" s="1525">
        <v>97.42</v>
      </c>
      <c r="M464" s="1526">
        <v>96.11</v>
      </c>
      <c r="N464" s="1528">
        <v>42.9</v>
      </c>
      <c r="O464" s="1528">
        <v>55.6</v>
      </c>
      <c r="P464" s="1532">
        <v>55.6</v>
      </c>
      <c r="Q464" s="1624">
        <v>699.00000000000136</v>
      </c>
      <c r="R464" s="1624">
        <v>943.8999999999993</v>
      </c>
      <c r="S464" s="1625">
        <v>-598.30000000000098</v>
      </c>
      <c r="T464" s="1617">
        <f t="shared" si="52"/>
        <v>69.900000000000134</v>
      </c>
      <c r="U464" s="1617">
        <f t="shared" si="52"/>
        <v>94.38999999999993</v>
      </c>
      <c r="V464" s="1618">
        <f t="shared" si="52"/>
        <v>-59.830000000000098</v>
      </c>
      <c r="W464" s="1619">
        <v>40.9</v>
      </c>
      <c r="X464" s="1529">
        <v>60</v>
      </c>
      <c r="Y464" s="1620">
        <v>77.8</v>
      </c>
      <c r="Z464" s="1619">
        <v>112.9</v>
      </c>
      <c r="AA464" s="1529">
        <v>111.3</v>
      </c>
      <c r="AB464" s="1620">
        <v>100.6</v>
      </c>
      <c r="AC464" s="1529"/>
      <c r="AE464" s="13">
        <v>50</v>
      </c>
      <c r="AI464" s="13">
        <v>5</v>
      </c>
      <c r="AL464" s="1524"/>
    </row>
    <row r="465" spans="1:38">
      <c r="C465" s="13">
        <v>6</v>
      </c>
      <c r="D465" s="1628"/>
      <c r="E465" s="1525">
        <v>118.8</v>
      </c>
      <c r="F465" s="1525">
        <v>119.07</v>
      </c>
      <c r="G465" s="1525">
        <v>119.7</v>
      </c>
      <c r="H465" s="1525">
        <v>106.39</v>
      </c>
      <c r="I465" s="1525">
        <v>105.18</v>
      </c>
      <c r="J465" s="1526">
        <v>104.56</v>
      </c>
      <c r="K465" s="1525">
        <v>95.03</v>
      </c>
      <c r="L465" s="1525">
        <v>96.66</v>
      </c>
      <c r="M465" s="1526">
        <v>96.17</v>
      </c>
      <c r="N465" s="1528">
        <v>50</v>
      </c>
      <c r="O465" s="1528">
        <v>44.4</v>
      </c>
      <c r="P465" s="1532">
        <v>44.4</v>
      </c>
      <c r="Q465" s="1624">
        <v>699.00000000000136</v>
      </c>
      <c r="R465" s="1624">
        <v>938.29999999999927</v>
      </c>
      <c r="S465" s="1625">
        <v>-603.900000000001</v>
      </c>
      <c r="T465" s="1617">
        <f t="shared" ref="T465:V466" si="53">Q465/10</f>
        <v>69.900000000000134</v>
      </c>
      <c r="U465" s="1617">
        <f t="shared" si="53"/>
        <v>93.829999999999927</v>
      </c>
      <c r="V465" s="1618">
        <f t="shared" si="53"/>
        <v>-60.3900000000001</v>
      </c>
      <c r="W465" s="1619">
        <v>45.5</v>
      </c>
      <c r="X465" s="1529">
        <v>65</v>
      </c>
      <c r="Y465" s="1620">
        <v>66.7</v>
      </c>
      <c r="Z465" s="1619">
        <v>112.6</v>
      </c>
      <c r="AA465" s="1529">
        <v>113.4</v>
      </c>
      <c r="AB465" s="1620">
        <v>101.8</v>
      </c>
      <c r="AC465" s="1529"/>
      <c r="AE465" s="13">
        <v>50</v>
      </c>
      <c r="AI465" s="13">
        <v>6</v>
      </c>
      <c r="AL465" s="1524"/>
    </row>
    <row r="466" spans="1:38">
      <c r="C466" s="13">
        <v>7</v>
      </c>
      <c r="D466" s="1628"/>
      <c r="E466" s="1525">
        <v>114.26</v>
      </c>
      <c r="F466" s="1525">
        <v>115.62</v>
      </c>
      <c r="G466" s="1525">
        <v>118.82</v>
      </c>
      <c r="H466" s="1525">
        <v>107.31</v>
      </c>
      <c r="I466" s="1525">
        <v>106.48</v>
      </c>
      <c r="J466" s="1526">
        <v>105.37</v>
      </c>
      <c r="K466" s="1525">
        <v>98.42</v>
      </c>
      <c r="L466" s="1525">
        <v>96.78</v>
      </c>
      <c r="M466" s="1526">
        <v>96.81</v>
      </c>
      <c r="N466" s="1528">
        <v>42.9</v>
      </c>
      <c r="O466" s="1528">
        <v>66.7</v>
      </c>
      <c r="P466" s="1532">
        <v>55.6</v>
      </c>
      <c r="Q466" s="1624">
        <v>691.90000000000134</v>
      </c>
      <c r="R466" s="1624">
        <v>954.99999999999932</v>
      </c>
      <c r="S466" s="1625">
        <v>-598.30000000000098</v>
      </c>
      <c r="T466" s="1617">
        <f t="shared" si="53"/>
        <v>69.19000000000014</v>
      </c>
      <c r="U466" s="1617">
        <f t="shared" si="53"/>
        <v>95.499999999999929</v>
      </c>
      <c r="V466" s="1618">
        <f t="shared" si="53"/>
        <v>-59.830000000000098</v>
      </c>
      <c r="W466" s="1619">
        <v>31.8</v>
      </c>
      <c r="X466" s="1529">
        <v>50</v>
      </c>
      <c r="Y466" s="1620">
        <v>66.7</v>
      </c>
      <c r="Z466" s="1619">
        <v>111.7</v>
      </c>
      <c r="AA466" s="1529">
        <v>113.9</v>
      </c>
      <c r="AB466" s="1620">
        <v>101.7</v>
      </c>
      <c r="AC466" s="1529"/>
      <c r="AE466" s="13">
        <v>50</v>
      </c>
      <c r="AI466" s="13">
        <v>7</v>
      </c>
      <c r="AL466" s="1524"/>
    </row>
    <row r="467" spans="1:38">
      <c r="C467" s="13">
        <v>8</v>
      </c>
      <c r="D467" s="1628"/>
      <c r="E467" s="1525">
        <v>113.44</v>
      </c>
      <c r="F467" s="1525">
        <v>115.5</v>
      </c>
      <c r="G467" s="1525">
        <v>117.78</v>
      </c>
      <c r="H467" s="1525">
        <v>108.8</v>
      </c>
      <c r="I467" s="1525">
        <v>107.5</v>
      </c>
      <c r="J467" s="1526">
        <v>106.33</v>
      </c>
      <c r="K467" s="1525">
        <v>98.63</v>
      </c>
      <c r="L467" s="1525">
        <v>97.36</v>
      </c>
      <c r="M467" s="1526">
        <v>97.28</v>
      </c>
      <c r="N467" s="1528">
        <v>57.1</v>
      </c>
      <c r="O467" s="1528">
        <v>66.7</v>
      </c>
      <c r="P467" s="1532">
        <v>55.6</v>
      </c>
      <c r="Q467" s="1624">
        <v>699.00000000000136</v>
      </c>
      <c r="R467" s="1624">
        <v>971.69999999999936</v>
      </c>
      <c r="S467" s="1625">
        <v>-592.70000000000095</v>
      </c>
      <c r="T467" s="1617">
        <f t="shared" ref="T467:V468" si="54">Q467/10</f>
        <v>69.900000000000134</v>
      </c>
      <c r="U467" s="1617">
        <f t="shared" si="54"/>
        <v>97.169999999999931</v>
      </c>
      <c r="V467" s="1618">
        <f t="shared" si="54"/>
        <v>-59.270000000000095</v>
      </c>
      <c r="W467" s="1619">
        <v>54.5</v>
      </c>
      <c r="X467" s="1529">
        <v>70</v>
      </c>
      <c r="Y467" s="1620">
        <v>77.8</v>
      </c>
      <c r="Z467" s="1619">
        <v>113.2</v>
      </c>
      <c r="AA467" s="1529">
        <v>115</v>
      </c>
      <c r="AB467" s="1620">
        <v>102.8</v>
      </c>
      <c r="AC467" s="1529"/>
      <c r="AE467" s="13">
        <v>50</v>
      </c>
      <c r="AI467" s="13">
        <v>8</v>
      </c>
      <c r="AL467" s="1524"/>
    </row>
    <row r="468" spans="1:38">
      <c r="C468" s="13">
        <v>9</v>
      </c>
      <c r="D468" s="1628"/>
      <c r="E468" s="1525">
        <v>110.19</v>
      </c>
      <c r="F468" s="1525">
        <v>112.63</v>
      </c>
      <c r="G468" s="1525">
        <v>116.91</v>
      </c>
      <c r="H468" s="1525">
        <v>108.64</v>
      </c>
      <c r="I468" s="1525">
        <v>108.25</v>
      </c>
      <c r="J468" s="1526">
        <v>107.38</v>
      </c>
      <c r="K468" s="1525">
        <v>99.41</v>
      </c>
      <c r="L468" s="1525">
        <v>98.82</v>
      </c>
      <c r="M468" s="1526">
        <v>97.68</v>
      </c>
      <c r="N468" s="1528">
        <v>28.6</v>
      </c>
      <c r="O468" s="1528">
        <v>77.8</v>
      </c>
      <c r="P468" s="1532">
        <v>72.2</v>
      </c>
      <c r="Q468" s="1624">
        <v>677.60000000000139</v>
      </c>
      <c r="R468" s="1624">
        <v>999.49999999999932</v>
      </c>
      <c r="S468" s="1625">
        <v>-570.50000000000091</v>
      </c>
      <c r="T468" s="1617">
        <f t="shared" si="54"/>
        <v>67.760000000000133</v>
      </c>
      <c r="U468" s="1617">
        <f t="shared" si="54"/>
        <v>99.949999999999932</v>
      </c>
      <c r="V468" s="1618">
        <f t="shared" si="54"/>
        <v>-57.05000000000009</v>
      </c>
      <c r="W468" s="1619">
        <v>36.4</v>
      </c>
      <c r="X468" s="1529">
        <v>50</v>
      </c>
      <c r="Y468" s="1620">
        <v>50</v>
      </c>
      <c r="Z468" s="1619">
        <v>111</v>
      </c>
      <c r="AA468" s="1529">
        <v>114.4</v>
      </c>
      <c r="AB468" s="1620">
        <v>103.1</v>
      </c>
      <c r="AC468" s="1529"/>
      <c r="AE468" s="13">
        <v>50</v>
      </c>
      <c r="AI468" s="13">
        <v>9</v>
      </c>
      <c r="AL468" s="1524"/>
    </row>
    <row r="469" spans="1:38">
      <c r="C469" s="13">
        <v>10</v>
      </c>
      <c r="D469" s="1628"/>
      <c r="E469" s="1525">
        <v>109.52</v>
      </c>
      <c r="F469" s="1525">
        <v>111.05</v>
      </c>
      <c r="G469" s="1525">
        <v>114.94</v>
      </c>
      <c r="H469" s="1525">
        <v>108.37</v>
      </c>
      <c r="I469" s="1525">
        <v>108.6</v>
      </c>
      <c r="J469" s="1526">
        <v>107.9</v>
      </c>
      <c r="K469" s="1525">
        <v>99.92</v>
      </c>
      <c r="L469" s="1525">
        <v>99.32</v>
      </c>
      <c r="M469" s="1526">
        <v>98.05</v>
      </c>
      <c r="N469" s="1528">
        <v>28.6</v>
      </c>
      <c r="O469" s="1528">
        <v>66.7</v>
      </c>
      <c r="P469" s="1532">
        <v>66.7</v>
      </c>
      <c r="Q469" s="1624">
        <v>656.20000000000141</v>
      </c>
      <c r="R469" s="1624">
        <v>1016.1999999999994</v>
      </c>
      <c r="S469" s="1625">
        <v>-553.80000000000086</v>
      </c>
      <c r="T469" s="1617">
        <f t="shared" ref="T469:V470" si="55">Q469/10</f>
        <v>65.620000000000147</v>
      </c>
      <c r="U469" s="1617">
        <f t="shared" si="55"/>
        <v>101.61999999999993</v>
      </c>
      <c r="V469" s="1618">
        <f t="shared" si="55"/>
        <v>-55.380000000000088</v>
      </c>
      <c r="W469" s="1619">
        <v>45.5</v>
      </c>
      <c r="X469" s="1529">
        <v>30</v>
      </c>
      <c r="Y469" s="1620">
        <v>77.8</v>
      </c>
      <c r="Z469" s="1619">
        <v>110.9</v>
      </c>
      <c r="AA469" s="1529">
        <v>114</v>
      </c>
      <c r="AB469" s="1620">
        <v>103.3</v>
      </c>
      <c r="AC469" s="1529"/>
      <c r="AE469" s="13">
        <v>50</v>
      </c>
      <c r="AI469" s="13">
        <v>10</v>
      </c>
      <c r="AL469" s="1524"/>
    </row>
    <row r="470" spans="1:38">
      <c r="C470" s="13">
        <v>11</v>
      </c>
      <c r="D470" s="1628"/>
      <c r="E470" s="1525">
        <v>110.78</v>
      </c>
      <c r="F470" s="1525">
        <v>110.16</v>
      </c>
      <c r="G470" s="1525">
        <v>112.97</v>
      </c>
      <c r="H470" s="1525">
        <v>109.61</v>
      </c>
      <c r="I470" s="1525">
        <v>108.87</v>
      </c>
      <c r="J470" s="1526">
        <v>108.55</v>
      </c>
      <c r="K470" s="1525">
        <v>99.55</v>
      </c>
      <c r="L470" s="1525">
        <v>99.63</v>
      </c>
      <c r="M470" s="1526">
        <v>98.26</v>
      </c>
      <c r="N470" s="1528">
        <v>57.1</v>
      </c>
      <c r="O470" s="1528">
        <v>66.7</v>
      </c>
      <c r="P470" s="1532">
        <v>44.4</v>
      </c>
      <c r="Q470" s="1624">
        <v>663.30000000000143</v>
      </c>
      <c r="R470" s="1624">
        <v>1032.8999999999994</v>
      </c>
      <c r="S470" s="1625">
        <v>-559.40000000000089</v>
      </c>
      <c r="T470" s="1617">
        <f t="shared" si="55"/>
        <v>66.33000000000014</v>
      </c>
      <c r="U470" s="1617">
        <f t="shared" si="55"/>
        <v>103.28999999999994</v>
      </c>
      <c r="V470" s="1618">
        <f t="shared" si="55"/>
        <v>-55.94000000000009</v>
      </c>
      <c r="W470" s="1621">
        <v>36.4</v>
      </c>
      <c r="X470" s="1533">
        <v>30</v>
      </c>
      <c r="Y470" s="1622">
        <v>72.2</v>
      </c>
      <c r="Z470" s="1619">
        <v>110.2</v>
      </c>
      <c r="AA470" s="1529">
        <v>113.9</v>
      </c>
      <c r="AB470" s="1620">
        <v>103.7</v>
      </c>
      <c r="AC470" s="1533"/>
      <c r="AE470" s="13">
        <v>50</v>
      </c>
      <c r="AI470" s="13">
        <v>11</v>
      </c>
      <c r="AL470" s="1524"/>
    </row>
    <row r="471" spans="1:38">
      <c r="C471" s="13">
        <v>12</v>
      </c>
      <c r="D471" s="1628"/>
      <c r="E471" s="1525">
        <v>106.01</v>
      </c>
      <c r="F471" s="1525">
        <v>108.77</v>
      </c>
      <c r="G471" s="1525">
        <v>111.86</v>
      </c>
      <c r="H471" s="1525">
        <v>109.29</v>
      </c>
      <c r="I471" s="1525">
        <v>109.09</v>
      </c>
      <c r="J471" s="1526">
        <v>108.94</v>
      </c>
      <c r="K471" s="1525">
        <v>101.18</v>
      </c>
      <c r="L471" s="1525">
        <v>100.22</v>
      </c>
      <c r="M471" s="1526">
        <v>98.88</v>
      </c>
      <c r="N471" s="1528">
        <v>42.9</v>
      </c>
      <c r="O471" s="1528">
        <v>44.4</v>
      </c>
      <c r="P471" s="1532">
        <v>66.7</v>
      </c>
      <c r="Q471" s="1624">
        <v>656.20000000000141</v>
      </c>
      <c r="R471" s="1624">
        <v>1027.2999999999995</v>
      </c>
      <c r="S471" s="1625">
        <v>-542.70000000000084</v>
      </c>
      <c r="T471" s="1617">
        <f t="shared" ref="T471:V472" si="56">Q471/10</f>
        <v>65.620000000000147</v>
      </c>
      <c r="U471" s="1617">
        <f t="shared" si="56"/>
        <v>102.72999999999995</v>
      </c>
      <c r="V471" s="1618">
        <f t="shared" si="56"/>
        <v>-54.270000000000081</v>
      </c>
      <c r="W471" s="1621">
        <v>54.5</v>
      </c>
      <c r="X471" s="1533">
        <v>30</v>
      </c>
      <c r="Y471" s="1622">
        <v>61.1</v>
      </c>
      <c r="Z471" s="1619">
        <v>109.3</v>
      </c>
      <c r="AA471" s="1529">
        <v>113.5</v>
      </c>
      <c r="AB471" s="1620">
        <v>103.6</v>
      </c>
      <c r="AC471" s="1533"/>
      <c r="AE471" s="13">
        <v>50</v>
      </c>
      <c r="AI471" s="13">
        <v>12</v>
      </c>
      <c r="AL471" s="1524"/>
    </row>
    <row r="472" spans="1:38" ht="26">
      <c r="A472" s="13">
        <v>2023</v>
      </c>
      <c r="B472" s="1523" t="s">
        <v>96</v>
      </c>
      <c r="C472" s="13">
        <v>1</v>
      </c>
      <c r="D472" s="1628"/>
      <c r="E472" s="1525">
        <v>102.59</v>
      </c>
      <c r="F472" s="1525">
        <v>106.46</v>
      </c>
      <c r="G472" s="1525">
        <v>109.54</v>
      </c>
      <c r="H472" s="1525">
        <v>105.73</v>
      </c>
      <c r="I472" s="1525">
        <v>108.21</v>
      </c>
      <c r="J472" s="1526">
        <v>108.33</v>
      </c>
      <c r="K472" s="1525">
        <v>101.98</v>
      </c>
      <c r="L472" s="1525">
        <v>100.9</v>
      </c>
      <c r="M472" s="1526">
        <v>99.87</v>
      </c>
      <c r="N472" s="1528">
        <v>28.6</v>
      </c>
      <c r="O472" s="1528">
        <v>16.7</v>
      </c>
      <c r="P472" s="1532">
        <v>66.7</v>
      </c>
      <c r="Q472" s="1624">
        <v>634.80000000000143</v>
      </c>
      <c r="R472" s="1624">
        <v>993.99999999999955</v>
      </c>
      <c r="S472" s="1625">
        <v>-526.0000000000008</v>
      </c>
      <c r="T472" s="1617">
        <f t="shared" si="56"/>
        <v>63.480000000000146</v>
      </c>
      <c r="U472" s="1617">
        <f t="shared" si="56"/>
        <v>99.399999999999949</v>
      </c>
      <c r="V472" s="1618">
        <f t="shared" si="56"/>
        <v>-52.60000000000008</v>
      </c>
      <c r="W472" s="1621">
        <v>45.5</v>
      </c>
      <c r="X472" s="1533">
        <v>40</v>
      </c>
      <c r="Y472" s="1622">
        <v>66.7</v>
      </c>
      <c r="Z472" s="1619">
        <v>108.4</v>
      </c>
      <c r="AA472" s="1529">
        <v>112.5</v>
      </c>
      <c r="AB472" s="1620">
        <v>104.7</v>
      </c>
      <c r="AC472" s="1533"/>
      <c r="AE472" s="13">
        <v>50</v>
      </c>
      <c r="AG472" s="1530" t="s">
        <v>95</v>
      </c>
      <c r="AI472" s="13">
        <v>1</v>
      </c>
      <c r="AL472" s="1524"/>
    </row>
    <row r="473" spans="1:38">
      <c r="C473" s="13">
        <v>2</v>
      </c>
      <c r="D473" s="1628"/>
      <c r="E473" s="1525">
        <v>102.27</v>
      </c>
      <c r="F473" s="1525">
        <v>103.62</v>
      </c>
      <c r="G473" s="1525">
        <v>107.83</v>
      </c>
      <c r="H473" s="1525">
        <v>106.73</v>
      </c>
      <c r="I473" s="1525">
        <v>107.25</v>
      </c>
      <c r="J473" s="1526">
        <v>107.95</v>
      </c>
      <c r="K473" s="1525">
        <v>100.62</v>
      </c>
      <c r="L473" s="1525">
        <v>101.26</v>
      </c>
      <c r="M473" s="1526">
        <v>100.18</v>
      </c>
      <c r="N473" s="1528">
        <v>14.3</v>
      </c>
      <c r="O473" s="1528">
        <v>22.2</v>
      </c>
      <c r="P473" s="1532">
        <v>44.4</v>
      </c>
      <c r="Q473" s="1624">
        <v>599.10000000000139</v>
      </c>
      <c r="R473" s="1624">
        <v>966.19999999999959</v>
      </c>
      <c r="S473" s="1625">
        <v>-531.60000000000082</v>
      </c>
      <c r="T473" s="1617">
        <f t="shared" ref="T473:V474" si="57">Q473/10</f>
        <v>59.910000000000139</v>
      </c>
      <c r="U473" s="1617">
        <f t="shared" si="57"/>
        <v>96.619999999999962</v>
      </c>
      <c r="V473" s="1618">
        <f t="shared" si="57"/>
        <v>-53.160000000000082</v>
      </c>
      <c r="W473" s="1621">
        <v>54.5</v>
      </c>
      <c r="X473" s="1533">
        <v>40</v>
      </c>
      <c r="Y473" s="1622">
        <v>66.7</v>
      </c>
      <c r="Z473" s="1619">
        <v>108.8</v>
      </c>
      <c r="AA473" s="1529">
        <v>114.6</v>
      </c>
      <c r="AB473" s="1620">
        <v>104.7</v>
      </c>
      <c r="AC473" s="1533"/>
      <c r="AE473" s="13">
        <v>50</v>
      </c>
      <c r="AI473" s="13">
        <v>2</v>
      </c>
      <c r="AL473" s="1524"/>
    </row>
    <row r="474" spans="1:38">
      <c r="C474" s="13">
        <v>3</v>
      </c>
      <c r="D474" s="1628"/>
      <c r="E474" s="1525">
        <v>99.65</v>
      </c>
      <c r="F474" s="1525">
        <v>101.5</v>
      </c>
      <c r="G474" s="1525">
        <v>105.86</v>
      </c>
      <c r="H474" s="1525">
        <v>105.24</v>
      </c>
      <c r="I474" s="1525">
        <v>105.9</v>
      </c>
      <c r="J474" s="1526">
        <v>107.32</v>
      </c>
      <c r="K474" s="1525">
        <v>100.16</v>
      </c>
      <c r="L474" s="1525">
        <v>100.92</v>
      </c>
      <c r="M474" s="1526">
        <v>100.4</v>
      </c>
      <c r="N474" s="1528">
        <v>42.9</v>
      </c>
      <c r="O474" s="1528">
        <v>11.1</v>
      </c>
      <c r="P474" s="1532">
        <v>44.4</v>
      </c>
      <c r="Q474" s="1624">
        <v>592.00000000000136</v>
      </c>
      <c r="R474" s="1624">
        <v>927.29999999999961</v>
      </c>
      <c r="S474" s="1625">
        <v>-537.20000000000084</v>
      </c>
      <c r="T474" s="1617">
        <f t="shared" si="57"/>
        <v>59.200000000000138</v>
      </c>
      <c r="U474" s="1617">
        <f t="shared" si="57"/>
        <v>92.729999999999961</v>
      </c>
      <c r="V474" s="1618">
        <f t="shared" si="57"/>
        <v>-53.720000000000084</v>
      </c>
      <c r="W474" s="1621">
        <v>54.5</v>
      </c>
      <c r="X474" s="1533">
        <v>55</v>
      </c>
      <c r="Y474" s="1622">
        <v>66.7</v>
      </c>
      <c r="Z474" s="1619">
        <v>108.9</v>
      </c>
      <c r="AA474" s="1529">
        <v>114.5</v>
      </c>
      <c r="AB474" s="1620">
        <v>104.7</v>
      </c>
      <c r="AC474" s="1533"/>
      <c r="AE474" s="13">
        <v>50</v>
      </c>
      <c r="AI474" s="13">
        <v>3</v>
      </c>
      <c r="AL474" s="1524"/>
    </row>
    <row r="475" spans="1:38">
      <c r="C475" s="13">
        <v>4</v>
      </c>
      <c r="D475" s="1628"/>
      <c r="E475" s="1525">
        <v>101.75</v>
      </c>
      <c r="F475" s="1525">
        <v>101.22</v>
      </c>
      <c r="G475" s="1525">
        <v>104.65</v>
      </c>
      <c r="H475" s="1525">
        <v>104.15</v>
      </c>
      <c r="I475" s="1525">
        <v>105.37</v>
      </c>
      <c r="J475" s="1526">
        <v>106.23</v>
      </c>
      <c r="K475" s="1525">
        <v>97.65</v>
      </c>
      <c r="L475" s="1525">
        <v>99.48</v>
      </c>
      <c r="M475" s="1526">
        <v>100.15</v>
      </c>
      <c r="N475" s="1528">
        <v>57.1</v>
      </c>
      <c r="O475" s="1528">
        <v>44.4</v>
      </c>
      <c r="P475" s="1532">
        <v>33.299999999999997</v>
      </c>
      <c r="Q475" s="1624">
        <v>599.10000000000139</v>
      </c>
      <c r="R475" s="1624">
        <v>921.69999999999959</v>
      </c>
      <c r="S475" s="1625">
        <v>-553.90000000000089</v>
      </c>
      <c r="T475" s="1617">
        <f t="shared" ref="T475:V476" si="58">Q475/10</f>
        <v>59.910000000000139</v>
      </c>
      <c r="U475" s="1617">
        <f t="shared" si="58"/>
        <v>92.169999999999959</v>
      </c>
      <c r="V475" s="1618">
        <f t="shared" si="58"/>
        <v>-55.390000000000086</v>
      </c>
      <c r="W475" s="1621">
        <v>45.5</v>
      </c>
      <c r="X475" s="1533">
        <v>80</v>
      </c>
      <c r="Y475" s="1622">
        <v>44.4</v>
      </c>
      <c r="Z475" s="1619">
        <v>108.6</v>
      </c>
      <c r="AA475" s="1529">
        <v>114.5</v>
      </c>
      <c r="AB475" s="1620">
        <v>105.2</v>
      </c>
      <c r="AC475" s="1533"/>
      <c r="AE475" s="13">
        <v>50</v>
      </c>
      <c r="AI475" s="13">
        <v>4</v>
      </c>
      <c r="AL475" s="1524"/>
    </row>
    <row r="476" spans="1:38">
      <c r="C476" s="13">
        <v>5</v>
      </c>
      <c r="D476" s="1628"/>
      <c r="E476" s="1525">
        <v>100.47</v>
      </c>
      <c r="F476" s="1525">
        <v>100.62</v>
      </c>
      <c r="G476" s="1525">
        <v>103.36</v>
      </c>
      <c r="H476" s="1525">
        <v>105.13</v>
      </c>
      <c r="I476" s="1525">
        <v>104.84</v>
      </c>
      <c r="J476" s="1526">
        <v>105.4</v>
      </c>
      <c r="K476" s="1525">
        <v>98.45</v>
      </c>
      <c r="L476" s="1525">
        <v>98.75</v>
      </c>
      <c r="M476" s="1526">
        <v>99.94</v>
      </c>
      <c r="N476" s="1528">
        <v>42.9</v>
      </c>
      <c r="O476" s="1528">
        <v>22.2</v>
      </c>
      <c r="P476" s="1532">
        <v>44.4</v>
      </c>
      <c r="Q476" s="1624">
        <v>592.00000000000136</v>
      </c>
      <c r="R476" s="1624">
        <v>893.89999999999964</v>
      </c>
      <c r="S476" s="1625">
        <v>-559.50000000000091</v>
      </c>
      <c r="T476" s="1617">
        <f t="shared" si="58"/>
        <v>59.200000000000138</v>
      </c>
      <c r="U476" s="1617">
        <f t="shared" si="58"/>
        <v>89.389999999999958</v>
      </c>
      <c r="V476" s="1618">
        <f t="shared" si="58"/>
        <v>-55.950000000000088</v>
      </c>
      <c r="W476" s="1621">
        <v>31.8</v>
      </c>
      <c r="X476" s="1533">
        <v>40</v>
      </c>
      <c r="Y476" s="1622">
        <v>66.7</v>
      </c>
      <c r="Z476" s="1619">
        <v>109.3</v>
      </c>
      <c r="AA476" s="1529">
        <v>115.2</v>
      </c>
      <c r="AB476" s="1620">
        <v>106.1</v>
      </c>
      <c r="AC476" s="1533"/>
      <c r="AE476" s="13">
        <v>50</v>
      </c>
      <c r="AI476" s="13">
        <v>5</v>
      </c>
      <c r="AL476" s="1524"/>
    </row>
    <row r="477" spans="1:38">
      <c r="C477" s="13">
        <v>6</v>
      </c>
      <c r="D477" s="1628"/>
      <c r="E477" s="1525">
        <v>99.24</v>
      </c>
      <c r="F477" s="1525">
        <v>100.49</v>
      </c>
      <c r="G477" s="1525">
        <v>101.71</v>
      </c>
      <c r="H477" s="1525">
        <v>107.15</v>
      </c>
      <c r="I477" s="1525">
        <v>105.48</v>
      </c>
      <c r="J477" s="1526">
        <v>105.68</v>
      </c>
      <c r="K477" s="1525">
        <v>97.86</v>
      </c>
      <c r="L477" s="1525">
        <v>97.99</v>
      </c>
      <c r="M477" s="1526">
        <v>99.7</v>
      </c>
      <c r="N477" s="1528">
        <v>35.700000000000003</v>
      </c>
      <c r="O477" s="1528">
        <v>77.8</v>
      </c>
      <c r="P477" s="1532">
        <v>44.4</v>
      </c>
      <c r="Q477" s="1624">
        <v>577.70000000000141</v>
      </c>
      <c r="R477" s="1624">
        <v>921.69999999999959</v>
      </c>
      <c r="S477" s="1625">
        <v>-565.10000000000093</v>
      </c>
      <c r="T477" s="1617">
        <f t="shared" ref="T477:V478" si="59">Q477/10</f>
        <v>57.770000000000138</v>
      </c>
      <c r="U477" s="1617">
        <f t="shared" si="59"/>
        <v>92.169999999999959</v>
      </c>
      <c r="V477" s="1618">
        <f t="shared" si="59"/>
        <v>-56.51000000000009</v>
      </c>
      <c r="W477" s="1621">
        <v>50</v>
      </c>
      <c r="X477" s="1533">
        <v>50</v>
      </c>
      <c r="Y477" s="1622">
        <v>61.1</v>
      </c>
      <c r="Z477" s="1621">
        <v>109.5</v>
      </c>
      <c r="AA477" s="1533">
        <v>115.2</v>
      </c>
      <c r="AB477" s="1622">
        <v>106</v>
      </c>
      <c r="AC477" s="1533"/>
      <c r="AE477" s="13">
        <v>50</v>
      </c>
      <c r="AI477" s="13">
        <v>6</v>
      </c>
      <c r="AL477" s="1524"/>
    </row>
    <row r="478" spans="1:38">
      <c r="C478" s="13">
        <v>7</v>
      </c>
      <c r="D478" s="1628"/>
      <c r="E478" s="1525">
        <v>103.76</v>
      </c>
      <c r="F478" s="1525">
        <v>101.16</v>
      </c>
      <c r="G478" s="1525">
        <v>101.39</v>
      </c>
      <c r="H478" s="1525">
        <v>104.88</v>
      </c>
      <c r="I478" s="1525">
        <v>105.72</v>
      </c>
      <c r="J478" s="1526">
        <v>105.31</v>
      </c>
      <c r="K478" s="1525">
        <v>96.2</v>
      </c>
      <c r="L478" s="1525">
        <v>97.5</v>
      </c>
      <c r="M478" s="1526">
        <v>98.99</v>
      </c>
      <c r="N478" s="1528">
        <v>57.1</v>
      </c>
      <c r="O478" s="1528">
        <v>66.7</v>
      </c>
      <c r="P478" s="1532">
        <v>37.5</v>
      </c>
      <c r="Q478" s="1624">
        <v>584.80000000000143</v>
      </c>
      <c r="R478" s="1624">
        <v>938.39999999999964</v>
      </c>
      <c r="S478" s="1625">
        <v>-577.60000000000093</v>
      </c>
      <c r="T478" s="1617">
        <f t="shared" si="59"/>
        <v>58.480000000000146</v>
      </c>
      <c r="U478" s="1617">
        <f t="shared" si="59"/>
        <v>93.839999999999961</v>
      </c>
      <c r="V478" s="1618">
        <f t="shared" si="59"/>
        <v>-57.76000000000009</v>
      </c>
      <c r="W478" s="1621">
        <v>45.5</v>
      </c>
      <c r="X478" s="1533">
        <v>35</v>
      </c>
      <c r="Y478" s="1622">
        <v>50</v>
      </c>
      <c r="Z478" s="1621">
        <v>109</v>
      </c>
      <c r="AA478" s="1533">
        <v>114.9</v>
      </c>
      <c r="AB478" s="1622">
        <v>105.5</v>
      </c>
      <c r="AC478" s="1533"/>
      <c r="AE478" s="13">
        <v>50</v>
      </c>
      <c r="AI478" s="13">
        <v>7</v>
      </c>
      <c r="AL478" s="1524"/>
    </row>
    <row r="479" spans="1:38">
      <c r="C479" s="13">
        <v>8</v>
      </c>
      <c r="D479" s="1628"/>
      <c r="E479" s="1525">
        <v>99.63</v>
      </c>
      <c r="F479" s="1525">
        <v>100.88</v>
      </c>
      <c r="G479" s="1525">
        <v>100.97</v>
      </c>
      <c r="H479" s="1525">
        <v>103.07</v>
      </c>
      <c r="I479" s="1525">
        <v>105.03</v>
      </c>
      <c r="J479" s="1526">
        <v>104.88</v>
      </c>
      <c r="K479" s="1525">
        <v>96.87</v>
      </c>
      <c r="L479" s="1525">
        <v>96.98</v>
      </c>
      <c r="M479" s="1526">
        <v>98.26</v>
      </c>
      <c r="N479" s="1528">
        <v>28.6</v>
      </c>
      <c r="O479" s="1528">
        <v>33.299999999999997</v>
      </c>
      <c r="P479" s="1532">
        <v>25</v>
      </c>
      <c r="Q479" s="1624">
        <v>563.40000000000146</v>
      </c>
      <c r="R479" s="1624">
        <v>921.69999999999959</v>
      </c>
      <c r="S479" s="1625">
        <v>-602.60000000000093</v>
      </c>
      <c r="T479" s="1617">
        <f t="shared" ref="T479:V480" si="60">Q479/10</f>
        <v>56.340000000000146</v>
      </c>
      <c r="U479" s="1617">
        <f t="shared" si="60"/>
        <v>92.169999999999959</v>
      </c>
      <c r="V479" s="1618">
        <f t="shared" si="60"/>
        <v>-60.26000000000009</v>
      </c>
      <c r="W479" s="1621">
        <v>54.5</v>
      </c>
      <c r="X479" s="1533">
        <v>30</v>
      </c>
      <c r="Y479" s="1622">
        <v>11.1</v>
      </c>
      <c r="Z479" s="1621">
        <v>109.7</v>
      </c>
      <c r="AA479" s="1533">
        <v>115.1</v>
      </c>
      <c r="AB479" s="1622">
        <v>105.6</v>
      </c>
      <c r="AC479" s="1533"/>
      <c r="AE479" s="13">
        <v>50</v>
      </c>
      <c r="AI479" s="13">
        <v>8</v>
      </c>
      <c r="AL479" s="1524"/>
    </row>
    <row r="480" spans="1:38">
      <c r="C480" s="13">
        <v>9</v>
      </c>
      <c r="D480" s="1628"/>
      <c r="E480" s="1525">
        <v>100.48</v>
      </c>
      <c r="F480" s="1525">
        <v>101.29</v>
      </c>
      <c r="G480" s="1525">
        <v>100.71</v>
      </c>
      <c r="H480" s="1525">
        <v>104.38</v>
      </c>
      <c r="I480" s="1525">
        <v>104.11</v>
      </c>
      <c r="J480" s="1526">
        <v>104.92</v>
      </c>
      <c r="K480" s="1525">
        <v>95.03</v>
      </c>
      <c r="L480" s="1525">
        <v>96.03</v>
      </c>
      <c r="M480" s="1526">
        <v>97.46</v>
      </c>
      <c r="N480" s="1528">
        <v>42.9</v>
      </c>
      <c r="O480" s="1528">
        <v>61.1</v>
      </c>
      <c r="P480" s="1532">
        <v>37.5</v>
      </c>
      <c r="Q480" s="1624">
        <v>556.30000000000143</v>
      </c>
      <c r="R480" s="1624">
        <v>932.79999999999961</v>
      </c>
      <c r="S480" s="1625">
        <v>-615.10000000000093</v>
      </c>
      <c r="T480" s="1617">
        <f t="shared" si="60"/>
        <v>55.630000000000145</v>
      </c>
      <c r="U480" s="1617">
        <f t="shared" si="60"/>
        <v>93.279999999999959</v>
      </c>
      <c r="V480" s="1618">
        <f t="shared" si="60"/>
        <v>-61.51000000000009</v>
      </c>
      <c r="W480" s="1621">
        <v>45.5</v>
      </c>
      <c r="X480" s="1533">
        <v>50</v>
      </c>
      <c r="Y480" s="1622">
        <v>61.1</v>
      </c>
      <c r="Z480" s="1621">
        <v>109.8</v>
      </c>
      <c r="AA480" s="1533">
        <v>115.5</v>
      </c>
      <c r="AB480" s="1622">
        <v>106</v>
      </c>
      <c r="AC480" s="1533"/>
      <c r="AE480" s="13">
        <v>50</v>
      </c>
      <c r="AI480" s="13">
        <v>9</v>
      </c>
      <c r="AL480" s="1524"/>
    </row>
    <row r="481" spans="1:38">
      <c r="C481" s="13">
        <v>10</v>
      </c>
      <c r="D481" s="1628"/>
      <c r="E481" s="1525">
        <v>100.8</v>
      </c>
      <c r="F481" s="1525">
        <v>100.3</v>
      </c>
      <c r="G481" s="1525">
        <v>100.88</v>
      </c>
      <c r="H481" s="1525">
        <v>102.99</v>
      </c>
      <c r="I481" s="1525">
        <v>103.48</v>
      </c>
      <c r="J481" s="1526">
        <v>104.49</v>
      </c>
      <c r="K481" s="1525">
        <v>95.23</v>
      </c>
      <c r="L481" s="1525">
        <v>95.71</v>
      </c>
      <c r="M481" s="1526">
        <v>96.76</v>
      </c>
      <c r="N481" s="1528">
        <v>42.9</v>
      </c>
      <c r="O481" s="1528">
        <v>27.8</v>
      </c>
      <c r="P481" s="1532">
        <v>68.8</v>
      </c>
      <c r="Q481" s="1624">
        <v>549.20000000000141</v>
      </c>
      <c r="R481" s="1624">
        <v>910.59999999999957</v>
      </c>
      <c r="S481" s="1625">
        <v>-596.30000000000098</v>
      </c>
      <c r="T481" s="1617">
        <f t="shared" ref="T481:V482" si="61">Q481/10</f>
        <v>54.920000000000144</v>
      </c>
      <c r="U481" s="1617">
        <f t="shared" si="61"/>
        <v>91.05999999999996</v>
      </c>
      <c r="V481" s="1618">
        <f t="shared" si="61"/>
        <v>-59.630000000000095</v>
      </c>
      <c r="W481" s="1621">
        <v>50</v>
      </c>
      <c r="X481" s="1533">
        <v>70</v>
      </c>
      <c r="Y481" s="1622">
        <v>77.8</v>
      </c>
      <c r="Z481" s="1621">
        <v>109.1</v>
      </c>
      <c r="AA481" s="1533">
        <v>115.6</v>
      </c>
      <c r="AB481" s="1622">
        <v>106.4</v>
      </c>
      <c r="AC481" s="1533"/>
      <c r="AE481" s="13">
        <v>50</v>
      </c>
      <c r="AI481" s="13">
        <v>10</v>
      </c>
      <c r="AL481" s="1524"/>
    </row>
    <row r="482" spans="1:38">
      <c r="C482" s="13">
        <v>11</v>
      </c>
      <c r="D482" s="1628"/>
      <c r="E482" s="1525">
        <v>95.31</v>
      </c>
      <c r="F482" s="1525">
        <v>98.86</v>
      </c>
      <c r="G482" s="1525">
        <v>99.96</v>
      </c>
      <c r="H482" s="1525">
        <v>100.94</v>
      </c>
      <c r="I482" s="1525">
        <v>102.77</v>
      </c>
      <c r="J482" s="1526">
        <v>103.25</v>
      </c>
      <c r="K482" s="1525">
        <v>96.02</v>
      </c>
      <c r="L482" s="1525">
        <v>95.43</v>
      </c>
      <c r="M482" s="1526">
        <v>96.52</v>
      </c>
      <c r="N482" s="1528">
        <v>7.1</v>
      </c>
      <c r="O482" s="1528">
        <v>33.299999999999997</v>
      </c>
      <c r="P482" s="1532">
        <v>62.5</v>
      </c>
      <c r="Q482" s="1624">
        <v>506.30000000000143</v>
      </c>
      <c r="R482" s="1624">
        <v>893.89999999999952</v>
      </c>
      <c r="S482" s="1625">
        <v>-583.80000000000098</v>
      </c>
      <c r="T482" s="1617">
        <f t="shared" si="61"/>
        <v>50.630000000000145</v>
      </c>
      <c r="U482" s="1617">
        <f t="shared" si="61"/>
        <v>89.389999999999958</v>
      </c>
      <c r="V482" s="1618">
        <f t="shared" si="61"/>
        <v>-58.380000000000095</v>
      </c>
      <c r="W482" s="1621">
        <v>54.5</v>
      </c>
      <c r="X482" s="1533">
        <v>35</v>
      </c>
      <c r="Y482" s="1622">
        <v>77.8</v>
      </c>
      <c r="Z482" s="1621">
        <v>109</v>
      </c>
      <c r="AA482" s="1533">
        <v>114.8</v>
      </c>
      <c r="AB482" s="1622">
        <v>106.4</v>
      </c>
      <c r="AC482" s="1533"/>
      <c r="AE482" s="13">
        <v>50</v>
      </c>
      <c r="AI482" s="13">
        <v>11</v>
      </c>
      <c r="AL482" s="1524"/>
    </row>
    <row r="483" spans="1:38">
      <c r="C483" s="13">
        <v>12</v>
      </c>
      <c r="D483" s="1628"/>
      <c r="E483" s="1525">
        <v>95.88</v>
      </c>
      <c r="F483" s="1525">
        <v>97.33</v>
      </c>
      <c r="G483" s="1525">
        <v>99.3</v>
      </c>
      <c r="H483" s="1525">
        <v>102.86</v>
      </c>
      <c r="I483" s="1525">
        <v>102.26</v>
      </c>
      <c r="J483" s="1526">
        <v>102.85</v>
      </c>
      <c r="K483" s="1525">
        <v>96.92</v>
      </c>
      <c r="L483" s="1525">
        <v>96.06</v>
      </c>
      <c r="M483" s="1526">
        <v>96.3</v>
      </c>
      <c r="N483" s="1528">
        <v>28.6</v>
      </c>
      <c r="O483" s="1528">
        <v>27.8</v>
      </c>
      <c r="P483" s="1532">
        <v>50</v>
      </c>
      <c r="Q483" s="1624">
        <v>484.90000000000146</v>
      </c>
      <c r="R483" s="1624">
        <v>871.69999999999948</v>
      </c>
      <c r="S483" s="1625">
        <v>-583.80000000000098</v>
      </c>
      <c r="T483" s="1617">
        <f t="shared" ref="T483:V484" si="62">Q483/10</f>
        <v>48.490000000000144</v>
      </c>
      <c r="U483" s="1617">
        <f t="shared" si="62"/>
        <v>87.169999999999945</v>
      </c>
      <c r="V483" s="1618">
        <f t="shared" si="62"/>
        <v>-58.380000000000095</v>
      </c>
      <c r="W483" s="1621">
        <v>45.5</v>
      </c>
      <c r="X483" s="1533">
        <v>65</v>
      </c>
      <c r="Y483" s="1622">
        <v>44.4</v>
      </c>
      <c r="Z483" s="1621">
        <v>110.2</v>
      </c>
      <c r="AA483" s="1533">
        <v>115.8</v>
      </c>
      <c r="AB483" s="1622">
        <v>106.9</v>
      </c>
      <c r="AC483" s="1533"/>
      <c r="AE483" s="13">
        <v>50</v>
      </c>
      <c r="AI483" s="13">
        <v>12</v>
      </c>
      <c r="AL483" s="1524"/>
    </row>
    <row r="484" spans="1:38" ht="26">
      <c r="A484" s="13">
        <v>2024</v>
      </c>
      <c r="B484" s="1523" t="s">
        <v>98</v>
      </c>
      <c r="C484" s="13">
        <v>1</v>
      </c>
      <c r="D484" s="1628"/>
      <c r="E484" s="1525">
        <v>90.78</v>
      </c>
      <c r="F484" s="1525">
        <v>93.99</v>
      </c>
      <c r="G484" s="1525">
        <v>98.09</v>
      </c>
      <c r="H484" s="1525">
        <v>106.15</v>
      </c>
      <c r="I484" s="1525">
        <v>103.32</v>
      </c>
      <c r="J484" s="1526">
        <v>103.46</v>
      </c>
      <c r="K484" s="1525">
        <v>94.09</v>
      </c>
      <c r="L484" s="1525">
        <v>95.68</v>
      </c>
      <c r="M484" s="1526">
        <v>95.77</v>
      </c>
      <c r="N484" s="1528">
        <v>14.3</v>
      </c>
      <c r="O484" s="1528">
        <v>50</v>
      </c>
      <c r="P484" s="1532">
        <v>56.3</v>
      </c>
      <c r="Q484" s="1624">
        <v>449.20000000000147</v>
      </c>
      <c r="R484" s="1624">
        <v>871.69999999999948</v>
      </c>
      <c r="S484" s="1625">
        <v>-577.50000000000102</v>
      </c>
      <c r="T484" s="1617">
        <f t="shared" si="62"/>
        <v>44.920000000000144</v>
      </c>
      <c r="U484" s="1617">
        <f t="shared" si="62"/>
        <v>87.169999999999945</v>
      </c>
      <c r="V484" s="1618">
        <f t="shared" si="62"/>
        <v>-57.750000000000099</v>
      </c>
      <c r="W484" s="1621">
        <v>54.5</v>
      </c>
      <c r="X484" s="1533">
        <v>20</v>
      </c>
      <c r="Y484" s="1622">
        <v>22.2</v>
      </c>
      <c r="Z484" s="1621">
        <v>109.7</v>
      </c>
      <c r="AA484" s="1533">
        <v>113</v>
      </c>
      <c r="AB484" s="1622">
        <v>105.1</v>
      </c>
      <c r="AC484" s="1533"/>
      <c r="AE484" s="13">
        <v>50</v>
      </c>
      <c r="AG484" s="1530" t="s">
        <v>100</v>
      </c>
      <c r="AI484" s="13">
        <v>1</v>
      </c>
      <c r="AL484" s="1524"/>
    </row>
    <row r="485" spans="1:38">
      <c r="C485" s="13">
        <v>2</v>
      </c>
      <c r="D485" s="1628"/>
      <c r="E485" s="1525">
        <v>89.56</v>
      </c>
      <c r="F485" s="1525">
        <v>92.07</v>
      </c>
      <c r="G485" s="1525">
        <v>96.06</v>
      </c>
      <c r="H485" s="1525">
        <v>107.9</v>
      </c>
      <c r="I485" s="1525">
        <v>105.64</v>
      </c>
      <c r="J485" s="1526">
        <v>104.17</v>
      </c>
      <c r="K485" s="1525">
        <v>97.51</v>
      </c>
      <c r="L485" s="1525">
        <v>96.17</v>
      </c>
      <c r="M485" s="1526">
        <v>95.95</v>
      </c>
      <c r="N485" s="1528">
        <v>42.9</v>
      </c>
      <c r="O485" s="1528">
        <v>77.8</v>
      </c>
      <c r="P485" s="1532">
        <v>62.5</v>
      </c>
      <c r="Q485" s="1624">
        <v>442.10000000000144</v>
      </c>
      <c r="R485" s="1624">
        <v>899.49999999999943</v>
      </c>
      <c r="S485" s="1625">
        <v>-565.00000000000102</v>
      </c>
      <c r="T485" s="1617">
        <f t="shared" ref="T485:V486" si="63">Q485/10</f>
        <v>44.210000000000143</v>
      </c>
      <c r="U485" s="1617">
        <f t="shared" si="63"/>
        <v>89.949999999999946</v>
      </c>
      <c r="V485" s="1618">
        <f t="shared" si="63"/>
        <v>-56.500000000000099</v>
      </c>
      <c r="W485" s="1621">
        <v>72.7</v>
      </c>
      <c r="X485" s="1533">
        <v>30</v>
      </c>
      <c r="Y485" s="1622">
        <v>50</v>
      </c>
      <c r="Z485" s="1621">
        <v>111.8</v>
      </c>
      <c r="AA485" s="1533">
        <v>112.4</v>
      </c>
      <c r="AB485" s="1622">
        <v>106.4</v>
      </c>
      <c r="AC485" s="1533"/>
      <c r="AE485" s="13">
        <v>50</v>
      </c>
      <c r="AI485" s="13">
        <v>2</v>
      </c>
      <c r="AL485" s="1524"/>
    </row>
    <row r="486" spans="1:38">
      <c r="C486" s="13">
        <v>3</v>
      </c>
      <c r="D486" s="1628"/>
      <c r="E486" s="1525">
        <v>90.76</v>
      </c>
      <c r="F486" s="1525">
        <v>90.37</v>
      </c>
      <c r="G486" s="1525">
        <v>94.8</v>
      </c>
      <c r="H486" s="1525">
        <v>108.4</v>
      </c>
      <c r="I486" s="1525">
        <v>107.48</v>
      </c>
      <c r="J486" s="1526">
        <v>105.25</v>
      </c>
      <c r="K486" s="1525">
        <v>98.95</v>
      </c>
      <c r="L486" s="1525">
        <v>96.85</v>
      </c>
      <c r="M486" s="1526">
        <v>96.25</v>
      </c>
      <c r="N486" s="1528">
        <v>42.9</v>
      </c>
      <c r="O486" s="1528">
        <v>88.9</v>
      </c>
      <c r="P486" s="1532">
        <v>62.5</v>
      </c>
      <c r="Q486" s="1624">
        <v>435.00000000000142</v>
      </c>
      <c r="R486" s="1624">
        <v>938.39999999999941</v>
      </c>
      <c r="S486" s="1625">
        <v>-552.50000000000102</v>
      </c>
      <c r="T486" s="1617">
        <f t="shared" si="63"/>
        <v>43.500000000000142</v>
      </c>
      <c r="U486" s="1617">
        <f t="shared" si="63"/>
        <v>93.839999999999947</v>
      </c>
      <c r="V486" s="1618">
        <f t="shared" si="63"/>
        <v>-55.250000000000099</v>
      </c>
      <c r="W486" s="1621">
        <v>54.5</v>
      </c>
      <c r="X486" s="1533">
        <v>20</v>
      </c>
      <c r="Y486" s="1622">
        <v>44.4</v>
      </c>
      <c r="Z486" s="1621">
        <v>111.8</v>
      </c>
      <c r="AA486" s="1533">
        <v>114.4</v>
      </c>
      <c r="AB486" s="1622">
        <v>106.1</v>
      </c>
      <c r="AC486" s="1533"/>
      <c r="AE486" s="13">
        <v>50</v>
      </c>
      <c r="AI486" s="13">
        <v>3</v>
      </c>
      <c r="AL486" s="1524"/>
    </row>
    <row r="487" spans="1:38">
      <c r="C487" s="13">
        <v>4</v>
      </c>
      <c r="D487" s="1628"/>
      <c r="E487" s="1525">
        <v>94.1</v>
      </c>
      <c r="F487" s="1525">
        <v>91.47</v>
      </c>
      <c r="G487" s="1525">
        <v>93.88</v>
      </c>
      <c r="H487" s="1525">
        <v>101.8</v>
      </c>
      <c r="I487" s="1525">
        <v>106.03</v>
      </c>
      <c r="J487" s="1526">
        <v>105.42</v>
      </c>
      <c r="K487" s="1525">
        <v>94.23</v>
      </c>
      <c r="L487" s="1525">
        <v>96.9</v>
      </c>
      <c r="M487" s="1526">
        <v>96.14</v>
      </c>
      <c r="N487" s="1528">
        <v>64.3</v>
      </c>
      <c r="O487" s="1528">
        <v>11.1</v>
      </c>
      <c r="P487" s="1532">
        <v>62.5</v>
      </c>
      <c r="Q487" s="1624">
        <v>449.30000000000143</v>
      </c>
      <c r="R487" s="1624">
        <v>899.49999999999943</v>
      </c>
      <c r="S487" s="1625">
        <v>-540.00000000000102</v>
      </c>
      <c r="T487" s="1617">
        <f t="shared" ref="T487:V488" si="64">Q487/10</f>
        <v>44.930000000000142</v>
      </c>
      <c r="U487" s="1617">
        <f t="shared" si="64"/>
        <v>89.949999999999946</v>
      </c>
      <c r="V487" s="1618">
        <f t="shared" si="64"/>
        <v>-54.000000000000099</v>
      </c>
      <c r="W487" s="1621">
        <v>54.5</v>
      </c>
      <c r="X487" s="1533">
        <v>70</v>
      </c>
      <c r="Y487" s="1622">
        <v>77.8</v>
      </c>
      <c r="Z487" s="1621">
        <v>111</v>
      </c>
      <c r="AA487" s="1533">
        <v>115.4</v>
      </c>
      <c r="AB487" s="1622">
        <v>106.1</v>
      </c>
      <c r="AC487" s="1533"/>
      <c r="AE487" s="13">
        <v>50</v>
      </c>
      <c r="AI487" s="13">
        <v>4</v>
      </c>
      <c r="AL487" s="1524"/>
    </row>
    <row r="488" spans="1:38">
      <c r="C488" s="13">
        <v>5</v>
      </c>
      <c r="D488" s="1628"/>
      <c r="E488" s="1525">
        <v>100.63</v>
      </c>
      <c r="F488" s="1525">
        <v>95.16</v>
      </c>
      <c r="G488" s="1525">
        <v>93.86</v>
      </c>
      <c r="H488" s="1525">
        <v>106.72</v>
      </c>
      <c r="I488" s="1525">
        <v>105.64</v>
      </c>
      <c r="J488" s="1526">
        <v>106.19</v>
      </c>
      <c r="K488" s="1525">
        <v>94.5</v>
      </c>
      <c r="L488" s="1525">
        <v>95.89</v>
      </c>
      <c r="M488" s="1526">
        <v>96.03</v>
      </c>
      <c r="N488" s="1528">
        <v>71.400000000000006</v>
      </c>
      <c r="O488" s="1528">
        <v>22.2</v>
      </c>
      <c r="P488" s="1532">
        <v>37.5</v>
      </c>
      <c r="Q488" s="1624">
        <v>470.70000000000141</v>
      </c>
      <c r="R488" s="1624">
        <v>871.69999999999948</v>
      </c>
      <c r="S488" s="1625">
        <v>-552.50000000000102</v>
      </c>
      <c r="T488" s="1617">
        <f t="shared" si="64"/>
        <v>47.070000000000142</v>
      </c>
      <c r="U488" s="1617">
        <f t="shared" si="64"/>
        <v>87.169999999999945</v>
      </c>
      <c r="V488" s="1618">
        <f t="shared" si="64"/>
        <v>-55.250000000000099</v>
      </c>
      <c r="W488" s="1621">
        <v>45.5</v>
      </c>
      <c r="X488" s="1533">
        <v>70</v>
      </c>
      <c r="Y488" s="1622">
        <v>44.4</v>
      </c>
      <c r="Z488" s="1621">
        <v>111</v>
      </c>
      <c r="AA488" s="1533">
        <v>117.5</v>
      </c>
      <c r="AB488" s="1622">
        <v>108</v>
      </c>
      <c r="AC488" s="1533"/>
      <c r="AE488" s="13">
        <v>50</v>
      </c>
      <c r="AI488" s="13">
        <v>5</v>
      </c>
      <c r="AL488" s="1524"/>
    </row>
    <row r="489" spans="1:38">
      <c r="C489" s="13">
        <v>6</v>
      </c>
      <c r="D489" s="1628"/>
      <c r="E489" s="1525">
        <v>99.92</v>
      </c>
      <c r="F489" s="1525">
        <v>98.22</v>
      </c>
      <c r="G489" s="1525">
        <v>94.52</v>
      </c>
      <c r="H489" s="1525">
        <v>106.07</v>
      </c>
      <c r="I489" s="1525">
        <v>104.86</v>
      </c>
      <c r="J489" s="1526">
        <v>106.18</v>
      </c>
      <c r="K489" s="1525">
        <v>95.26</v>
      </c>
      <c r="L489" s="1525">
        <v>94.66</v>
      </c>
      <c r="M489" s="1526">
        <v>95.92</v>
      </c>
      <c r="N489" s="1528">
        <v>71.400000000000006</v>
      </c>
      <c r="O489" s="1528">
        <v>55.6</v>
      </c>
      <c r="P489" s="1532">
        <v>37.5</v>
      </c>
      <c r="Q489" s="1624">
        <v>492.10000000000139</v>
      </c>
      <c r="R489" s="1624">
        <v>877.2999999999995</v>
      </c>
      <c r="S489" s="1625">
        <v>-565.00000000000102</v>
      </c>
      <c r="T489" s="1617">
        <f t="shared" ref="T489:V490" si="65">Q489/10</f>
        <v>49.210000000000136</v>
      </c>
      <c r="U489" s="1617">
        <f t="shared" si="65"/>
        <v>87.729999999999947</v>
      </c>
      <c r="V489" s="1618">
        <f t="shared" si="65"/>
        <v>-56.500000000000099</v>
      </c>
      <c r="W489" s="1621">
        <v>45.5</v>
      </c>
      <c r="X489" s="1533">
        <v>50</v>
      </c>
      <c r="Y489" s="1622">
        <v>72.2</v>
      </c>
      <c r="Z489" s="1621">
        <v>109.1</v>
      </c>
      <c r="AA489" s="1533">
        <v>114.1</v>
      </c>
      <c r="AB489" s="1622">
        <v>107</v>
      </c>
      <c r="AC489" s="1533"/>
      <c r="AE489" s="13">
        <v>50</v>
      </c>
      <c r="AI489" s="13">
        <v>6</v>
      </c>
      <c r="AL489" s="1524"/>
    </row>
    <row r="490" spans="1:38">
      <c r="C490" s="13">
        <v>7</v>
      </c>
      <c r="D490" s="1628"/>
      <c r="E490" s="1525">
        <v>103.25</v>
      </c>
      <c r="F490" s="1525">
        <v>101.27</v>
      </c>
      <c r="G490" s="1525">
        <v>95.57</v>
      </c>
      <c r="H490" s="1525">
        <v>110.86</v>
      </c>
      <c r="I490" s="1525">
        <v>107.88</v>
      </c>
      <c r="J490" s="1526">
        <v>106.77</v>
      </c>
      <c r="K490" s="1525">
        <v>95.24</v>
      </c>
      <c r="L490" s="1525">
        <v>95</v>
      </c>
      <c r="M490" s="1526">
        <v>95.68</v>
      </c>
      <c r="N490" s="1528">
        <v>85.7</v>
      </c>
      <c r="O490" s="1528">
        <v>68.8</v>
      </c>
      <c r="P490" s="1532">
        <v>75</v>
      </c>
      <c r="Q490" s="1624">
        <v>527.80000000000143</v>
      </c>
      <c r="R490" s="1624">
        <v>896.09999999999945</v>
      </c>
      <c r="S490" s="1625">
        <v>-540.00000000000102</v>
      </c>
      <c r="T490" s="1617">
        <f t="shared" si="65"/>
        <v>52.780000000000143</v>
      </c>
      <c r="U490" s="1617">
        <f t="shared" si="65"/>
        <v>89.609999999999943</v>
      </c>
      <c r="V490" s="1618">
        <f t="shared" si="65"/>
        <v>-54.000000000000099</v>
      </c>
      <c r="W490" s="1621">
        <v>30</v>
      </c>
      <c r="X490" s="1533">
        <v>66.7</v>
      </c>
      <c r="Y490" s="1622">
        <v>62.5</v>
      </c>
      <c r="Z490" s="1621">
        <v>109.3</v>
      </c>
      <c r="AA490" s="1533">
        <v>117.2</v>
      </c>
      <c r="AB490" s="1622">
        <v>107.2</v>
      </c>
      <c r="AC490" s="1533"/>
      <c r="AE490" s="13">
        <v>50</v>
      </c>
      <c r="AI490" s="13">
        <v>7</v>
      </c>
      <c r="AL490" s="1524"/>
    </row>
    <row r="491" spans="1:38">
      <c r="C491" s="13">
        <v>8</v>
      </c>
      <c r="D491" s="1628"/>
      <c r="E491" s="1525">
        <v>96.34</v>
      </c>
      <c r="F491" s="1525">
        <v>99.84</v>
      </c>
      <c r="G491" s="1525">
        <v>96.37</v>
      </c>
      <c r="H491" s="1525">
        <v>107.22</v>
      </c>
      <c r="I491" s="1525">
        <v>108.05</v>
      </c>
      <c r="J491" s="1526">
        <v>106.53</v>
      </c>
      <c r="K491" s="1525">
        <v>99.65</v>
      </c>
      <c r="L491" s="1525">
        <v>96.72</v>
      </c>
      <c r="M491" s="1526">
        <v>96.48</v>
      </c>
      <c r="N491" s="1528">
        <v>28.6</v>
      </c>
      <c r="O491" s="1528">
        <v>50</v>
      </c>
      <c r="P491" s="1532">
        <v>75</v>
      </c>
      <c r="Q491" s="1624">
        <v>506.40000000000146</v>
      </c>
      <c r="R491" s="1624">
        <v>896.09999999999945</v>
      </c>
      <c r="S491" s="1625">
        <v>-515.00000000000102</v>
      </c>
      <c r="T491" s="1617">
        <f>Q491/10</f>
        <v>50.640000000000143</v>
      </c>
      <c r="U491" s="1617">
        <f>R491/10</f>
        <v>89.609999999999943</v>
      </c>
      <c r="V491" s="1618">
        <f>S491/10</f>
        <v>-51.500000000000099</v>
      </c>
      <c r="W491" s="1621">
        <v>22.2</v>
      </c>
      <c r="X491" s="1533">
        <v>18.8</v>
      </c>
      <c r="Y491" s="1622">
        <v>50</v>
      </c>
      <c r="Z491" s="1621">
        <v>106.7</v>
      </c>
      <c r="AA491" s="1533">
        <v>113.5</v>
      </c>
      <c r="AB491" s="1622">
        <v>107.8</v>
      </c>
      <c r="AC491" s="1533"/>
      <c r="AE491" s="13">
        <v>50</v>
      </c>
      <c r="AI491" s="13">
        <v>8</v>
      </c>
      <c r="AL491" s="1524"/>
    </row>
    <row r="492" spans="1:38">
      <c r="C492" s="13">
        <v>9</v>
      </c>
      <c r="D492" s="1628"/>
      <c r="E492" s="1525"/>
      <c r="F492" s="1525"/>
      <c r="G492" s="1525"/>
      <c r="H492" s="1525"/>
      <c r="I492" s="1525"/>
      <c r="J492" s="1526"/>
      <c r="K492" s="1525"/>
      <c r="L492" s="1525"/>
      <c r="M492" s="1526"/>
      <c r="N492" s="1528"/>
      <c r="O492" s="1528"/>
      <c r="P492" s="1532"/>
      <c r="Q492" s="1528"/>
      <c r="R492" s="1528"/>
      <c r="S492" s="1532"/>
      <c r="T492" s="1615"/>
      <c r="U492" s="1615"/>
      <c r="V492" s="1616"/>
      <c r="W492" s="1621"/>
      <c r="X492" s="1533"/>
      <c r="Y492" s="1622"/>
      <c r="Z492" s="1621"/>
      <c r="AA492" s="1533"/>
      <c r="AB492" s="1622"/>
      <c r="AC492" s="1533"/>
      <c r="AE492" s="13">
        <v>50</v>
      </c>
      <c r="AI492" s="13">
        <v>9</v>
      </c>
      <c r="AL492" s="1524"/>
    </row>
    <row r="493" spans="1:38">
      <c r="C493" s="13">
        <v>10</v>
      </c>
      <c r="D493" s="1628"/>
      <c r="E493" s="1525"/>
      <c r="F493" s="1525"/>
      <c r="G493" s="1525"/>
      <c r="H493" s="1525"/>
      <c r="I493" s="1525"/>
      <c r="J493" s="1526"/>
      <c r="K493" s="1525"/>
      <c r="L493" s="1525"/>
      <c r="M493" s="1526"/>
      <c r="N493" s="1528"/>
      <c r="O493" s="1528"/>
      <c r="P493" s="1532"/>
      <c r="Q493" s="1528"/>
      <c r="R493" s="1528"/>
      <c r="S493" s="1532"/>
      <c r="T493" s="1615"/>
      <c r="U493" s="1615"/>
      <c r="V493" s="1616"/>
      <c r="W493" s="1621"/>
      <c r="X493" s="1533"/>
      <c r="Y493" s="1622"/>
      <c r="Z493" s="1621"/>
      <c r="AA493" s="1533"/>
      <c r="AB493" s="1622"/>
      <c r="AC493" s="1533"/>
      <c r="AE493" s="13">
        <v>50</v>
      </c>
      <c r="AI493" s="13">
        <v>10</v>
      </c>
      <c r="AL493" s="1524"/>
    </row>
    <row r="494" spans="1:38">
      <c r="C494" s="13">
        <v>11</v>
      </c>
      <c r="D494" s="1628"/>
      <c r="E494" s="1525"/>
      <c r="F494" s="1525"/>
      <c r="G494" s="1525"/>
      <c r="H494" s="1525"/>
      <c r="I494" s="1525"/>
      <c r="J494" s="1526"/>
      <c r="K494" s="1525"/>
      <c r="L494" s="1525"/>
      <c r="M494" s="1526"/>
      <c r="N494" s="1528"/>
      <c r="O494" s="1528"/>
      <c r="P494" s="1532"/>
      <c r="Q494" s="1528"/>
      <c r="R494" s="1528"/>
      <c r="S494" s="1532"/>
      <c r="T494" s="1615"/>
      <c r="U494" s="1615"/>
      <c r="V494" s="1616"/>
      <c r="W494" s="1621"/>
      <c r="X494" s="1533"/>
      <c r="Y494" s="1622"/>
      <c r="Z494" s="1621"/>
      <c r="AA494" s="1533"/>
      <c r="AB494" s="1622"/>
      <c r="AC494" s="1533"/>
      <c r="AE494" s="13">
        <v>50</v>
      </c>
      <c r="AI494" s="13">
        <v>11</v>
      </c>
      <c r="AL494" s="1524"/>
    </row>
    <row r="495" spans="1:38" s="8" customFormat="1" ht="14.25" customHeight="1">
      <c r="A495" s="13"/>
      <c r="B495" s="1523"/>
      <c r="C495" s="13">
        <v>12</v>
      </c>
      <c r="D495" s="1629"/>
      <c r="E495" s="1525"/>
      <c r="F495" s="1525"/>
      <c r="G495" s="1525"/>
      <c r="H495" s="1525"/>
      <c r="I495" s="1525"/>
      <c r="J495" s="1526"/>
      <c r="K495" s="1525"/>
      <c r="L495" s="1525"/>
      <c r="M495" s="1526"/>
      <c r="N495" s="1528"/>
      <c r="O495" s="1528"/>
      <c r="P495" s="1532"/>
      <c r="Q495" s="1528"/>
      <c r="R495" s="1528"/>
      <c r="S495" s="1532"/>
      <c r="T495" s="1615"/>
      <c r="U495" s="1615"/>
      <c r="V495" s="1616"/>
      <c r="W495" s="1621"/>
      <c r="X495" s="1533"/>
      <c r="Y495" s="1622"/>
      <c r="Z495" s="1621"/>
      <c r="AA495" s="1533"/>
      <c r="AB495" s="1622"/>
      <c r="AC495" s="1534"/>
      <c r="AE495" s="13">
        <v>50</v>
      </c>
      <c r="AG495" s="1523"/>
      <c r="AH495" s="1523"/>
      <c r="AI495" s="13">
        <v>12</v>
      </c>
      <c r="AL495" s="1535"/>
    </row>
  </sheetData>
  <mergeCells count="6">
    <mergeCell ref="W2:Y2"/>
    <mergeCell ref="Z2:AB2"/>
    <mergeCell ref="E2:M2"/>
    <mergeCell ref="Q2:S2"/>
    <mergeCell ref="T2:V2"/>
    <mergeCell ref="N2:P2"/>
  </mergeCells>
  <phoneticPr fontId="1"/>
  <conditionalFormatting sqref="E3 E496:E65495">
    <cfRule type="cellIs" dxfId="1" priority="1" stopIfTrue="1" operator="lessThan">
      <formula>$E$305</formula>
    </cfRule>
  </conditionalFormatting>
  <conditionalFormatting sqref="H3 H496:H65495">
    <cfRule type="cellIs" dxfId="0" priority="2" stopIfTrue="1" operator="lessThan">
      <formula>$H$305</formula>
    </cfRule>
  </conditionalFormatting>
  <pageMargins left="0.74803149606299213" right="0.74803149606299213" top="0.98425196850393704" bottom="0.98425196850393704" header="0.51181102362204722" footer="0.51181102362204722"/>
  <pageSetup paperSize="9" scale="27" fitToHeight="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1A72B-DB90-4527-BFB7-187183293929}">
  <sheetPr codeName="Sheet3"/>
  <dimension ref="A1:P79"/>
  <sheetViews>
    <sheetView showGridLines="0" view="pageBreakPreview" zoomScale="70" zoomScaleNormal="70" zoomScaleSheetLayoutView="70" workbookViewId="0">
      <selection activeCell="P2" sqref="P2"/>
    </sheetView>
  </sheetViews>
  <sheetFormatPr defaultColWidth="8.90625" defaultRowHeight="13"/>
  <cols>
    <col min="1" max="14" width="8.90625" style="2"/>
    <col min="15" max="15" width="9" customWidth="1"/>
    <col min="16" max="16384" width="8.90625" style="2"/>
  </cols>
  <sheetData>
    <row r="1" spans="1:16" ht="24.75" customHeight="1">
      <c r="A1" s="6" t="s">
        <v>18</v>
      </c>
    </row>
    <row r="2" spans="1:16" ht="23.5" customHeight="1">
      <c r="M2" s="2" t="s">
        <v>94</v>
      </c>
    </row>
    <row r="3" spans="1:16" ht="19">
      <c r="A3" s="1" t="s">
        <v>15</v>
      </c>
      <c r="O3" t="s">
        <v>94</v>
      </c>
    </row>
    <row r="4" spans="1:16">
      <c r="M4" s="2" t="s">
        <v>99</v>
      </c>
    </row>
    <row r="11" spans="1:16">
      <c r="P11" s="2" t="s">
        <v>94</v>
      </c>
    </row>
    <row r="27" spans="1:15">
      <c r="O27" t="s">
        <v>94</v>
      </c>
    </row>
    <row r="28" spans="1:15" ht="19">
      <c r="A28" s="1" t="s">
        <v>16</v>
      </c>
    </row>
    <row r="29" spans="1:15">
      <c r="M29" s="2" t="s">
        <v>99</v>
      </c>
    </row>
    <row r="50" spans="1:13" ht="13.15" customHeight="1"/>
    <row r="51" spans="1:13" ht="13.15" customHeight="1"/>
    <row r="53" spans="1:13" ht="19">
      <c r="A53" s="1" t="s">
        <v>17</v>
      </c>
    </row>
    <row r="54" spans="1:13">
      <c r="M54" s="2" t="s">
        <v>99</v>
      </c>
    </row>
    <row r="75" spans="1:15" ht="16.5" customHeight="1">
      <c r="A75" s="1949" t="s">
        <v>102</v>
      </c>
      <c r="B75" s="1950"/>
      <c r="C75" s="1950"/>
      <c r="D75" s="1950"/>
      <c r="E75" s="1950"/>
      <c r="F75" s="1950"/>
      <c r="G75" s="1950"/>
      <c r="H75" s="1950"/>
      <c r="I75" s="1950"/>
      <c r="J75" s="1950"/>
      <c r="K75" s="1950"/>
      <c r="L75" s="1950"/>
      <c r="M75" s="1950"/>
      <c r="N75" s="1950"/>
      <c r="O75" s="2"/>
    </row>
    <row r="76" spans="1:15">
      <c r="A76" s="1949" t="s">
        <v>103</v>
      </c>
      <c r="B76" s="1950"/>
      <c r="C76" s="1950"/>
      <c r="D76" s="1950"/>
      <c r="E76" s="1950"/>
      <c r="F76" s="1950"/>
      <c r="G76" s="1950"/>
      <c r="H76" s="1950"/>
      <c r="I76" s="1950"/>
      <c r="J76" s="1950"/>
      <c r="K76" s="1950"/>
      <c r="L76" s="1950"/>
      <c r="M76" s="1950"/>
      <c r="N76" s="1950"/>
      <c r="O76" s="2"/>
    </row>
    <row r="77" spans="1:15" ht="17.5" customHeight="1">
      <c r="B77"/>
      <c r="C77"/>
      <c r="D77"/>
      <c r="E77"/>
      <c r="F77"/>
      <c r="G77"/>
      <c r="H77"/>
      <c r="I77"/>
      <c r="J77"/>
      <c r="K77"/>
      <c r="L77"/>
      <c r="M77"/>
      <c r="N77"/>
      <c r="O77" s="2"/>
    </row>
    <row r="78" spans="1:15" ht="20.5" customHeight="1"/>
    <row r="79" spans="1:15" ht="7.9" customHeight="1"/>
  </sheetData>
  <mergeCells count="2">
    <mergeCell ref="A75:N75"/>
    <mergeCell ref="A76:N76"/>
  </mergeCells>
  <phoneticPr fontId="1"/>
  <pageMargins left="0.70866141732283472" right="0.47244094488188981" top="0.98425196850393704" bottom="0.74803149606299213" header="0.55118110236220474" footer="0.47244094488188981"/>
  <pageSetup paperSize="9" scale="71" orientation="portrait" r:id="rId1"/>
  <headerFooter alignWithMargins="0">
    <oddHeader>&amp;L&amp;"ＭＳ 明朝,標準"&amp;24Ⅲ　兵庫ＣＩのグラフと値</oddHeader>
    <oddFooter>&amp;C&amp;"ＭＳ 明朝,標準"&amp;16-  3  -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AC0EE-54BE-47C7-BBB9-0C5CFD453C78}">
  <sheetPr codeName="Sheet2"/>
  <dimension ref="A1:N72"/>
  <sheetViews>
    <sheetView showGridLines="0" view="pageBreakPreview" zoomScale="70" zoomScaleNormal="85" zoomScaleSheetLayoutView="70" workbookViewId="0"/>
  </sheetViews>
  <sheetFormatPr defaultColWidth="8.90625" defaultRowHeight="13"/>
  <cols>
    <col min="1" max="1" width="8.90625" style="2"/>
    <col min="2" max="2" width="9" style="2" customWidth="1"/>
    <col min="3" max="16384" width="8.90625" style="2"/>
  </cols>
  <sheetData>
    <row r="1" spans="1:1" ht="25.5">
      <c r="A1" s="5"/>
    </row>
    <row r="2" spans="1:1" ht="19">
      <c r="A2" s="1" t="s">
        <v>15</v>
      </c>
    </row>
    <row r="26" spans="1:1" ht="19">
      <c r="A26" s="1" t="s">
        <v>16</v>
      </c>
    </row>
    <row r="47" ht="13.15" customHeight="1"/>
    <row r="49" spans="1:1" ht="19">
      <c r="A49" s="1" t="s">
        <v>17</v>
      </c>
    </row>
    <row r="56" spans="1:1" ht="14.25" customHeight="1"/>
    <row r="70" spans="1:14" ht="13.9" customHeight="1">
      <c r="A70" s="1949" t="s">
        <v>104</v>
      </c>
      <c r="B70" s="1950"/>
      <c r="C70" s="1950"/>
      <c r="D70" s="1950"/>
      <c r="E70" s="1950"/>
      <c r="F70" s="1950"/>
      <c r="G70" s="1950"/>
      <c r="H70" s="1950"/>
      <c r="I70" s="1950"/>
      <c r="J70" s="1950"/>
      <c r="K70" s="1950"/>
      <c r="L70" s="1950"/>
      <c r="M70" s="1950"/>
      <c r="N70" s="1950"/>
    </row>
    <row r="71" spans="1:14">
      <c r="A71" s="1949" t="s">
        <v>105</v>
      </c>
      <c r="B71" s="1950"/>
      <c r="C71" s="1950"/>
      <c r="D71" s="1950"/>
      <c r="E71" s="1950"/>
      <c r="F71" s="1950"/>
      <c r="G71" s="1950"/>
      <c r="H71" s="1950"/>
      <c r="I71" s="1950"/>
      <c r="J71" s="1950"/>
      <c r="K71" s="1950"/>
      <c r="L71" s="1950"/>
      <c r="M71" s="1950"/>
      <c r="N71" s="1950"/>
    </row>
    <row r="72" spans="1:14">
      <c r="B72"/>
      <c r="C72"/>
      <c r="D72"/>
      <c r="E72"/>
      <c r="F72"/>
      <c r="G72"/>
      <c r="H72"/>
      <c r="I72"/>
      <c r="J72"/>
      <c r="K72"/>
      <c r="L72"/>
      <c r="M72"/>
      <c r="N72"/>
    </row>
  </sheetData>
  <mergeCells count="2">
    <mergeCell ref="A70:N70"/>
    <mergeCell ref="A71:N71"/>
  </mergeCells>
  <phoneticPr fontId="1"/>
  <pageMargins left="0.70866141732283472" right="0.47244094488188981" top="1.1811023622047245" bottom="0.74803149606299213" header="0.82677165354330717" footer="0.51181102362204722"/>
  <pageSetup paperSize="9" scale="71" orientation="portrait" r:id="rId1"/>
  <headerFooter alignWithMargins="0">
    <oddHeader>&amp;L&amp;"ＭＳ 明朝,標準"&amp;24Ⅴ　兵庫ＤＩグラフ</oddHeader>
    <oddFooter>&amp;C&amp;"ＭＳ 明朝,標準"&amp;16-  6  -</oddFooter>
  </headerFooter>
  <colBreaks count="1" manualBreakCount="1">
    <brk id="14" max="76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F070C-4DF9-44EF-99EC-5B8CF357DE35}">
  <sheetPr codeName="Sheet10"/>
  <dimension ref="A1:P77"/>
  <sheetViews>
    <sheetView showGridLines="0" view="pageBreakPreview" zoomScale="70" zoomScaleNormal="55" zoomScaleSheetLayoutView="70" workbookViewId="0">
      <selection activeCell="AC64" sqref="AC64"/>
    </sheetView>
  </sheetViews>
  <sheetFormatPr defaultColWidth="8.90625" defaultRowHeight="13"/>
  <cols>
    <col min="1" max="16384" width="8.90625" style="2"/>
  </cols>
  <sheetData>
    <row r="1" spans="1:12" ht="22.5" customHeight="1">
      <c r="A1" s="3"/>
    </row>
    <row r="2" spans="1:12" ht="22.5" customHeight="1">
      <c r="A2" s="3"/>
    </row>
    <row r="3" spans="1:12" ht="22.5" customHeight="1">
      <c r="A3" s="3"/>
    </row>
    <row r="4" spans="1:12" ht="16.899999999999999" customHeight="1">
      <c r="A4" s="1" t="s">
        <v>15</v>
      </c>
      <c r="L4" s="2" t="s">
        <v>7</v>
      </c>
    </row>
    <row r="5" spans="1:12" ht="16.899999999999999" customHeight="1">
      <c r="L5" s="2" t="s">
        <v>8</v>
      </c>
    </row>
    <row r="6" spans="1:12" ht="16.899999999999999" customHeight="1">
      <c r="L6" s="2" t="s">
        <v>9</v>
      </c>
    </row>
    <row r="7" spans="1:12" ht="16.899999999999999" customHeight="1">
      <c r="L7" s="2" t="s">
        <v>101</v>
      </c>
    </row>
    <row r="27" spans="1:12" ht="17.5" customHeight="1">
      <c r="A27" s="1" t="s">
        <v>16</v>
      </c>
      <c r="L27" s="2" t="s">
        <v>7</v>
      </c>
    </row>
    <row r="28" spans="1:12" ht="17.5" customHeight="1">
      <c r="L28" s="2" t="s">
        <v>8</v>
      </c>
    </row>
    <row r="29" spans="1:12" ht="17.5" customHeight="1">
      <c r="L29" s="2" t="s">
        <v>80</v>
      </c>
    </row>
    <row r="30" spans="1:12" ht="17.5" customHeight="1">
      <c r="L30" s="2" t="s">
        <v>101</v>
      </c>
    </row>
    <row r="51" spans="1:12" ht="17.5" customHeight="1">
      <c r="A51" s="1" t="s">
        <v>17</v>
      </c>
      <c r="L51" s="2" t="s">
        <v>7</v>
      </c>
    </row>
    <row r="52" spans="1:12" ht="17.5" customHeight="1">
      <c r="L52" s="2" t="s">
        <v>8</v>
      </c>
    </row>
    <row r="53" spans="1:12" ht="17.5" customHeight="1">
      <c r="L53" s="2" t="s">
        <v>9</v>
      </c>
    </row>
    <row r="54" spans="1:12" ht="17.5" customHeight="1">
      <c r="L54" s="2" t="s">
        <v>101</v>
      </c>
    </row>
    <row r="73" spans="5:16" ht="13.9" customHeight="1"/>
    <row r="74" spans="5:16">
      <c r="E74" s="4"/>
      <c r="P74" s="4"/>
    </row>
    <row r="75" spans="5:16">
      <c r="G75" s="2" t="s">
        <v>64</v>
      </c>
    </row>
    <row r="76" spans="5:16">
      <c r="G76" s="2" t="s">
        <v>82</v>
      </c>
    </row>
    <row r="77" spans="5:16">
      <c r="G77" s="2" t="s">
        <v>81</v>
      </c>
    </row>
  </sheetData>
  <phoneticPr fontId="1"/>
  <printOptions horizontalCentered="1"/>
  <pageMargins left="0.55118110236220474" right="0.59055118110236227" top="0.70866141732283472" bottom="0.6692913385826772" header="0.70866141732283472" footer="0.43307086614173229"/>
  <pageSetup paperSize="9" scale="71" orientation="portrait" r:id="rId1"/>
  <headerFooter alignWithMargins="0">
    <oddHeader xml:space="preserve">&amp;L&amp;"ＭＳ 明朝,標準"&amp;24（参考）
１　最近の兵庫ＣＩの動き
</oddHeader>
    <oddFooter>&amp;C&amp;"ＭＳ 明朝,標準"&amp;16-  11  -</oddFooter>
  </headerFooter>
  <colBreaks count="1" manualBreakCount="1">
    <brk id="14" max="78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36B6E-2324-4F87-99F4-E58003DF6921}">
  <sheetPr codeName="Sheet11"/>
  <dimension ref="A1:U82"/>
  <sheetViews>
    <sheetView showGridLines="0" view="pageBreakPreview" zoomScale="70" zoomScaleNormal="55" zoomScaleSheetLayoutView="70" workbookViewId="0"/>
  </sheetViews>
  <sheetFormatPr defaultColWidth="8.90625" defaultRowHeight="13"/>
  <cols>
    <col min="1" max="16" width="8.90625" style="2"/>
    <col min="17" max="17" width="8.90625" style="2" customWidth="1"/>
    <col min="18" max="16384" width="8.90625" style="2"/>
  </cols>
  <sheetData>
    <row r="1" spans="1:1" ht="8.25" customHeight="1"/>
    <row r="2" spans="1:1" ht="14.25" customHeight="1"/>
    <row r="3" spans="1:1" ht="15" customHeight="1"/>
    <row r="4" spans="1:1" ht="15" customHeight="1"/>
    <row r="5" spans="1:1" ht="13.5" customHeight="1"/>
    <row r="6" spans="1:1" ht="15" customHeight="1"/>
    <row r="7" spans="1:1" ht="5.5" customHeight="1"/>
    <row r="8" spans="1:1" ht="19">
      <c r="A8" s="1" t="s">
        <v>15</v>
      </c>
    </row>
    <row r="24" spans="1:21">
      <c r="T24" s="7"/>
      <c r="U24" s="7"/>
    </row>
    <row r="25" spans="1:21">
      <c r="T25" s="7"/>
      <c r="U25" s="7"/>
    </row>
    <row r="26" spans="1:21">
      <c r="T26" s="7"/>
      <c r="U26" s="7"/>
    </row>
    <row r="27" spans="1:21">
      <c r="T27" s="7"/>
      <c r="U27" s="7"/>
    </row>
    <row r="32" spans="1:21" ht="19">
      <c r="A32" s="1" t="s">
        <v>16</v>
      </c>
    </row>
    <row r="53" spans="1:1" ht="13.15" customHeight="1"/>
    <row r="54" spans="1:1" ht="13.15" customHeight="1"/>
    <row r="55" spans="1:1" ht="19">
      <c r="A55" s="1" t="s">
        <v>17</v>
      </c>
    </row>
    <row r="75" spans="1:14" ht="13.9" customHeight="1"/>
    <row r="76" spans="1:14" ht="13.9" customHeight="1"/>
    <row r="77" spans="1:14" ht="13.9" customHeight="1">
      <c r="A77" s="2" t="s">
        <v>106</v>
      </c>
      <c r="B77"/>
      <c r="C77"/>
      <c r="D77"/>
      <c r="E77"/>
      <c r="F77"/>
      <c r="G77"/>
      <c r="H77"/>
      <c r="I77"/>
      <c r="J77"/>
      <c r="K77"/>
      <c r="L77"/>
    </row>
    <row r="78" spans="1:14">
      <c r="A78" s="2" t="s">
        <v>107</v>
      </c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>
      <c r="M80"/>
      <c r="N80"/>
    </row>
    <row r="82" ht="3.65" customHeight="1"/>
  </sheetData>
  <phoneticPr fontId="1"/>
  <pageMargins left="0.76" right="0.47" top="1.1399999999999999" bottom="0.6" header="0.64" footer="0.45"/>
  <pageSetup paperSize="9" scale="71" orientation="portrait" r:id="rId1"/>
  <headerFooter alignWithMargins="0">
    <oddHeader>&amp;L&amp;"ＭＳ 明朝,標準"&amp;24
２　最近の兵庫県と全国のＣＩの動き</oddHeader>
    <oddFooter>&amp;C&amp;"ＭＳ 明朝,標準"&amp;16-  12  -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3F947-4BFB-4422-954B-B5C660B0357D}">
  <sheetPr codeName="Sheet9"/>
  <dimension ref="A1:N75"/>
  <sheetViews>
    <sheetView showGridLines="0" view="pageBreakPreview" zoomScale="70" zoomScaleNormal="70" zoomScaleSheetLayoutView="70" workbookViewId="0">
      <selection activeCell="Z38" sqref="Z38"/>
    </sheetView>
  </sheetViews>
  <sheetFormatPr defaultColWidth="8.90625" defaultRowHeight="13"/>
  <cols>
    <col min="1" max="16384" width="8.90625" style="2"/>
  </cols>
  <sheetData>
    <row r="1" spans="1:14">
      <c r="N1" s="2" t="s">
        <v>94</v>
      </c>
    </row>
    <row r="3" spans="1:14" ht="19">
      <c r="A3" s="1" t="s">
        <v>15</v>
      </c>
    </row>
    <row r="27" spans="1:1" ht="19">
      <c r="A27" s="1" t="s">
        <v>16</v>
      </c>
    </row>
    <row r="28" spans="1:1" ht="16.5" customHeight="1"/>
    <row r="49" spans="1:1" ht="13.15" customHeight="1"/>
    <row r="51" spans="1:1" ht="19">
      <c r="A51" s="1" t="s">
        <v>17</v>
      </c>
    </row>
    <row r="73" spans="1:14" ht="18.75" customHeight="1">
      <c r="A73" s="1949" t="s">
        <v>108</v>
      </c>
      <c r="B73" s="1950"/>
      <c r="C73" s="1950"/>
      <c r="D73" s="1950"/>
      <c r="E73" s="1950"/>
      <c r="F73" s="1950"/>
      <c r="G73" s="1950"/>
      <c r="H73" s="1950"/>
      <c r="I73" s="1950"/>
      <c r="J73" s="1950"/>
      <c r="K73" s="1950"/>
      <c r="L73" s="1950"/>
      <c r="M73" s="1950"/>
      <c r="N73" s="1950"/>
    </row>
    <row r="74" spans="1:14">
      <c r="A74" s="1949" t="s">
        <v>109</v>
      </c>
      <c r="B74" s="1950"/>
      <c r="C74" s="1950"/>
      <c r="D74" s="1950"/>
      <c r="E74" s="1950"/>
      <c r="F74" s="1950"/>
      <c r="G74" s="1950"/>
      <c r="H74" s="1950"/>
      <c r="I74" s="1950"/>
      <c r="J74" s="1950"/>
      <c r="K74" s="1950"/>
      <c r="L74" s="1950"/>
      <c r="M74" s="1950"/>
      <c r="N74" s="1950"/>
    </row>
    <row r="75" spans="1:14">
      <c r="B75"/>
      <c r="C75"/>
      <c r="D75"/>
      <c r="E75"/>
      <c r="F75"/>
      <c r="G75"/>
      <c r="H75"/>
      <c r="I75"/>
      <c r="J75"/>
      <c r="K75"/>
      <c r="L75"/>
      <c r="M75"/>
      <c r="N75"/>
    </row>
  </sheetData>
  <mergeCells count="2">
    <mergeCell ref="A73:N73"/>
    <mergeCell ref="A74:N74"/>
  </mergeCells>
  <phoneticPr fontId="1"/>
  <pageMargins left="0.78740157480314965" right="0.59055118110236227" top="1.2204724409448819" bottom="0.70866141732283472" header="0.82677165354330717" footer="0.43307086614173229"/>
  <pageSetup paperSize="9" scale="71" orientation="portrait" r:id="rId1"/>
  <headerFooter alignWithMargins="0">
    <oddHeader>&amp;L&amp;"ＭＳ 明朝,標準"&amp;24４　兵庫累積ＤＩグラフ</oddHeader>
    <oddFooter>&amp;C&amp;"ＭＳ 明朝,標準"&amp;16-  14  -</oddFooter>
  </headerFooter>
  <colBreaks count="1" manualBreakCount="1">
    <brk id="14" max="76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1225D-E686-4F5A-99DB-5F63724EFA1F}">
  <dimension ref="A1:Y1048575"/>
  <sheetViews>
    <sheetView workbookViewId="0">
      <pane xSplit="1" ySplit="124" topLeftCell="B125" activePane="bottomRight" state="frozen"/>
      <selection pane="topRight" activeCell="B1" sqref="B1"/>
      <selection pane="bottomLeft" activeCell="A125" sqref="A125"/>
      <selection pane="bottomRight"/>
    </sheetView>
  </sheetViews>
  <sheetFormatPr defaultColWidth="9" defaultRowHeight="13"/>
  <cols>
    <col min="1" max="1" width="9.453125" style="1103" customWidth="1"/>
    <col min="2" max="3" width="8.08984375" style="1106" customWidth="1"/>
    <col min="4" max="4" width="9.90625" style="1106" customWidth="1"/>
    <col min="5" max="6" width="9.08984375" style="1106" customWidth="1"/>
    <col min="7" max="8" width="8.90625" style="1106" customWidth="1"/>
    <col min="9" max="9" width="11.36328125" style="1106" bestFit="1" customWidth="1"/>
    <col min="10" max="10" width="8.08984375" style="1106" customWidth="1"/>
    <col min="11" max="11" width="6.36328125" style="1106" customWidth="1"/>
    <col min="12" max="12" width="7.36328125" style="1106" customWidth="1"/>
    <col min="13" max="13" width="2.90625" style="1106" customWidth="1"/>
    <col min="14" max="14" width="9.6328125" style="1106" customWidth="1"/>
    <col min="15" max="16" width="9" style="1106"/>
    <col min="17" max="17" width="9.90625" style="1106" customWidth="1"/>
    <col min="18" max="19" width="9" style="1106"/>
    <col min="20" max="20" width="9.90625" style="1106" customWidth="1"/>
    <col min="21" max="21" width="8.36328125" style="1106" customWidth="1"/>
    <col min="22" max="23" width="7" style="1358" customWidth="1"/>
    <col min="24" max="24" width="7.36328125" style="1106" customWidth="1"/>
    <col min="25" max="16384" width="9" style="1106"/>
  </cols>
  <sheetData>
    <row r="1" spans="1:25" ht="14">
      <c r="A1" s="1102" t="s">
        <v>746</v>
      </c>
      <c r="B1" s="1103"/>
      <c r="C1" s="1103"/>
      <c r="D1" s="1103"/>
      <c r="E1" s="1103" t="s">
        <v>747</v>
      </c>
      <c r="F1" s="1103" t="s">
        <v>748</v>
      </c>
      <c r="G1" s="1103"/>
      <c r="H1" s="1103"/>
      <c r="I1" s="1489">
        <v>45595</v>
      </c>
      <c r="J1" s="1103"/>
      <c r="K1" s="1103"/>
      <c r="L1" s="1103"/>
      <c r="M1" s="1103"/>
      <c r="N1" s="1102" t="s">
        <v>749</v>
      </c>
      <c r="O1" s="1103"/>
      <c r="P1" s="1103"/>
      <c r="Q1" s="1103" t="s">
        <v>750</v>
      </c>
      <c r="R1" s="1103"/>
      <c r="S1" s="1103"/>
      <c r="T1" s="1104">
        <v>45570</v>
      </c>
      <c r="U1" s="1103"/>
      <c r="V1" s="1105"/>
      <c r="W1" s="1105"/>
      <c r="X1" s="1103"/>
      <c r="Y1" s="1103"/>
    </row>
    <row r="2" spans="1:25" ht="13.5" thickBot="1">
      <c r="A2" s="1106"/>
      <c r="B2" s="1103" t="s">
        <v>747</v>
      </c>
      <c r="C2" s="1103"/>
      <c r="D2" s="1103"/>
      <c r="E2" s="1957" t="s">
        <v>751</v>
      </c>
      <c r="F2" s="1957"/>
      <c r="G2" s="1957" t="s">
        <v>752</v>
      </c>
      <c r="H2" s="1957"/>
      <c r="I2" s="1108"/>
      <c r="J2" s="1103"/>
      <c r="K2" s="1103"/>
      <c r="L2" s="1103"/>
      <c r="M2" s="1103"/>
      <c r="N2" s="1109" t="s">
        <v>747</v>
      </c>
      <c r="O2" s="1103"/>
      <c r="P2" s="1103"/>
      <c r="Q2" s="1103"/>
      <c r="R2" s="1103"/>
      <c r="S2" s="1103"/>
      <c r="T2" s="1957" t="s">
        <v>752</v>
      </c>
      <c r="U2" s="1957"/>
      <c r="V2" s="1105"/>
      <c r="W2" s="1105"/>
      <c r="X2" s="1103"/>
      <c r="Y2" s="1103"/>
    </row>
    <row r="3" spans="1:25">
      <c r="A3" s="1110"/>
      <c r="B3" s="1111" t="s">
        <v>753</v>
      </c>
      <c r="C3" s="1112"/>
      <c r="D3" s="1113"/>
      <c r="E3" s="1114" t="s">
        <v>754</v>
      </c>
      <c r="F3" s="1114"/>
      <c r="G3" s="1115" t="s">
        <v>755</v>
      </c>
      <c r="H3" s="1116"/>
      <c r="I3" s="1958" t="s">
        <v>756</v>
      </c>
      <c r="J3" s="1960" t="s">
        <v>757</v>
      </c>
      <c r="K3" s="1961"/>
      <c r="L3" s="1117" t="s">
        <v>758</v>
      </c>
      <c r="M3" s="1118"/>
      <c r="N3" s="1119"/>
      <c r="O3" s="1112" t="s">
        <v>759</v>
      </c>
      <c r="P3" s="1112"/>
      <c r="Q3" s="1112"/>
      <c r="R3" s="1115" t="s">
        <v>754</v>
      </c>
      <c r="S3" s="1113"/>
      <c r="T3" s="1116" t="s">
        <v>755</v>
      </c>
      <c r="U3" s="1114"/>
      <c r="V3" s="1951" t="s">
        <v>760</v>
      </c>
      <c r="W3" s="1952"/>
      <c r="X3" s="1120" t="s">
        <v>758</v>
      </c>
      <c r="Y3" s="1103"/>
    </row>
    <row r="4" spans="1:25" ht="13.5" thickBot="1">
      <c r="A4" s="1121" t="s">
        <v>257</v>
      </c>
      <c r="B4" s="1122" t="s">
        <v>761</v>
      </c>
      <c r="C4" s="1123" t="s">
        <v>762</v>
      </c>
      <c r="D4" s="1124" t="s">
        <v>763</v>
      </c>
      <c r="E4" s="1107" t="s">
        <v>747</v>
      </c>
      <c r="F4" s="1125" t="s">
        <v>762</v>
      </c>
      <c r="G4" s="1126" t="s">
        <v>747</v>
      </c>
      <c r="H4" s="1127" t="s">
        <v>762</v>
      </c>
      <c r="I4" s="1959"/>
      <c r="J4" s="1955" t="s">
        <v>760</v>
      </c>
      <c r="K4" s="1956"/>
      <c r="L4" s="1130" t="s">
        <v>764</v>
      </c>
      <c r="M4" s="1118"/>
      <c r="N4" s="1131" t="s">
        <v>257</v>
      </c>
      <c r="O4" s="1128" t="s">
        <v>765</v>
      </c>
      <c r="P4" s="1123" t="s">
        <v>762</v>
      </c>
      <c r="Q4" s="1125" t="s">
        <v>766</v>
      </c>
      <c r="R4" s="1132"/>
      <c r="S4" s="1127" t="s">
        <v>762</v>
      </c>
      <c r="T4" s="1107" t="s">
        <v>747</v>
      </c>
      <c r="U4" s="1125" t="s">
        <v>762</v>
      </c>
      <c r="V4" s="1953"/>
      <c r="W4" s="1954"/>
      <c r="X4" s="1129" t="s">
        <v>764</v>
      </c>
      <c r="Y4" s="1103"/>
    </row>
    <row r="5" spans="1:25" ht="14.15" hidden="1" customHeight="1">
      <c r="A5" s="1133">
        <v>41275</v>
      </c>
      <c r="B5" s="1134">
        <v>98.036952612160405</v>
      </c>
      <c r="C5" s="1135" t="s">
        <v>228</v>
      </c>
      <c r="D5" s="1136" t="s">
        <v>228</v>
      </c>
      <c r="E5" s="1137">
        <f>SUM(B5:B5)/3</f>
        <v>32.678984204053471</v>
      </c>
      <c r="F5" s="1138" t="s">
        <v>228</v>
      </c>
      <c r="G5" s="1139">
        <f>SUM(B5:B5)/7</f>
        <v>14.005278944594343</v>
      </c>
      <c r="H5" s="1136" t="s">
        <v>228</v>
      </c>
      <c r="I5" s="1140" t="s">
        <v>767</v>
      </c>
      <c r="J5" s="1141" t="str">
        <f t="shared" ref="J5:J68" si="0">IF(K5=1,"山",IF(K5=-1,"谷","---"))</f>
        <v>---</v>
      </c>
      <c r="K5">
        <v>0</v>
      </c>
      <c r="L5" s="1119"/>
      <c r="M5" s="1103"/>
      <c r="N5" s="1142">
        <v>41275</v>
      </c>
      <c r="O5" s="1143">
        <v>99.579859999999996</v>
      </c>
      <c r="P5" s="1135" t="s">
        <v>228</v>
      </c>
      <c r="Q5" s="1144" t="s">
        <v>228</v>
      </c>
      <c r="R5" s="1145">
        <f>SUM(O5:O5)/3</f>
        <v>33.193286666666665</v>
      </c>
      <c r="S5" s="1146" t="s">
        <v>228</v>
      </c>
      <c r="T5" s="1147">
        <f>SUM(O5:O5)/7</f>
        <v>14.225694285714285</v>
      </c>
      <c r="U5" s="1148" t="s">
        <v>228</v>
      </c>
      <c r="V5" s="1149" t="str">
        <f t="shared" ref="V5:V51" si="1">IF(W5=1,"山",IF(W5=-1,"谷","---"))</f>
        <v>---</v>
      </c>
      <c r="W5" s="1150">
        <v>0</v>
      </c>
      <c r="X5" s="1151"/>
      <c r="Y5" s="1152"/>
    </row>
    <row r="6" spans="1:25" ht="14.25" hidden="1" customHeight="1">
      <c r="A6" s="1153">
        <v>41306</v>
      </c>
      <c r="B6" s="1154">
        <v>98.468011959289981</v>
      </c>
      <c r="C6" s="1155">
        <f t="shared" ref="C6:C69" si="2">B6-B5</f>
        <v>0.43105934712957605</v>
      </c>
      <c r="D6" s="1156" t="s">
        <v>228</v>
      </c>
      <c r="E6" s="1157">
        <f>SUM(B5:B6)/3</f>
        <v>65.501654857150129</v>
      </c>
      <c r="F6" s="1158">
        <f t="shared" ref="F6:F69" si="3">E6-E5</f>
        <v>32.822670653096658</v>
      </c>
      <c r="G6" s="1159">
        <f>SUM(B5:B6)/7</f>
        <v>28.072137795921485</v>
      </c>
      <c r="H6" s="1160">
        <f t="shared" ref="H6:H69" si="4">G6-G5</f>
        <v>14.066858851327142</v>
      </c>
      <c r="I6" s="1161" t="s">
        <v>237</v>
      </c>
      <c r="J6" s="1162" t="str">
        <f t="shared" si="0"/>
        <v>---</v>
      </c>
      <c r="K6">
        <v>0</v>
      </c>
      <c r="L6" s="1163"/>
      <c r="M6" s="1103"/>
      <c r="N6" s="1164">
        <v>41306</v>
      </c>
      <c r="O6" s="1165">
        <v>99.798590000000004</v>
      </c>
      <c r="P6" s="1166">
        <f t="shared" ref="P6:P69" si="5">O6-O5</f>
        <v>0.21873000000000786</v>
      </c>
      <c r="Q6" s="1167" t="s">
        <v>228</v>
      </c>
      <c r="R6" s="1168">
        <f>SUM(O5:O6)/3</f>
        <v>66.459483333333324</v>
      </c>
      <c r="S6" s="1169">
        <f t="shared" ref="S6:S69" si="6">R6-R5</f>
        <v>33.266196666666659</v>
      </c>
      <c r="T6" s="1157">
        <f>SUM(O5:O6)/7</f>
        <v>28.482635714285713</v>
      </c>
      <c r="U6" s="1158">
        <f t="shared" ref="U6:U69" si="7">T6-T5</f>
        <v>14.256941428571428</v>
      </c>
      <c r="V6" s="1149" t="str">
        <f t="shared" si="1"/>
        <v>---</v>
      </c>
      <c r="W6" s="1150">
        <v>0</v>
      </c>
      <c r="X6" s="1151"/>
      <c r="Y6" s="1152"/>
    </row>
    <row r="7" spans="1:25" ht="14.25" hidden="1" customHeight="1">
      <c r="A7" s="1153">
        <v>41334</v>
      </c>
      <c r="B7" s="1154">
        <v>98.860923218788344</v>
      </c>
      <c r="C7" s="1155">
        <f t="shared" si="2"/>
        <v>0.39291125949836214</v>
      </c>
      <c r="D7" s="1156" t="s">
        <v>228</v>
      </c>
      <c r="E7" s="1157">
        <f t="shared" ref="E7:E39" si="8">SUM(B5:B7)/3</f>
        <v>98.455295930079572</v>
      </c>
      <c r="F7" s="1158">
        <f t="shared" si="3"/>
        <v>32.953641072929443</v>
      </c>
      <c r="G7" s="1159">
        <f>SUM(B5:B7)/7</f>
        <v>42.195126827176964</v>
      </c>
      <c r="H7" s="1160">
        <f t="shared" si="4"/>
        <v>14.122989031255479</v>
      </c>
      <c r="I7" s="1161" t="s">
        <v>237</v>
      </c>
      <c r="J7" s="1162" t="str">
        <f t="shared" si="0"/>
        <v>---</v>
      </c>
      <c r="K7">
        <v>0</v>
      </c>
      <c r="L7" s="1163"/>
      <c r="M7" s="1103"/>
      <c r="N7" s="1164">
        <v>41334</v>
      </c>
      <c r="O7" s="1165">
        <v>100.05249999999999</v>
      </c>
      <c r="P7" s="1166">
        <f t="shared" si="5"/>
        <v>0.25390999999999053</v>
      </c>
      <c r="Q7" s="1167" t="s">
        <v>228</v>
      </c>
      <c r="R7" s="1168">
        <f t="shared" ref="R7:R70" si="9">SUM(O5:O7)/3</f>
        <v>99.810316666666665</v>
      </c>
      <c r="S7" s="1169">
        <f t="shared" si="6"/>
        <v>33.350833333333341</v>
      </c>
      <c r="T7" s="1157">
        <f>SUM(O5:O7)/7</f>
        <v>42.775849999999998</v>
      </c>
      <c r="U7" s="1158">
        <f t="shared" si="7"/>
        <v>14.293214285714285</v>
      </c>
      <c r="V7" s="1149" t="str">
        <f t="shared" si="1"/>
        <v>---</v>
      </c>
      <c r="W7" s="1150">
        <v>0</v>
      </c>
      <c r="X7" s="1151"/>
      <c r="Y7" s="1152"/>
    </row>
    <row r="8" spans="1:25" ht="14.25" hidden="1" customHeight="1">
      <c r="A8" s="1153">
        <v>41365</v>
      </c>
      <c r="B8" s="1154">
        <v>99.207312527582516</v>
      </c>
      <c r="C8" s="1155">
        <f t="shared" si="2"/>
        <v>0.34638930879417273</v>
      </c>
      <c r="D8" s="1156" t="s">
        <v>228</v>
      </c>
      <c r="E8" s="1157">
        <f t="shared" si="8"/>
        <v>98.845415901886952</v>
      </c>
      <c r="F8" s="1158">
        <f t="shared" si="3"/>
        <v>0.39011997180737978</v>
      </c>
      <c r="G8" s="1159">
        <f>SUM(B5:B8)/7</f>
        <v>56.367600045403037</v>
      </c>
      <c r="H8" s="1160">
        <f t="shared" si="4"/>
        <v>14.172473218226074</v>
      </c>
      <c r="I8" s="1161" t="s">
        <v>768</v>
      </c>
      <c r="J8" s="1162" t="str">
        <f t="shared" si="0"/>
        <v>---</v>
      </c>
      <c r="K8">
        <v>0</v>
      </c>
      <c r="L8" s="1163"/>
      <c r="M8" s="1103"/>
      <c r="N8" s="1164">
        <v>41365</v>
      </c>
      <c r="O8" s="1165">
        <v>100.31440000000001</v>
      </c>
      <c r="P8" s="1166">
        <f t="shared" si="5"/>
        <v>0.26190000000001135</v>
      </c>
      <c r="Q8" s="1167" t="s">
        <v>228</v>
      </c>
      <c r="R8" s="1168">
        <f t="shared" si="9"/>
        <v>100.05516333333333</v>
      </c>
      <c r="S8" s="1169">
        <f t="shared" si="6"/>
        <v>0.24484666666666044</v>
      </c>
      <c r="T8" s="1157">
        <f>SUM(O5:O8)/7</f>
        <v>57.106478571428575</v>
      </c>
      <c r="U8" s="1158">
        <f t="shared" si="7"/>
        <v>14.330628571428576</v>
      </c>
      <c r="V8" s="1149" t="str">
        <f t="shared" si="1"/>
        <v>---</v>
      </c>
      <c r="W8" s="1150">
        <v>0</v>
      </c>
      <c r="X8" s="1151"/>
      <c r="Y8" s="1152"/>
    </row>
    <row r="9" spans="1:25" ht="14.25" hidden="1" customHeight="1">
      <c r="A9" s="1153">
        <v>41395</v>
      </c>
      <c r="B9" s="1154">
        <v>99.528303673657845</v>
      </c>
      <c r="C9" s="1155">
        <f t="shared" si="2"/>
        <v>0.32099114607532897</v>
      </c>
      <c r="D9" s="1156" t="s">
        <v>228</v>
      </c>
      <c r="E9" s="1157">
        <f t="shared" si="8"/>
        <v>99.198846473342897</v>
      </c>
      <c r="F9" s="1158">
        <f t="shared" si="3"/>
        <v>0.35343057145594514</v>
      </c>
      <c r="G9" s="1159">
        <f>SUM(B5:B9)/7</f>
        <v>70.585929141639866</v>
      </c>
      <c r="H9" s="1160">
        <f t="shared" si="4"/>
        <v>14.218329096236829</v>
      </c>
      <c r="I9" s="1161" t="s">
        <v>768</v>
      </c>
      <c r="J9" s="1162" t="str">
        <f t="shared" si="0"/>
        <v>---</v>
      </c>
      <c r="K9">
        <v>0</v>
      </c>
      <c r="L9" s="1163"/>
      <c r="M9" s="1103"/>
      <c r="N9" s="1164">
        <v>41395</v>
      </c>
      <c r="O9" s="1165">
        <v>100.5579</v>
      </c>
      <c r="P9" s="1166">
        <f t="shared" si="5"/>
        <v>0.24349999999999739</v>
      </c>
      <c r="Q9" s="1167" t="s">
        <v>228</v>
      </c>
      <c r="R9" s="1168">
        <f t="shared" si="9"/>
        <v>100.30826666666667</v>
      </c>
      <c r="S9" s="1169">
        <f t="shared" si="6"/>
        <v>0.25310333333334256</v>
      </c>
      <c r="T9" s="1157">
        <f>SUM(O5:O9)/7</f>
        <v>71.471892857142862</v>
      </c>
      <c r="U9" s="1158">
        <f t="shared" si="7"/>
        <v>14.365414285714287</v>
      </c>
      <c r="V9" s="1149" t="str">
        <f t="shared" si="1"/>
        <v>---</v>
      </c>
      <c r="W9" s="1150">
        <v>0</v>
      </c>
      <c r="X9" s="1151"/>
      <c r="Y9" s="1152"/>
    </row>
    <row r="10" spans="1:25" ht="14.25" hidden="1" customHeight="1">
      <c r="A10" s="1153">
        <v>41426</v>
      </c>
      <c r="B10" s="1154">
        <v>99.828980723634785</v>
      </c>
      <c r="C10" s="1155">
        <f t="shared" si="2"/>
        <v>0.30067704997694022</v>
      </c>
      <c r="D10" s="1156" t="s">
        <v>228</v>
      </c>
      <c r="E10" s="1157">
        <f t="shared" si="8"/>
        <v>99.521532308291725</v>
      </c>
      <c r="F10" s="1158">
        <f t="shared" si="3"/>
        <v>0.32268583494882819</v>
      </c>
      <c r="G10" s="1159">
        <f>SUM(B5:B10)/7</f>
        <v>84.847212102159119</v>
      </c>
      <c r="H10" s="1160">
        <f t="shared" si="4"/>
        <v>14.261282960519253</v>
      </c>
      <c r="I10" s="1161" t="s">
        <v>768</v>
      </c>
      <c r="J10" s="1162" t="str">
        <f t="shared" si="0"/>
        <v>---</v>
      </c>
      <c r="K10">
        <v>0</v>
      </c>
      <c r="L10" s="1163"/>
      <c r="M10" s="1103"/>
      <c r="N10" s="1164">
        <v>41426</v>
      </c>
      <c r="O10" s="1165">
        <v>100.7671</v>
      </c>
      <c r="P10" s="1166">
        <f t="shared" si="5"/>
        <v>0.20919999999999561</v>
      </c>
      <c r="Q10" s="1167" t="s">
        <v>228</v>
      </c>
      <c r="R10" s="1168">
        <f t="shared" si="9"/>
        <v>100.54646666666667</v>
      </c>
      <c r="S10" s="1169">
        <f t="shared" si="6"/>
        <v>0.23820000000000618</v>
      </c>
      <c r="T10" s="1157">
        <f>SUM(O5:O10)/7</f>
        <v>85.867192857142868</v>
      </c>
      <c r="U10" s="1158">
        <f t="shared" si="7"/>
        <v>14.395300000000006</v>
      </c>
      <c r="V10" s="1149" t="str">
        <f t="shared" si="1"/>
        <v>---</v>
      </c>
      <c r="W10" s="1150">
        <v>0</v>
      </c>
      <c r="X10" s="1151"/>
      <c r="Y10" s="1152"/>
    </row>
    <row r="11" spans="1:25" ht="14.25" hidden="1" customHeight="1">
      <c r="A11" s="1153">
        <v>41456</v>
      </c>
      <c r="B11" s="1154">
        <v>100.13471350243869</v>
      </c>
      <c r="C11" s="1155">
        <f t="shared" si="2"/>
        <v>0.30573277880390037</v>
      </c>
      <c r="D11" s="1156" t="s">
        <v>228</v>
      </c>
      <c r="E11" s="1157">
        <f t="shared" si="8"/>
        <v>99.830665966577101</v>
      </c>
      <c r="F11" s="1158">
        <f t="shared" si="3"/>
        <v>0.30913365828537565</v>
      </c>
      <c r="G11" s="1159">
        <f t="shared" ref="G11:G43" si="10">SUM(B5:B11)/7</f>
        <v>99.152171173936068</v>
      </c>
      <c r="H11" s="1160">
        <f t="shared" si="4"/>
        <v>14.304959071776949</v>
      </c>
      <c r="I11" s="1161" t="s">
        <v>768</v>
      </c>
      <c r="J11" s="1162" t="str">
        <f t="shared" si="0"/>
        <v>---</v>
      </c>
      <c r="K11">
        <v>0</v>
      </c>
      <c r="L11" s="1163"/>
      <c r="M11" s="1103"/>
      <c r="N11" s="1164">
        <v>41456</v>
      </c>
      <c r="O11" s="1165">
        <v>100.95269999999999</v>
      </c>
      <c r="P11" s="1166">
        <f t="shared" si="5"/>
        <v>0.18559999999999377</v>
      </c>
      <c r="Q11" s="1167" t="s">
        <v>228</v>
      </c>
      <c r="R11" s="1168">
        <f t="shared" si="9"/>
        <v>100.75923333333333</v>
      </c>
      <c r="S11" s="1169">
        <f t="shared" si="6"/>
        <v>0.21276666666665278</v>
      </c>
      <c r="T11" s="1157">
        <f t="shared" ref="T11:T74" si="11">SUM(O5:O11)/7</f>
        <v>100.28900714285714</v>
      </c>
      <c r="U11" s="1158">
        <f t="shared" si="7"/>
        <v>14.421814285714277</v>
      </c>
      <c r="V11" s="1149" t="str">
        <f t="shared" si="1"/>
        <v>---</v>
      </c>
      <c r="W11" s="1150">
        <v>0</v>
      </c>
      <c r="X11" s="1151"/>
      <c r="Y11" s="1152"/>
    </row>
    <row r="12" spans="1:25" ht="14.15" hidden="1" customHeight="1">
      <c r="A12" s="1153">
        <v>41487</v>
      </c>
      <c r="B12" s="1154">
        <v>100.48430538544824</v>
      </c>
      <c r="C12" s="1155">
        <f t="shared" si="2"/>
        <v>0.34959188300955191</v>
      </c>
      <c r="D12" s="1156" t="s">
        <v>228</v>
      </c>
      <c r="E12" s="1157">
        <f t="shared" si="8"/>
        <v>100.14933320384057</v>
      </c>
      <c r="F12" s="1158">
        <f t="shared" si="3"/>
        <v>0.31866723726346891</v>
      </c>
      <c r="G12" s="1159">
        <f t="shared" si="10"/>
        <v>99.501792998691485</v>
      </c>
      <c r="H12" s="1160">
        <f t="shared" si="4"/>
        <v>0.34962182475541681</v>
      </c>
      <c r="I12" s="1161" t="s">
        <v>768</v>
      </c>
      <c r="J12" s="1162" t="str">
        <f t="shared" si="0"/>
        <v>---</v>
      </c>
      <c r="K12">
        <v>0</v>
      </c>
      <c r="L12" s="1163"/>
      <c r="M12" s="1103"/>
      <c r="N12" s="1164">
        <v>41487</v>
      </c>
      <c r="O12" s="1165">
        <v>101.12050000000001</v>
      </c>
      <c r="P12" s="1166">
        <f t="shared" si="5"/>
        <v>0.16780000000001394</v>
      </c>
      <c r="Q12" s="1167" t="s">
        <v>228</v>
      </c>
      <c r="R12" s="1168">
        <f t="shared" si="9"/>
        <v>100.94676666666668</v>
      </c>
      <c r="S12" s="1169">
        <f t="shared" si="6"/>
        <v>0.18753333333334865</v>
      </c>
      <c r="T12" s="1157">
        <f t="shared" si="11"/>
        <v>100.50909857142857</v>
      </c>
      <c r="U12" s="1158">
        <f t="shared" si="7"/>
        <v>0.22009142857142194</v>
      </c>
      <c r="V12" s="1149" t="str">
        <f t="shared" si="1"/>
        <v>---</v>
      </c>
      <c r="W12" s="1150">
        <v>0</v>
      </c>
      <c r="X12" s="1151"/>
      <c r="Y12" s="1152"/>
    </row>
    <row r="13" spans="1:25" ht="14.25" hidden="1" customHeight="1">
      <c r="A13" s="1153">
        <v>41518</v>
      </c>
      <c r="B13" s="1154">
        <v>100.91462365845936</v>
      </c>
      <c r="C13" s="1155">
        <f t="shared" si="2"/>
        <v>0.43031827301112457</v>
      </c>
      <c r="D13" s="1156" t="s">
        <v>228</v>
      </c>
      <c r="E13" s="1157">
        <f t="shared" si="8"/>
        <v>100.51121418211544</v>
      </c>
      <c r="F13" s="1158">
        <f t="shared" si="3"/>
        <v>0.36188097827486843</v>
      </c>
      <c r="G13" s="1159">
        <f t="shared" si="10"/>
        <v>99.85130895571568</v>
      </c>
      <c r="H13" s="1160">
        <f t="shared" si="4"/>
        <v>0.34951595702419525</v>
      </c>
      <c r="I13" s="1161" t="s">
        <v>768</v>
      </c>
      <c r="J13" s="1162" t="str">
        <f t="shared" si="0"/>
        <v>---</v>
      </c>
      <c r="K13">
        <v>0</v>
      </c>
      <c r="L13" s="1163"/>
      <c r="M13" s="1103"/>
      <c r="N13" s="1164">
        <v>41518</v>
      </c>
      <c r="O13" s="1165">
        <v>101.2739</v>
      </c>
      <c r="P13" s="1166">
        <f t="shared" si="5"/>
        <v>0.15339999999999065</v>
      </c>
      <c r="Q13" s="1167" t="s">
        <v>228</v>
      </c>
      <c r="R13" s="1168">
        <f t="shared" si="9"/>
        <v>101.11569999999999</v>
      </c>
      <c r="S13" s="1169">
        <f t="shared" si="6"/>
        <v>0.16893333333331384</v>
      </c>
      <c r="T13" s="1157">
        <f t="shared" si="11"/>
        <v>100.71985714285715</v>
      </c>
      <c r="U13" s="1158">
        <f t="shared" si="7"/>
        <v>0.21075857142858467</v>
      </c>
      <c r="V13" s="1149" t="str">
        <f t="shared" si="1"/>
        <v>---</v>
      </c>
      <c r="W13" s="1150">
        <v>0</v>
      </c>
      <c r="X13" s="1151"/>
      <c r="Y13" s="1152"/>
    </row>
    <row r="14" spans="1:25" ht="14.25" hidden="1" customHeight="1">
      <c r="A14" s="1153">
        <v>41548</v>
      </c>
      <c r="B14" s="1154">
        <v>101.36698901612252</v>
      </c>
      <c r="C14" s="1155">
        <f t="shared" si="2"/>
        <v>0.45236535766315455</v>
      </c>
      <c r="D14" s="1156" t="s">
        <v>228</v>
      </c>
      <c r="E14" s="1157">
        <f t="shared" si="8"/>
        <v>100.92197268667671</v>
      </c>
      <c r="F14" s="1158">
        <f t="shared" si="3"/>
        <v>0.41075850456127228</v>
      </c>
      <c r="G14" s="1159">
        <f t="shared" si="10"/>
        <v>100.20931835533484</v>
      </c>
      <c r="H14" s="1160">
        <f t="shared" si="4"/>
        <v>0.35800939961916356</v>
      </c>
      <c r="I14" s="1161" t="s">
        <v>768</v>
      </c>
      <c r="J14" s="1162" t="str">
        <f t="shared" si="0"/>
        <v>---</v>
      </c>
      <c r="K14">
        <v>0</v>
      </c>
      <c r="L14" s="1163"/>
      <c r="M14" s="1103"/>
      <c r="N14" s="1164">
        <v>41548</v>
      </c>
      <c r="O14" s="1165">
        <v>101.39490000000001</v>
      </c>
      <c r="P14" s="1166">
        <f t="shared" si="5"/>
        <v>0.12100000000000932</v>
      </c>
      <c r="Q14" s="1167" t="s">
        <v>228</v>
      </c>
      <c r="R14" s="1168">
        <f t="shared" si="9"/>
        <v>101.26310000000001</v>
      </c>
      <c r="S14" s="1169">
        <f t="shared" si="6"/>
        <v>0.14740000000001885</v>
      </c>
      <c r="T14" s="1157">
        <f t="shared" si="11"/>
        <v>100.91162857142857</v>
      </c>
      <c r="U14" s="1158">
        <f t="shared" si="7"/>
        <v>0.19177142857141405</v>
      </c>
      <c r="V14" s="1149" t="str">
        <f t="shared" si="1"/>
        <v>---</v>
      </c>
      <c r="W14" s="1150">
        <v>0</v>
      </c>
      <c r="X14" s="1151"/>
      <c r="Y14" s="1152"/>
    </row>
    <row r="15" spans="1:25" ht="14.25" hidden="1" customHeight="1">
      <c r="A15" s="1153">
        <v>41579</v>
      </c>
      <c r="B15" s="1154">
        <v>101.70962820607041</v>
      </c>
      <c r="C15" s="1155">
        <f t="shared" si="2"/>
        <v>0.34263918994788867</v>
      </c>
      <c r="D15" s="1156" t="s">
        <v>228</v>
      </c>
      <c r="E15" s="1157">
        <f t="shared" si="8"/>
        <v>101.33041362688409</v>
      </c>
      <c r="F15" s="1158">
        <f t="shared" si="3"/>
        <v>0.40844094020738453</v>
      </c>
      <c r="G15" s="1159">
        <f t="shared" si="10"/>
        <v>100.56679202369025</v>
      </c>
      <c r="H15" s="1160">
        <f t="shared" si="4"/>
        <v>0.35747366835541072</v>
      </c>
      <c r="I15" s="1161" t="s">
        <v>768</v>
      </c>
      <c r="J15" s="1162" t="str">
        <f t="shared" si="0"/>
        <v>---</v>
      </c>
      <c r="K15">
        <v>0</v>
      </c>
      <c r="L15" s="1163"/>
      <c r="M15" s="1103"/>
      <c r="N15" s="1164">
        <v>41579</v>
      </c>
      <c r="O15" s="1165">
        <v>101.4688</v>
      </c>
      <c r="P15" s="1166">
        <f t="shared" si="5"/>
        <v>7.3899999999994748E-2</v>
      </c>
      <c r="Q15" s="1167" t="s">
        <v>228</v>
      </c>
      <c r="R15" s="1168">
        <f t="shared" si="9"/>
        <v>101.37920000000001</v>
      </c>
      <c r="S15" s="1169">
        <f t="shared" si="6"/>
        <v>0.11610000000000298</v>
      </c>
      <c r="T15" s="1170">
        <f t="shared" si="11"/>
        <v>101.07654285714285</v>
      </c>
      <c r="U15" s="1171">
        <f t="shared" si="7"/>
        <v>0.16491428571428912</v>
      </c>
      <c r="V15" s="1149" t="str">
        <f t="shared" si="1"/>
        <v>---</v>
      </c>
      <c r="W15" s="1150">
        <v>0</v>
      </c>
      <c r="X15" s="1151"/>
      <c r="Y15" s="1152"/>
    </row>
    <row r="16" spans="1:25" s="1103" customFormat="1" ht="14.25" hidden="1" customHeight="1">
      <c r="A16" s="1172">
        <v>41609</v>
      </c>
      <c r="B16" s="1173">
        <v>101.83403089811398</v>
      </c>
      <c r="C16" s="1174">
        <f t="shared" si="2"/>
        <v>0.12440269204357435</v>
      </c>
      <c r="D16" s="1175" t="s">
        <v>228</v>
      </c>
      <c r="E16" s="1176">
        <f t="shared" si="8"/>
        <v>101.63688270676896</v>
      </c>
      <c r="F16" s="1177">
        <f t="shared" si="3"/>
        <v>0.30646907988486305</v>
      </c>
      <c r="G16" s="1178">
        <f t="shared" si="10"/>
        <v>100.89618162718399</v>
      </c>
      <c r="H16" s="1175">
        <f t="shared" si="4"/>
        <v>0.32938960349373758</v>
      </c>
      <c r="I16" s="1179" t="s">
        <v>768</v>
      </c>
      <c r="J16" s="1180" t="str">
        <f t="shared" si="0"/>
        <v>山</v>
      </c>
      <c r="K16" s="1181">
        <v>1</v>
      </c>
      <c r="L16" s="1182"/>
      <c r="N16" s="1183">
        <v>41609</v>
      </c>
      <c r="O16" s="1184">
        <v>101.47190000000001</v>
      </c>
      <c r="P16" s="1174">
        <f t="shared" si="5"/>
        <v>3.1000000000034333E-3</v>
      </c>
      <c r="Q16" s="1176" t="s">
        <v>228</v>
      </c>
      <c r="R16" s="1178">
        <f t="shared" si="9"/>
        <v>101.4452</v>
      </c>
      <c r="S16" s="1185">
        <f t="shared" si="6"/>
        <v>6.599999999998829E-2</v>
      </c>
      <c r="T16" s="1176">
        <f t="shared" si="11"/>
        <v>101.20711428571428</v>
      </c>
      <c r="U16" s="1177">
        <f t="shared" si="7"/>
        <v>0.13057142857142878</v>
      </c>
      <c r="V16" s="1186" t="str">
        <f t="shared" si="1"/>
        <v>山</v>
      </c>
      <c r="W16" s="1187">
        <v>1</v>
      </c>
      <c r="X16" s="1188"/>
      <c r="Y16" s="1152"/>
    </row>
    <row r="17" spans="1:25" ht="14.25" hidden="1" customHeight="1">
      <c r="A17" s="1153">
        <v>41640</v>
      </c>
      <c r="B17" s="1154">
        <v>101.6716787376993</v>
      </c>
      <c r="C17" s="1155">
        <f t="shared" si="2"/>
        <v>-0.16235216041468448</v>
      </c>
      <c r="D17" s="1160">
        <f t="shared" ref="D17:D80" si="12">ROUND((B17-B5)/B5*100,2)</f>
        <v>3.71</v>
      </c>
      <c r="E17" s="1157">
        <f t="shared" si="8"/>
        <v>101.73844594729455</v>
      </c>
      <c r="F17" s="1158">
        <f t="shared" si="3"/>
        <v>0.10156324052559285</v>
      </c>
      <c r="G17" s="1159">
        <f t="shared" si="10"/>
        <v>101.15942420062177</v>
      </c>
      <c r="H17" s="1160">
        <f t="shared" si="4"/>
        <v>0.26324257343777901</v>
      </c>
      <c r="I17" s="1161" t="s">
        <v>768</v>
      </c>
      <c r="J17" s="1189" t="str">
        <f t="shared" si="0"/>
        <v>---</v>
      </c>
      <c r="K17">
        <v>0</v>
      </c>
      <c r="L17" s="1163"/>
      <c r="M17" s="1103"/>
      <c r="N17" s="1164">
        <v>41640</v>
      </c>
      <c r="O17" s="1165">
        <v>101.39230000000001</v>
      </c>
      <c r="P17" s="1166">
        <f t="shared" si="5"/>
        <v>-7.9599999999999227E-2</v>
      </c>
      <c r="Q17" s="1171">
        <f t="shared" ref="Q17:Q80" si="13">ROUND((O17-O5)/O5*100,2)</f>
        <v>1.82</v>
      </c>
      <c r="R17" s="1168">
        <f t="shared" si="9"/>
        <v>101.44433333333332</v>
      </c>
      <c r="S17" s="1169">
        <f t="shared" si="6"/>
        <v>-8.6666666668122616E-4</v>
      </c>
      <c r="T17" s="1157">
        <f t="shared" si="11"/>
        <v>101.29642857142856</v>
      </c>
      <c r="U17" s="1158">
        <f t="shared" si="7"/>
        <v>8.9314285714280572E-2</v>
      </c>
      <c r="V17" s="1149" t="str">
        <f t="shared" si="1"/>
        <v>---</v>
      </c>
      <c r="W17" s="1150">
        <v>0</v>
      </c>
      <c r="X17" s="1151"/>
      <c r="Y17" s="1152"/>
    </row>
    <row r="18" spans="1:25" ht="14.25" hidden="1" customHeight="1">
      <c r="A18" s="1153">
        <v>41671</v>
      </c>
      <c r="B18" s="1154">
        <v>101.2765107076124</v>
      </c>
      <c r="C18" s="1155">
        <f t="shared" si="2"/>
        <v>-0.39516803008689294</v>
      </c>
      <c r="D18" s="1160">
        <f t="shared" si="12"/>
        <v>2.85</v>
      </c>
      <c r="E18" s="1157">
        <f t="shared" si="8"/>
        <v>101.59407344780857</v>
      </c>
      <c r="F18" s="1158">
        <f t="shared" si="3"/>
        <v>-0.14437249948598208</v>
      </c>
      <c r="G18" s="1159">
        <f t="shared" si="10"/>
        <v>101.32253808707516</v>
      </c>
      <c r="H18" s="1160">
        <f t="shared" si="4"/>
        <v>0.16311388645338809</v>
      </c>
      <c r="I18" s="1161" t="s">
        <v>769</v>
      </c>
      <c r="J18" s="1162" t="str">
        <f t="shared" si="0"/>
        <v>---</v>
      </c>
      <c r="K18">
        <v>0</v>
      </c>
      <c r="L18" s="1163"/>
      <c r="M18" s="1103"/>
      <c r="N18" s="1164">
        <v>41671</v>
      </c>
      <c r="O18" s="1165">
        <v>101.238</v>
      </c>
      <c r="P18" s="1166">
        <f t="shared" si="5"/>
        <v>-0.15430000000000632</v>
      </c>
      <c r="Q18" s="1171">
        <f t="shared" si="13"/>
        <v>1.44</v>
      </c>
      <c r="R18" s="1168">
        <f t="shared" si="9"/>
        <v>101.36740000000002</v>
      </c>
      <c r="S18" s="1169">
        <f t="shared" si="6"/>
        <v>-7.693333333330088E-2</v>
      </c>
      <c r="T18" s="1157">
        <f t="shared" si="11"/>
        <v>101.33718571428572</v>
      </c>
      <c r="U18" s="1158">
        <f t="shared" si="7"/>
        <v>4.0757142857160034E-2</v>
      </c>
      <c r="V18" s="1149" t="str">
        <f t="shared" si="1"/>
        <v>---</v>
      </c>
      <c r="W18" s="1150">
        <v>0</v>
      </c>
      <c r="X18" s="1151"/>
      <c r="Y18" s="1152"/>
    </row>
    <row r="19" spans="1:25" ht="14.25" hidden="1" customHeight="1">
      <c r="A19" s="1153">
        <v>41699</v>
      </c>
      <c r="B19" s="1154">
        <v>100.75732416120312</v>
      </c>
      <c r="C19" s="1155">
        <f t="shared" si="2"/>
        <v>-0.51918654640928708</v>
      </c>
      <c r="D19" s="1160">
        <f t="shared" si="12"/>
        <v>1.92</v>
      </c>
      <c r="E19" s="1157">
        <f t="shared" si="8"/>
        <v>101.23517120217161</v>
      </c>
      <c r="F19" s="1158">
        <f t="shared" si="3"/>
        <v>-0.35890224563695483</v>
      </c>
      <c r="G19" s="1190">
        <f t="shared" si="10"/>
        <v>101.36154076932586</v>
      </c>
      <c r="H19" s="1191">
        <f t="shared" si="4"/>
        <v>3.9002682250696807E-2</v>
      </c>
      <c r="I19" s="1161" t="s">
        <v>769</v>
      </c>
      <c r="J19" s="1162" t="str">
        <f t="shared" si="0"/>
        <v>---</v>
      </c>
      <c r="K19">
        <v>0</v>
      </c>
      <c r="L19" s="1163"/>
      <c r="M19" s="1103"/>
      <c r="N19" s="1164">
        <v>41699</v>
      </c>
      <c r="O19" s="1165">
        <v>101.0326</v>
      </c>
      <c r="P19" s="1166">
        <f t="shared" si="5"/>
        <v>-0.20539999999999736</v>
      </c>
      <c r="Q19" s="1171">
        <f t="shared" si="13"/>
        <v>0.98</v>
      </c>
      <c r="R19" s="1168">
        <f t="shared" si="9"/>
        <v>101.22096666666668</v>
      </c>
      <c r="S19" s="1169">
        <f t="shared" si="6"/>
        <v>-0.1464333333333343</v>
      </c>
      <c r="T19" s="1157">
        <f t="shared" si="11"/>
        <v>101.32462857142858</v>
      </c>
      <c r="U19" s="1158">
        <f t="shared" si="7"/>
        <v>-1.2557142857147596E-2</v>
      </c>
      <c r="V19" s="1149" t="str">
        <f t="shared" si="1"/>
        <v>---</v>
      </c>
      <c r="W19" s="1150">
        <v>0</v>
      </c>
      <c r="X19" s="1151"/>
      <c r="Y19" s="1152"/>
    </row>
    <row r="20" spans="1:25" ht="14.25" hidden="1" customHeight="1">
      <c r="A20" s="1153">
        <v>41730</v>
      </c>
      <c r="B20" s="1154">
        <v>100.25262806002705</v>
      </c>
      <c r="C20" s="1155">
        <f t="shared" si="2"/>
        <v>-0.50469610117606578</v>
      </c>
      <c r="D20" s="1160">
        <f t="shared" si="12"/>
        <v>1.05</v>
      </c>
      <c r="E20" s="1157">
        <f t="shared" si="8"/>
        <v>100.76215430961419</v>
      </c>
      <c r="F20" s="1158">
        <f t="shared" si="3"/>
        <v>-0.47301689255742474</v>
      </c>
      <c r="G20" s="1190">
        <f t="shared" si="10"/>
        <v>101.26696996954981</v>
      </c>
      <c r="H20" s="1191">
        <f t="shared" si="4"/>
        <v>-9.4570799776050762E-2</v>
      </c>
      <c r="I20" s="1161" t="s">
        <v>770</v>
      </c>
      <c r="J20" s="1162" t="str">
        <f t="shared" si="0"/>
        <v>---</v>
      </c>
      <c r="K20">
        <v>0</v>
      </c>
      <c r="L20" s="1163"/>
      <c r="M20" s="1103"/>
      <c r="N20" s="1164">
        <v>41730</v>
      </c>
      <c r="O20" s="1165">
        <v>100.7745</v>
      </c>
      <c r="P20" s="1166">
        <f t="shared" si="5"/>
        <v>-0.25809999999999889</v>
      </c>
      <c r="Q20" s="1171">
        <f t="shared" si="13"/>
        <v>0.46</v>
      </c>
      <c r="R20" s="1168">
        <f t="shared" si="9"/>
        <v>101.01503333333334</v>
      </c>
      <c r="S20" s="1169">
        <f t="shared" si="6"/>
        <v>-0.2059333333333484</v>
      </c>
      <c r="T20" s="1157">
        <f t="shared" si="11"/>
        <v>101.2532857142857</v>
      </c>
      <c r="U20" s="1158">
        <f t="shared" si="7"/>
        <v>-7.1342857142880689E-2</v>
      </c>
      <c r="V20" s="1149" t="str">
        <f t="shared" si="1"/>
        <v>---</v>
      </c>
      <c r="W20" s="1150">
        <v>0</v>
      </c>
      <c r="X20" s="1151"/>
      <c r="Y20" s="1152"/>
    </row>
    <row r="21" spans="1:25" ht="14.25" hidden="1" customHeight="1">
      <c r="A21" s="1153">
        <v>41760</v>
      </c>
      <c r="B21" s="1154">
        <v>99.855009988097706</v>
      </c>
      <c r="C21" s="1155">
        <f t="shared" si="2"/>
        <v>-0.39761807192934384</v>
      </c>
      <c r="D21" s="1160">
        <f t="shared" si="12"/>
        <v>0.33</v>
      </c>
      <c r="E21" s="1157">
        <f t="shared" si="8"/>
        <v>100.28832073644263</v>
      </c>
      <c r="F21" s="1158">
        <f t="shared" si="3"/>
        <v>-0.47383357317156083</v>
      </c>
      <c r="G21" s="1190">
        <f t="shared" si="10"/>
        <v>101.05097296554626</v>
      </c>
      <c r="H21" s="1191">
        <f t="shared" si="4"/>
        <v>-0.21599700400354038</v>
      </c>
      <c r="I21" s="1161" t="s">
        <v>770</v>
      </c>
      <c r="J21" s="1162" t="str">
        <f t="shared" si="0"/>
        <v>---</v>
      </c>
      <c r="K21">
        <v>0</v>
      </c>
      <c r="L21" s="1163"/>
      <c r="M21" s="1103"/>
      <c r="N21" s="1164">
        <v>41760</v>
      </c>
      <c r="O21" s="1165">
        <v>100.52370000000001</v>
      </c>
      <c r="P21" s="1166">
        <f t="shared" si="5"/>
        <v>-0.25079999999999814</v>
      </c>
      <c r="Q21" s="1171">
        <f t="shared" si="13"/>
        <v>-0.03</v>
      </c>
      <c r="R21" s="1168">
        <f t="shared" si="9"/>
        <v>100.77693333333333</v>
      </c>
      <c r="S21" s="1169">
        <f t="shared" si="6"/>
        <v>-0.23810000000000286</v>
      </c>
      <c r="T21" s="1157">
        <f t="shared" si="11"/>
        <v>101.12882857142857</v>
      </c>
      <c r="U21" s="1158">
        <f t="shared" si="7"/>
        <v>-0.12445714285712484</v>
      </c>
      <c r="V21" s="1149" t="str">
        <f t="shared" si="1"/>
        <v>---</v>
      </c>
      <c r="W21" s="1150">
        <v>0</v>
      </c>
      <c r="X21" s="1151"/>
      <c r="Y21" s="1152"/>
    </row>
    <row r="22" spans="1:25" ht="14.25" hidden="1" customHeight="1">
      <c r="A22" s="1153">
        <v>41791</v>
      </c>
      <c r="B22" s="1154">
        <v>99.607939315331166</v>
      </c>
      <c r="C22" s="1155">
        <f t="shared" si="2"/>
        <v>-0.24707067276654016</v>
      </c>
      <c r="D22" s="1160">
        <f t="shared" si="12"/>
        <v>-0.22</v>
      </c>
      <c r="E22" s="1157">
        <f t="shared" si="8"/>
        <v>99.905192454485302</v>
      </c>
      <c r="F22" s="1158">
        <f t="shared" si="3"/>
        <v>-0.38312828195732607</v>
      </c>
      <c r="G22" s="1190">
        <f t="shared" si="10"/>
        <v>100.75073169544066</v>
      </c>
      <c r="H22" s="1191">
        <f t="shared" si="4"/>
        <v>-0.30024127010560164</v>
      </c>
      <c r="I22" s="1161" t="s">
        <v>770</v>
      </c>
      <c r="J22" s="1162" t="str">
        <f t="shared" si="0"/>
        <v>---</v>
      </c>
      <c r="K22">
        <v>0</v>
      </c>
      <c r="L22" s="1163"/>
      <c r="M22" s="1103"/>
      <c r="N22" s="1164">
        <v>41791</v>
      </c>
      <c r="O22" s="1165">
        <v>100.31959999999999</v>
      </c>
      <c r="P22" s="1166">
        <f t="shared" si="5"/>
        <v>-0.20410000000001105</v>
      </c>
      <c r="Q22" s="1171">
        <f t="shared" si="13"/>
        <v>-0.44</v>
      </c>
      <c r="R22" s="1168">
        <f t="shared" si="9"/>
        <v>100.53926666666666</v>
      </c>
      <c r="S22" s="1169">
        <f t="shared" si="6"/>
        <v>-0.23766666666666936</v>
      </c>
      <c r="T22" s="1157">
        <f t="shared" si="11"/>
        <v>100.96465714285715</v>
      </c>
      <c r="U22" s="1158">
        <f t="shared" si="7"/>
        <v>-0.16417142857142153</v>
      </c>
      <c r="V22" s="1149" t="str">
        <f t="shared" si="1"/>
        <v>---</v>
      </c>
      <c r="W22" s="1150">
        <v>0</v>
      </c>
      <c r="X22" s="1151"/>
      <c r="Y22" s="1152"/>
    </row>
    <row r="23" spans="1:25" ht="14.25" hidden="1" customHeight="1">
      <c r="A23" s="1153">
        <v>41821</v>
      </c>
      <c r="B23" s="1154">
        <v>99.529056016799203</v>
      </c>
      <c r="C23" s="1155">
        <f t="shared" si="2"/>
        <v>-7.8883298531962964E-2</v>
      </c>
      <c r="D23" s="1160">
        <f t="shared" si="12"/>
        <v>-0.6</v>
      </c>
      <c r="E23" s="1157">
        <f t="shared" si="8"/>
        <v>99.664001773409368</v>
      </c>
      <c r="F23" s="1158">
        <f t="shared" si="3"/>
        <v>-0.24119068107593478</v>
      </c>
      <c r="G23" s="1190">
        <f t="shared" si="10"/>
        <v>100.42144956953858</v>
      </c>
      <c r="H23" s="1191">
        <f t="shared" si="4"/>
        <v>-0.32928212590208261</v>
      </c>
      <c r="I23" s="1161" t="s">
        <v>770</v>
      </c>
      <c r="J23" s="1162" t="str">
        <f t="shared" si="0"/>
        <v>---</v>
      </c>
      <c r="K23">
        <v>0</v>
      </c>
      <c r="L23" s="1163"/>
      <c r="M23" s="1103"/>
      <c r="N23" s="1164">
        <v>41821</v>
      </c>
      <c r="O23" s="1165">
        <v>100.1674</v>
      </c>
      <c r="P23" s="1166">
        <f t="shared" si="5"/>
        <v>-0.15219999999999345</v>
      </c>
      <c r="Q23" s="1171">
        <f t="shared" si="13"/>
        <v>-0.78</v>
      </c>
      <c r="R23" s="1168">
        <f t="shared" si="9"/>
        <v>100.3369</v>
      </c>
      <c r="S23" s="1169">
        <f t="shared" si="6"/>
        <v>-0.20236666666666281</v>
      </c>
      <c r="T23" s="1157">
        <f t="shared" si="11"/>
        <v>100.77830000000002</v>
      </c>
      <c r="U23" s="1158">
        <f t="shared" si="7"/>
        <v>-0.18635714285713334</v>
      </c>
      <c r="V23" s="1149" t="str">
        <f t="shared" si="1"/>
        <v>---</v>
      </c>
      <c r="W23" s="1150">
        <v>0</v>
      </c>
      <c r="X23" s="1151"/>
      <c r="Y23" s="1152"/>
    </row>
    <row r="24" spans="1:25" ht="14.25" hidden="1" customHeight="1">
      <c r="A24" s="1153">
        <v>41852</v>
      </c>
      <c r="B24" s="1154">
        <v>99.596708996254861</v>
      </c>
      <c r="C24" s="1155">
        <f t="shared" si="2"/>
        <v>6.7652979455658624E-2</v>
      </c>
      <c r="D24" s="1160">
        <f t="shared" si="12"/>
        <v>-0.88</v>
      </c>
      <c r="E24" s="1157">
        <f t="shared" si="8"/>
        <v>99.577901442795067</v>
      </c>
      <c r="F24" s="1158">
        <f t="shared" si="3"/>
        <v>-8.6100330614300447E-2</v>
      </c>
      <c r="G24" s="1190">
        <f t="shared" si="10"/>
        <v>100.12502532076078</v>
      </c>
      <c r="H24" s="1191">
        <f t="shared" si="4"/>
        <v>-0.29642424877779661</v>
      </c>
      <c r="I24" s="1161" t="s">
        <v>770</v>
      </c>
      <c r="J24" s="1162" t="str">
        <f t="shared" si="0"/>
        <v>---</v>
      </c>
      <c r="K24">
        <v>0</v>
      </c>
      <c r="L24" s="1163"/>
      <c r="M24" s="1103"/>
      <c r="N24" s="1164">
        <v>41852</v>
      </c>
      <c r="O24" s="1165">
        <v>100.0684</v>
      </c>
      <c r="P24" s="1166">
        <f t="shared" si="5"/>
        <v>-9.9000000000003752E-2</v>
      </c>
      <c r="Q24" s="1171">
        <f t="shared" si="13"/>
        <v>-1.04</v>
      </c>
      <c r="R24" s="1168">
        <f t="shared" si="9"/>
        <v>100.18513333333333</v>
      </c>
      <c r="S24" s="1169">
        <f t="shared" si="6"/>
        <v>-0.15176666666667415</v>
      </c>
      <c r="T24" s="1157">
        <f t="shared" si="11"/>
        <v>100.58917142857142</v>
      </c>
      <c r="U24" s="1158">
        <f t="shared" si="7"/>
        <v>-0.18912857142859707</v>
      </c>
      <c r="V24" s="1149" t="str">
        <f t="shared" si="1"/>
        <v>---</v>
      </c>
      <c r="W24" s="1150">
        <v>0</v>
      </c>
      <c r="X24" s="1151"/>
      <c r="Y24" s="1152"/>
    </row>
    <row r="25" spans="1:25" ht="14.25" hidden="1" customHeight="1">
      <c r="A25" s="1153">
        <v>41883</v>
      </c>
      <c r="B25" s="1154">
        <v>99.625053880624819</v>
      </c>
      <c r="C25" s="1155">
        <f t="shared" si="2"/>
        <v>2.8344884369957413E-2</v>
      </c>
      <c r="D25" s="1160">
        <f t="shared" si="12"/>
        <v>-1.28</v>
      </c>
      <c r="E25" s="1157">
        <f t="shared" si="8"/>
        <v>99.58360629789297</v>
      </c>
      <c r="F25" s="1158">
        <f t="shared" si="3"/>
        <v>5.7048550979033052E-3</v>
      </c>
      <c r="G25" s="1190">
        <f t="shared" si="10"/>
        <v>99.889102916905429</v>
      </c>
      <c r="H25" s="1191">
        <f t="shared" si="4"/>
        <v>-0.2359224038553549</v>
      </c>
      <c r="I25" s="1161" t="s">
        <v>770</v>
      </c>
      <c r="J25" s="1162" t="str">
        <f t="shared" si="0"/>
        <v>---</v>
      </c>
      <c r="K25">
        <v>0</v>
      </c>
      <c r="L25" s="1163"/>
      <c r="M25" s="1103"/>
      <c r="N25" s="1164">
        <v>41883</v>
      </c>
      <c r="O25" s="1165">
        <v>100.014</v>
      </c>
      <c r="P25" s="1166">
        <f t="shared" si="5"/>
        <v>-5.4400000000001114E-2</v>
      </c>
      <c r="Q25" s="1171">
        <f t="shared" si="13"/>
        <v>-1.24</v>
      </c>
      <c r="R25" s="1168">
        <f t="shared" si="9"/>
        <v>100.08326666666666</v>
      </c>
      <c r="S25" s="1169">
        <f t="shared" si="6"/>
        <v>-0.10186666666666611</v>
      </c>
      <c r="T25" s="1157">
        <f t="shared" si="11"/>
        <v>100.41431428571427</v>
      </c>
      <c r="U25" s="1158">
        <f t="shared" si="7"/>
        <v>-0.17485714285714948</v>
      </c>
      <c r="V25" s="1149" t="str">
        <f t="shared" si="1"/>
        <v>---</v>
      </c>
      <c r="W25" s="1150">
        <v>0</v>
      </c>
      <c r="X25" s="1151"/>
      <c r="Y25" s="1152"/>
    </row>
    <row r="26" spans="1:25" ht="14.25" hidden="1" customHeight="1">
      <c r="A26" s="1153">
        <v>41913</v>
      </c>
      <c r="B26" s="1154">
        <v>99.588105276055899</v>
      </c>
      <c r="C26" s="1155">
        <f t="shared" si="2"/>
        <v>-3.6948604568920018E-2</v>
      </c>
      <c r="D26" s="1160">
        <f t="shared" si="12"/>
        <v>-1.75</v>
      </c>
      <c r="E26" s="1157">
        <f t="shared" si="8"/>
        <v>99.60328938431185</v>
      </c>
      <c r="F26" s="1158">
        <f t="shared" si="3"/>
        <v>1.9683086418879725E-2</v>
      </c>
      <c r="G26" s="1190">
        <f t="shared" si="10"/>
        <v>99.722071647598668</v>
      </c>
      <c r="H26" s="1191">
        <f t="shared" si="4"/>
        <v>-0.16703126930676149</v>
      </c>
      <c r="I26" s="1161" t="s">
        <v>770</v>
      </c>
      <c r="J26" s="1162" t="str">
        <f t="shared" si="0"/>
        <v>---</v>
      </c>
      <c r="K26">
        <v>0</v>
      </c>
      <c r="L26" s="1163"/>
      <c r="M26" s="1103"/>
      <c r="N26" s="1192">
        <v>41913</v>
      </c>
      <c r="O26" s="1193">
        <v>99.994879999999995</v>
      </c>
      <c r="P26" s="1194">
        <f t="shared" si="5"/>
        <v>-1.9120000000000914E-2</v>
      </c>
      <c r="Q26" s="1195">
        <f t="shared" si="13"/>
        <v>-1.38</v>
      </c>
      <c r="R26" s="1196">
        <f t="shared" si="9"/>
        <v>100.02575999999999</v>
      </c>
      <c r="S26" s="1197">
        <f t="shared" si="6"/>
        <v>-5.7506666666668593E-2</v>
      </c>
      <c r="T26" s="1167">
        <f t="shared" si="11"/>
        <v>100.26606857142856</v>
      </c>
      <c r="U26" s="1195">
        <f t="shared" si="7"/>
        <v>-0.14824571428570721</v>
      </c>
      <c r="V26" s="1186" t="str">
        <f t="shared" si="1"/>
        <v>谷</v>
      </c>
      <c r="W26" s="1187">
        <v>-1</v>
      </c>
      <c r="X26" s="1151"/>
      <c r="Y26" s="1152"/>
    </row>
    <row r="27" spans="1:25" ht="14.25" hidden="1" customHeight="1">
      <c r="A27" s="1153">
        <v>41944</v>
      </c>
      <c r="B27" s="1154">
        <v>99.486854564904647</v>
      </c>
      <c r="C27" s="1155">
        <f t="shared" si="2"/>
        <v>-0.10125071115125195</v>
      </c>
      <c r="D27" s="1160">
        <f t="shared" si="12"/>
        <v>-2.19</v>
      </c>
      <c r="E27" s="1157">
        <f t="shared" si="8"/>
        <v>99.566671240528464</v>
      </c>
      <c r="F27" s="1158">
        <f t="shared" si="3"/>
        <v>-3.6618143783385904E-2</v>
      </c>
      <c r="G27" s="1190">
        <f t="shared" si="10"/>
        <v>99.612675434009745</v>
      </c>
      <c r="H27" s="1191">
        <f t="shared" si="4"/>
        <v>-0.10939621358892282</v>
      </c>
      <c r="I27" s="1161" t="s">
        <v>770</v>
      </c>
      <c r="J27" s="1162" t="str">
        <f t="shared" si="0"/>
        <v>---</v>
      </c>
      <c r="K27">
        <v>0</v>
      </c>
      <c r="L27" s="1163"/>
      <c r="M27" s="1103"/>
      <c r="N27" s="1164">
        <v>41944</v>
      </c>
      <c r="O27" s="1198">
        <v>100.01260000000001</v>
      </c>
      <c r="P27" s="1199">
        <f t="shared" si="5"/>
        <v>1.7720000000011282E-2</v>
      </c>
      <c r="Q27" s="1171">
        <f t="shared" si="13"/>
        <v>-1.44</v>
      </c>
      <c r="R27" s="1168">
        <f t="shared" si="9"/>
        <v>100.00716</v>
      </c>
      <c r="S27" s="1169">
        <f t="shared" si="6"/>
        <v>-1.8599999999992178E-2</v>
      </c>
      <c r="T27" s="1157">
        <f t="shared" si="11"/>
        <v>100.15722571428572</v>
      </c>
      <c r="U27" s="1158">
        <f t="shared" si="7"/>
        <v>-0.10884285714284658</v>
      </c>
      <c r="V27" s="1149" t="str">
        <f t="shared" si="1"/>
        <v>---</v>
      </c>
      <c r="W27" s="1150">
        <v>0</v>
      </c>
      <c r="X27" s="1151"/>
      <c r="Y27" s="1152"/>
    </row>
    <row r="28" spans="1:25" ht="14.25" hidden="1" customHeight="1">
      <c r="A28" s="1200">
        <v>41974</v>
      </c>
      <c r="B28" s="1201">
        <v>99.35741698020739</v>
      </c>
      <c r="C28" s="1202">
        <f t="shared" si="2"/>
        <v>-0.12943758469725708</v>
      </c>
      <c r="D28" s="1203">
        <f t="shared" si="12"/>
        <v>-2.4300000000000002</v>
      </c>
      <c r="E28" s="1204">
        <f t="shared" si="8"/>
        <v>99.477458940389326</v>
      </c>
      <c r="F28" s="1205">
        <f t="shared" si="3"/>
        <v>-8.9212300139138279E-2</v>
      </c>
      <c r="G28" s="1206">
        <f t="shared" si="10"/>
        <v>99.541590718596851</v>
      </c>
      <c r="H28" s="1207">
        <f t="shared" si="4"/>
        <v>-7.1084715412894184E-2</v>
      </c>
      <c r="I28" s="1208" t="s">
        <v>770</v>
      </c>
      <c r="J28" s="1209" t="str">
        <f t="shared" si="0"/>
        <v>---</v>
      </c>
      <c r="K28" s="1181">
        <v>0</v>
      </c>
      <c r="L28" s="1182"/>
      <c r="M28" s="1103"/>
      <c r="N28" s="1164">
        <v>41974</v>
      </c>
      <c r="O28" s="1198">
        <v>100.0522</v>
      </c>
      <c r="P28" s="1199">
        <f t="shared" si="5"/>
        <v>3.9599999999992974E-2</v>
      </c>
      <c r="Q28" s="1210">
        <f t="shared" si="13"/>
        <v>-1.4</v>
      </c>
      <c r="R28" s="1168">
        <f t="shared" si="9"/>
        <v>100.01989333333331</v>
      </c>
      <c r="S28" s="1169">
        <f t="shared" si="6"/>
        <v>1.27333333333155E-2</v>
      </c>
      <c r="T28" s="1211">
        <f t="shared" si="11"/>
        <v>100.08986857142857</v>
      </c>
      <c r="U28" s="1205">
        <f t="shared" si="7"/>
        <v>-6.7357142857147778E-2</v>
      </c>
      <c r="V28" s="1149" t="str">
        <f t="shared" si="1"/>
        <v>---</v>
      </c>
      <c r="W28" s="1150">
        <v>0</v>
      </c>
      <c r="X28" s="1188"/>
      <c r="Y28" s="1152"/>
    </row>
    <row r="29" spans="1:25" ht="14.25" hidden="1" customHeight="1">
      <c r="A29" s="1153">
        <v>42005</v>
      </c>
      <c r="B29" s="1154">
        <v>99.260907964736148</v>
      </c>
      <c r="C29" s="1155">
        <f t="shared" si="2"/>
        <v>-9.6509015471241355E-2</v>
      </c>
      <c r="D29" s="1160">
        <f t="shared" si="12"/>
        <v>-2.37</v>
      </c>
      <c r="E29" s="1157">
        <f t="shared" si="8"/>
        <v>99.3683931699494</v>
      </c>
      <c r="F29" s="1158">
        <f t="shared" si="3"/>
        <v>-0.10906577043992627</v>
      </c>
      <c r="G29" s="1190">
        <f t="shared" si="10"/>
        <v>99.492014811369003</v>
      </c>
      <c r="H29" s="1191">
        <f t="shared" si="4"/>
        <v>-4.9575907227847438E-2</v>
      </c>
      <c r="I29" s="1161" t="s">
        <v>770</v>
      </c>
      <c r="J29" s="1189" t="str">
        <f t="shared" si="0"/>
        <v>---</v>
      </c>
      <c r="K29">
        <v>0</v>
      </c>
      <c r="L29" s="1163"/>
      <c r="M29" s="1103"/>
      <c r="N29" s="1142">
        <v>42005</v>
      </c>
      <c r="O29" s="1212">
        <v>100.1156</v>
      </c>
      <c r="P29" s="1213">
        <f t="shared" si="5"/>
        <v>6.3400000000001455E-2</v>
      </c>
      <c r="Q29" s="1171">
        <f t="shared" si="13"/>
        <v>-1.26</v>
      </c>
      <c r="R29" s="1145">
        <f t="shared" si="9"/>
        <v>100.06013333333333</v>
      </c>
      <c r="S29" s="1214">
        <f t="shared" si="6"/>
        <v>4.0240000000011378E-2</v>
      </c>
      <c r="T29" s="1157">
        <f t="shared" si="11"/>
        <v>100.06072571428571</v>
      </c>
      <c r="U29" s="1158">
        <f t="shared" si="7"/>
        <v>-2.9142857142858247E-2</v>
      </c>
      <c r="V29" s="1149" t="str">
        <f t="shared" si="1"/>
        <v>---</v>
      </c>
      <c r="W29" s="1150">
        <v>0</v>
      </c>
      <c r="X29" s="1151"/>
      <c r="Y29" s="1152"/>
    </row>
    <row r="30" spans="1:25" ht="14.25" hidden="1" customHeight="1">
      <c r="A30" s="1153">
        <v>42036</v>
      </c>
      <c r="B30" s="1154">
        <v>99.196953492791721</v>
      </c>
      <c r="C30" s="1155">
        <f t="shared" si="2"/>
        <v>-6.3954471944427382E-2</v>
      </c>
      <c r="D30" s="1160">
        <f t="shared" si="12"/>
        <v>-2.0499999999999998</v>
      </c>
      <c r="E30" s="1157">
        <f t="shared" si="8"/>
        <v>99.271759479245091</v>
      </c>
      <c r="F30" s="1158">
        <f t="shared" si="3"/>
        <v>-9.6633690704308606E-2</v>
      </c>
      <c r="G30" s="1190">
        <f t="shared" si="10"/>
        <v>99.444571593653649</v>
      </c>
      <c r="H30" s="1191">
        <f t="shared" si="4"/>
        <v>-4.7443217715354535E-2</v>
      </c>
      <c r="I30" s="1161" t="s">
        <v>770</v>
      </c>
      <c r="J30" s="1162" t="str">
        <f t="shared" si="0"/>
        <v>---</v>
      </c>
      <c r="K30">
        <v>0</v>
      </c>
      <c r="L30" s="1163"/>
      <c r="M30" s="1103"/>
      <c r="N30" s="1164">
        <v>42036</v>
      </c>
      <c r="O30" s="1198">
        <v>100.1991</v>
      </c>
      <c r="P30" s="1199">
        <f t="shared" si="5"/>
        <v>8.3500000000000796E-2</v>
      </c>
      <c r="Q30" s="1171">
        <f t="shared" si="13"/>
        <v>-1.03</v>
      </c>
      <c r="R30" s="1168">
        <f t="shared" si="9"/>
        <v>100.1223</v>
      </c>
      <c r="S30" s="1169">
        <f t="shared" si="6"/>
        <v>6.2166666666669812E-2</v>
      </c>
      <c r="T30" s="1157">
        <f t="shared" si="11"/>
        <v>100.06525428571429</v>
      </c>
      <c r="U30" s="1158">
        <f t="shared" si="7"/>
        <v>4.528571428579653E-3</v>
      </c>
      <c r="V30" s="1149" t="str">
        <f t="shared" si="1"/>
        <v>---</v>
      </c>
      <c r="W30" s="1150">
        <v>0</v>
      </c>
      <c r="X30" s="1151"/>
      <c r="Y30" s="1152"/>
    </row>
    <row r="31" spans="1:25" ht="14.25" hidden="1" customHeight="1">
      <c r="A31" s="1153">
        <v>42064</v>
      </c>
      <c r="B31" s="1154">
        <v>99.181928775893795</v>
      </c>
      <c r="C31" s="1166">
        <f t="shared" si="2"/>
        <v>-1.5024716897926282E-2</v>
      </c>
      <c r="D31" s="1160">
        <f t="shared" si="12"/>
        <v>-1.56</v>
      </c>
      <c r="E31" s="1170">
        <f t="shared" si="8"/>
        <v>99.213263411140545</v>
      </c>
      <c r="F31" s="1171">
        <f t="shared" si="3"/>
        <v>-5.8496068104545884E-2</v>
      </c>
      <c r="G31" s="1168">
        <f t="shared" si="10"/>
        <v>99.385317276459205</v>
      </c>
      <c r="H31" s="1169">
        <f t="shared" si="4"/>
        <v>-5.9254317194444184E-2</v>
      </c>
      <c r="I31" s="1215" t="s">
        <v>770</v>
      </c>
      <c r="J31" s="1216" t="str">
        <f t="shared" si="0"/>
        <v>---</v>
      </c>
      <c r="K31">
        <v>0</v>
      </c>
      <c r="L31" s="1163"/>
      <c r="M31" s="1103"/>
      <c r="N31" s="1164">
        <v>42064</v>
      </c>
      <c r="O31" s="1198">
        <v>100.28400000000001</v>
      </c>
      <c r="P31" s="1199">
        <f t="shared" si="5"/>
        <v>8.4900000000004638E-2</v>
      </c>
      <c r="Q31" s="1171">
        <f t="shared" si="13"/>
        <v>-0.74</v>
      </c>
      <c r="R31" s="1168">
        <f t="shared" si="9"/>
        <v>100.19956666666667</v>
      </c>
      <c r="S31" s="1169">
        <f t="shared" si="6"/>
        <v>7.72666666666737E-2</v>
      </c>
      <c r="T31" s="1157">
        <f t="shared" si="11"/>
        <v>100.09605428571429</v>
      </c>
      <c r="U31" s="1158">
        <f t="shared" si="7"/>
        <v>3.0799999999999272E-2</v>
      </c>
      <c r="V31" s="1149" t="str">
        <f t="shared" si="1"/>
        <v>---</v>
      </c>
      <c r="W31" s="1150">
        <v>0</v>
      </c>
      <c r="X31" s="1151"/>
      <c r="Y31" s="1152"/>
    </row>
    <row r="32" spans="1:25" ht="14.25" hidden="1" customHeight="1">
      <c r="A32" s="1153">
        <v>42095</v>
      </c>
      <c r="B32" s="1154">
        <v>99.205712150149168</v>
      </c>
      <c r="C32" s="1166">
        <f t="shared" si="2"/>
        <v>2.3783374255373246E-2</v>
      </c>
      <c r="D32" s="1160">
        <f t="shared" si="12"/>
        <v>-1.04</v>
      </c>
      <c r="E32" s="1157">
        <f t="shared" si="8"/>
        <v>99.194864806278233</v>
      </c>
      <c r="F32" s="1158">
        <f t="shared" si="3"/>
        <v>-1.8398604862312595E-2</v>
      </c>
      <c r="G32" s="1190">
        <f t="shared" si="10"/>
        <v>99.325411314962693</v>
      </c>
      <c r="H32" s="1191">
        <f t="shared" si="4"/>
        <v>-5.9905961496511395E-2</v>
      </c>
      <c r="I32" s="1161" t="s">
        <v>770</v>
      </c>
      <c r="J32" s="1162" t="str">
        <f t="shared" si="0"/>
        <v>---</v>
      </c>
      <c r="K32">
        <v>0</v>
      </c>
      <c r="L32" s="1163"/>
      <c r="M32" s="1103"/>
      <c r="N32" s="1164">
        <v>42095</v>
      </c>
      <c r="O32" s="1198">
        <v>100.3689</v>
      </c>
      <c r="P32" s="1199">
        <f t="shared" si="5"/>
        <v>8.4899999999990428E-2</v>
      </c>
      <c r="Q32" s="1171">
        <f t="shared" si="13"/>
        <v>-0.4</v>
      </c>
      <c r="R32" s="1168">
        <f t="shared" si="9"/>
        <v>100.28399999999999</v>
      </c>
      <c r="S32" s="1169">
        <f t="shared" si="6"/>
        <v>8.443333333332248E-2</v>
      </c>
      <c r="T32" s="1157">
        <f t="shared" si="11"/>
        <v>100.14675428571429</v>
      </c>
      <c r="U32" s="1158">
        <f t="shared" si="7"/>
        <v>5.0700000000006185E-2</v>
      </c>
      <c r="V32" s="1149" t="str">
        <f t="shared" si="1"/>
        <v>---</v>
      </c>
      <c r="W32" s="1150">
        <v>0</v>
      </c>
      <c r="X32" s="1151"/>
      <c r="Y32" s="1152"/>
    </row>
    <row r="33" spans="1:25" ht="14.25" hidden="1" customHeight="1">
      <c r="A33" s="1153">
        <v>42125</v>
      </c>
      <c r="B33" s="1154">
        <v>99.265285808138898</v>
      </c>
      <c r="C33" s="1155">
        <f t="shared" si="2"/>
        <v>5.9573657989730577E-2</v>
      </c>
      <c r="D33" s="1160">
        <f t="shared" si="12"/>
        <v>-0.59</v>
      </c>
      <c r="E33" s="1157">
        <f t="shared" si="8"/>
        <v>99.217642244727287</v>
      </c>
      <c r="F33" s="1158">
        <f t="shared" si="3"/>
        <v>2.2777438449054443E-2</v>
      </c>
      <c r="G33" s="1190">
        <f t="shared" si="10"/>
        <v>99.279294248117381</v>
      </c>
      <c r="H33" s="1191">
        <f t="shared" si="4"/>
        <v>-4.6117066845312138E-2</v>
      </c>
      <c r="I33" s="1161" t="s">
        <v>767</v>
      </c>
      <c r="J33" s="1162" t="str">
        <f t="shared" si="0"/>
        <v>---</v>
      </c>
      <c r="K33">
        <v>0</v>
      </c>
      <c r="L33" s="1163"/>
      <c r="M33" s="1103"/>
      <c r="N33" s="1164">
        <v>42125</v>
      </c>
      <c r="O33" s="1198">
        <v>100.4337</v>
      </c>
      <c r="P33" s="1199">
        <f t="shared" si="5"/>
        <v>6.4800000000005298E-2</v>
      </c>
      <c r="Q33" s="1171">
        <f t="shared" si="13"/>
        <v>-0.09</v>
      </c>
      <c r="R33" s="1168">
        <f t="shared" si="9"/>
        <v>100.36219999999999</v>
      </c>
      <c r="S33" s="1169">
        <f t="shared" si="6"/>
        <v>7.8199999999995384E-2</v>
      </c>
      <c r="T33" s="1157">
        <f t="shared" si="11"/>
        <v>100.20944285714286</v>
      </c>
      <c r="U33" s="1158">
        <f t="shared" si="7"/>
        <v>6.268857142856632E-2</v>
      </c>
      <c r="V33" s="1149" t="str">
        <f t="shared" si="1"/>
        <v>---</v>
      </c>
      <c r="W33" s="1150">
        <v>0</v>
      </c>
      <c r="X33" s="1151"/>
      <c r="Y33" s="1152"/>
    </row>
    <row r="34" spans="1:25" ht="14.25" hidden="1" customHeight="1">
      <c r="A34" s="1153">
        <v>42156</v>
      </c>
      <c r="B34" s="1154">
        <v>99.284810011372002</v>
      </c>
      <c r="C34" s="1155">
        <f t="shared" si="2"/>
        <v>1.9524203233103776E-2</v>
      </c>
      <c r="D34" s="1160">
        <f t="shared" si="12"/>
        <v>-0.32</v>
      </c>
      <c r="E34" s="1157">
        <f t="shared" si="8"/>
        <v>99.25193598988669</v>
      </c>
      <c r="F34" s="1158">
        <f t="shared" si="3"/>
        <v>3.4293745159402533E-2</v>
      </c>
      <c r="G34" s="1190">
        <f t="shared" si="10"/>
        <v>99.250430740469866</v>
      </c>
      <c r="H34" s="1191">
        <f t="shared" si="4"/>
        <v>-2.8863507647514552E-2</v>
      </c>
      <c r="I34" s="1161" t="s">
        <v>767</v>
      </c>
      <c r="J34" s="1162" t="str">
        <f t="shared" si="0"/>
        <v>---</v>
      </c>
      <c r="K34">
        <v>0</v>
      </c>
      <c r="L34" s="1163"/>
      <c r="M34" s="1103"/>
      <c r="N34" s="1192">
        <v>42156</v>
      </c>
      <c r="O34" s="1193">
        <v>100.4581</v>
      </c>
      <c r="P34" s="1194">
        <f t="shared" si="5"/>
        <v>2.4399999999999977E-2</v>
      </c>
      <c r="Q34" s="1195">
        <f t="shared" si="13"/>
        <v>0.14000000000000001</v>
      </c>
      <c r="R34" s="1196">
        <f t="shared" si="9"/>
        <v>100.42023333333333</v>
      </c>
      <c r="S34" s="1197">
        <f t="shared" si="6"/>
        <v>5.8033333333341375E-2</v>
      </c>
      <c r="T34" s="1167">
        <f t="shared" si="11"/>
        <v>100.2730857142857</v>
      </c>
      <c r="U34" s="1195">
        <f t="shared" si="7"/>
        <v>6.3642857142838238E-2</v>
      </c>
      <c r="V34" s="1186" t="str">
        <f t="shared" si="1"/>
        <v>山</v>
      </c>
      <c r="W34" s="1187">
        <v>1</v>
      </c>
      <c r="X34" s="1151"/>
      <c r="Y34" s="1152"/>
    </row>
    <row r="35" spans="1:25" ht="14.25" hidden="1" customHeight="1">
      <c r="A35" s="1153">
        <v>42186</v>
      </c>
      <c r="B35" s="1154">
        <v>99.234633204830402</v>
      </c>
      <c r="C35" s="1155">
        <f t="shared" si="2"/>
        <v>-5.0176806541600172E-2</v>
      </c>
      <c r="D35" s="1160">
        <f t="shared" si="12"/>
        <v>-0.3</v>
      </c>
      <c r="E35" s="1157">
        <f t="shared" si="8"/>
        <v>99.261576341447096</v>
      </c>
      <c r="F35" s="1158">
        <f t="shared" si="3"/>
        <v>9.640351560406657E-3</v>
      </c>
      <c r="G35" s="1190">
        <f t="shared" si="10"/>
        <v>99.232890201130303</v>
      </c>
      <c r="H35" s="1191">
        <f t="shared" si="4"/>
        <v>-1.7540539339563566E-2</v>
      </c>
      <c r="I35" s="1161" t="s">
        <v>768</v>
      </c>
      <c r="J35" s="1162" t="str">
        <f t="shared" si="0"/>
        <v>---</v>
      </c>
      <c r="K35">
        <v>0</v>
      </c>
      <c r="L35" s="1163"/>
      <c r="M35" s="1103"/>
      <c r="N35" s="1164">
        <v>42186</v>
      </c>
      <c r="O35" s="1198">
        <v>100.42619999999999</v>
      </c>
      <c r="P35" s="1199">
        <f t="shared" si="5"/>
        <v>-3.1900000000007367E-2</v>
      </c>
      <c r="Q35" s="1171">
        <f t="shared" si="13"/>
        <v>0.26</v>
      </c>
      <c r="R35" s="1168">
        <f t="shared" si="9"/>
        <v>100.43933333333332</v>
      </c>
      <c r="S35" s="1169">
        <f t="shared" si="6"/>
        <v>1.9099999999994566E-2</v>
      </c>
      <c r="T35" s="1157">
        <f t="shared" si="11"/>
        <v>100.3265142857143</v>
      </c>
      <c r="U35" s="1158">
        <f t="shared" si="7"/>
        <v>5.3428571428597138E-2</v>
      </c>
      <c r="V35" s="1149" t="str">
        <f t="shared" si="1"/>
        <v>---</v>
      </c>
      <c r="W35" s="1150">
        <v>0</v>
      </c>
      <c r="X35" s="1151"/>
      <c r="Y35" s="1152"/>
    </row>
    <row r="36" spans="1:25" ht="14.25" hidden="1" customHeight="1">
      <c r="A36" s="1153">
        <v>42217</v>
      </c>
      <c r="B36" s="1154">
        <v>99.154291324451819</v>
      </c>
      <c r="C36" s="1155">
        <f t="shared" si="2"/>
        <v>-8.0341880378583141E-2</v>
      </c>
      <c r="D36" s="1160">
        <f t="shared" si="12"/>
        <v>-0.44</v>
      </c>
      <c r="E36" s="1157">
        <f t="shared" si="8"/>
        <v>99.224578180218074</v>
      </c>
      <c r="F36" s="1158">
        <f t="shared" si="3"/>
        <v>-3.6998161229021775E-2</v>
      </c>
      <c r="G36" s="1190">
        <f t="shared" si="10"/>
        <v>99.21765925251826</v>
      </c>
      <c r="H36" s="1191">
        <f t="shared" si="4"/>
        <v>-1.5230948612042994E-2</v>
      </c>
      <c r="I36" s="1161" t="s">
        <v>768</v>
      </c>
      <c r="J36" s="1162" t="str">
        <f t="shared" si="0"/>
        <v>---</v>
      </c>
      <c r="K36">
        <v>0</v>
      </c>
      <c r="L36" s="1163"/>
      <c r="M36" s="1103"/>
      <c r="N36" s="1164">
        <v>42217</v>
      </c>
      <c r="O36" s="1165">
        <v>100.3528</v>
      </c>
      <c r="P36" s="1166">
        <f t="shared" si="5"/>
        <v>-7.339999999999236E-2</v>
      </c>
      <c r="Q36" s="1171">
        <f t="shared" si="13"/>
        <v>0.28000000000000003</v>
      </c>
      <c r="R36" s="1168">
        <f t="shared" si="9"/>
        <v>100.41236666666667</v>
      </c>
      <c r="S36" s="1169">
        <f t="shared" si="6"/>
        <v>-2.6966666666652372E-2</v>
      </c>
      <c r="T36" s="1157">
        <f t="shared" si="11"/>
        <v>100.3604</v>
      </c>
      <c r="U36" s="1158">
        <f t="shared" si="7"/>
        <v>3.3885714285702306E-2</v>
      </c>
      <c r="V36" s="1149" t="str">
        <f t="shared" si="1"/>
        <v>---</v>
      </c>
      <c r="W36" s="1150">
        <v>0</v>
      </c>
      <c r="X36" s="1151"/>
      <c r="Y36" s="1152"/>
    </row>
    <row r="37" spans="1:25" ht="14.25" hidden="1" customHeight="1">
      <c r="A37" s="1153">
        <v>42248</v>
      </c>
      <c r="B37" s="1154">
        <v>99.035478262755049</v>
      </c>
      <c r="C37" s="1155">
        <f t="shared" si="2"/>
        <v>-0.11881306169676975</v>
      </c>
      <c r="D37" s="1160">
        <f t="shared" si="12"/>
        <v>-0.59</v>
      </c>
      <c r="E37" s="1157">
        <f t="shared" si="8"/>
        <v>99.141467597345766</v>
      </c>
      <c r="F37" s="1158">
        <f t="shared" si="3"/>
        <v>-8.3110582872308214E-2</v>
      </c>
      <c r="G37" s="1190">
        <f t="shared" si="10"/>
        <v>99.194591362513023</v>
      </c>
      <c r="H37" s="1191">
        <f t="shared" si="4"/>
        <v>-2.3067890005236791E-2</v>
      </c>
      <c r="I37" s="1161" t="s">
        <v>769</v>
      </c>
      <c r="J37" s="1162" t="str">
        <f t="shared" si="0"/>
        <v>---</v>
      </c>
      <c r="K37">
        <v>0</v>
      </c>
      <c r="L37" s="1163"/>
      <c r="M37" s="1103"/>
      <c r="N37" s="1164">
        <v>42248</v>
      </c>
      <c r="O37" s="1165">
        <v>100.24630000000001</v>
      </c>
      <c r="P37" s="1166">
        <f t="shared" si="5"/>
        <v>-0.10649999999999693</v>
      </c>
      <c r="Q37" s="1171">
        <f t="shared" si="13"/>
        <v>0.23</v>
      </c>
      <c r="R37" s="1168">
        <f t="shared" si="9"/>
        <v>100.34176666666667</v>
      </c>
      <c r="S37" s="1169">
        <f t="shared" si="6"/>
        <v>-7.0599999999998886E-2</v>
      </c>
      <c r="T37" s="1157">
        <f t="shared" si="11"/>
        <v>100.36714285714285</v>
      </c>
      <c r="U37" s="1158">
        <f t="shared" si="7"/>
        <v>6.7428571428536088E-3</v>
      </c>
      <c r="V37" s="1149" t="str">
        <f t="shared" si="1"/>
        <v>---</v>
      </c>
      <c r="W37" s="1150">
        <v>0</v>
      </c>
      <c r="X37" s="1151"/>
      <c r="Y37" s="1152"/>
    </row>
    <row r="38" spans="1:25" ht="14.25" hidden="1" customHeight="1">
      <c r="A38" s="1153">
        <v>42278</v>
      </c>
      <c r="B38" s="1154">
        <v>98.945010597184378</v>
      </c>
      <c r="C38" s="1155">
        <f t="shared" si="2"/>
        <v>-9.0467665570670874E-2</v>
      </c>
      <c r="D38" s="1160">
        <f t="shared" si="12"/>
        <v>-0.65</v>
      </c>
      <c r="E38" s="1157">
        <f t="shared" si="8"/>
        <v>99.044926728130406</v>
      </c>
      <c r="F38" s="1158">
        <f t="shared" si="3"/>
        <v>-9.6540869215360203E-2</v>
      </c>
      <c r="G38" s="1190">
        <f t="shared" si="10"/>
        <v>99.16074590841167</v>
      </c>
      <c r="H38" s="1191">
        <f t="shared" si="4"/>
        <v>-3.3845454101353312E-2</v>
      </c>
      <c r="I38" s="1161" t="s">
        <v>769</v>
      </c>
      <c r="J38" s="1162" t="str">
        <f t="shared" si="0"/>
        <v>---</v>
      </c>
      <c r="K38">
        <v>0</v>
      </c>
      <c r="L38" s="1163"/>
      <c r="M38" s="1103"/>
      <c r="N38" s="1164">
        <v>42278</v>
      </c>
      <c r="O38" s="1165">
        <v>100.1253</v>
      </c>
      <c r="P38" s="1166">
        <f t="shared" si="5"/>
        <v>-0.12100000000000932</v>
      </c>
      <c r="Q38" s="1171">
        <f t="shared" si="13"/>
        <v>0.13</v>
      </c>
      <c r="R38" s="1168">
        <f t="shared" si="9"/>
        <v>100.24146666666667</v>
      </c>
      <c r="S38" s="1169">
        <f t="shared" si="6"/>
        <v>-0.10030000000000427</v>
      </c>
      <c r="T38" s="1157">
        <f t="shared" si="11"/>
        <v>100.34447142857142</v>
      </c>
      <c r="U38" s="1158">
        <f t="shared" si="7"/>
        <v>-2.2671428571428009E-2</v>
      </c>
      <c r="V38" s="1149" t="str">
        <f t="shared" si="1"/>
        <v>---</v>
      </c>
      <c r="W38" s="1150">
        <v>0</v>
      </c>
      <c r="X38" s="1151"/>
      <c r="Y38" s="1152"/>
    </row>
    <row r="39" spans="1:25" ht="14.25" hidden="1" customHeight="1">
      <c r="A39" s="1153">
        <v>42309</v>
      </c>
      <c r="B39" s="1154">
        <v>98.895138597070883</v>
      </c>
      <c r="C39" s="1155">
        <f t="shared" si="2"/>
        <v>-4.9872000113495574E-2</v>
      </c>
      <c r="D39" s="1160">
        <f t="shared" si="12"/>
        <v>-0.59</v>
      </c>
      <c r="E39" s="1157">
        <f t="shared" si="8"/>
        <v>98.958542485670094</v>
      </c>
      <c r="F39" s="1158">
        <f t="shared" si="3"/>
        <v>-8.6384242460312066E-2</v>
      </c>
      <c r="G39" s="1190">
        <f t="shared" si="10"/>
        <v>99.116378257971903</v>
      </c>
      <c r="H39" s="1191">
        <f t="shared" si="4"/>
        <v>-4.4367650439767203E-2</v>
      </c>
      <c r="I39" s="1161" t="s">
        <v>770</v>
      </c>
      <c r="J39" s="1162" t="str">
        <f t="shared" si="0"/>
        <v>---</v>
      </c>
      <c r="K39">
        <v>0</v>
      </c>
      <c r="L39" s="1163"/>
      <c r="M39" s="1103"/>
      <c r="N39" s="1164">
        <v>42309</v>
      </c>
      <c r="O39" s="1165">
        <v>100.0046</v>
      </c>
      <c r="P39" s="1166">
        <f t="shared" si="5"/>
        <v>-0.12069999999999936</v>
      </c>
      <c r="Q39" s="1171">
        <f t="shared" si="13"/>
        <v>-0.01</v>
      </c>
      <c r="R39" s="1168">
        <f t="shared" si="9"/>
        <v>100.1254</v>
      </c>
      <c r="S39" s="1169">
        <f t="shared" si="6"/>
        <v>-0.11606666666666854</v>
      </c>
      <c r="T39" s="1157">
        <f t="shared" si="11"/>
        <v>100.29242857142857</v>
      </c>
      <c r="U39" s="1158">
        <f t="shared" si="7"/>
        <v>-5.2042857142851062E-2</v>
      </c>
      <c r="V39" s="1149" t="str">
        <f t="shared" si="1"/>
        <v>---</v>
      </c>
      <c r="W39" s="1150">
        <v>0</v>
      </c>
      <c r="X39" s="1151"/>
      <c r="Y39" s="1152"/>
    </row>
    <row r="40" spans="1:25" ht="14.25" hidden="1" customHeight="1">
      <c r="A40" s="1200">
        <v>42339</v>
      </c>
      <c r="B40" s="1201">
        <v>98.893090464920419</v>
      </c>
      <c r="C40" s="1202">
        <f t="shared" si="2"/>
        <v>-2.0481321504632888E-3</v>
      </c>
      <c r="D40" s="1203">
        <f t="shared" si="12"/>
        <v>-0.47</v>
      </c>
      <c r="E40" s="1204">
        <f t="shared" ref="E40:E55" si="14">SUM(B38:B40)/3</f>
        <v>98.911079886391903</v>
      </c>
      <c r="F40" s="1205">
        <f t="shared" si="3"/>
        <v>-4.7462599278190964E-2</v>
      </c>
      <c r="G40" s="1206">
        <f t="shared" si="10"/>
        <v>99.063207494654989</v>
      </c>
      <c r="H40" s="1207">
        <f t="shared" si="4"/>
        <v>-5.3170763316913394E-2</v>
      </c>
      <c r="I40" s="1208" t="s">
        <v>770</v>
      </c>
      <c r="J40" s="1209" t="str">
        <f t="shared" si="0"/>
        <v>---</v>
      </c>
      <c r="K40" s="1181">
        <v>0</v>
      </c>
      <c r="L40" s="1182"/>
      <c r="M40" s="1103"/>
      <c r="N40" s="1217">
        <v>42339</v>
      </c>
      <c r="O40" s="1218">
        <v>99.896979999999999</v>
      </c>
      <c r="P40" s="1219">
        <f t="shared" si="5"/>
        <v>-0.10761999999999716</v>
      </c>
      <c r="Q40" s="1210">
        <f t="shared" si="13"/>
        <v>-0.16</v>
      </c>
      <c r="R40" s="1220">
        <f t="shared" si="9"/>
        <v>100.00896</v>
      </c>
      <c r="S40" s="1221">
        <f t="shared" si="6"/>
        <v>-0.11643999999999721</v>
      </c>
      <c r="T40" s="1211">
        <f t="shared" si="11"/>
        <v>100.21575428571428</v>
      </c>
      <c r="U40" s="1205">
        <f t="shared" si="7"/>
        <v>-7.6674285714290136E-2</v>
      </c>
      <c r="V40" s="1149" t="str">
        <f t="shared" si="1"/>
        <v>---</v>
      </c>
      <c r="W40" s="1150">
        <v>0</v>
      </c>
      <c r="X40" s="1188"/>
      <c r="Y40" s="1152"/>
    </row>
    <row r="41" spans="1:25" ht="14.25" hidden="1" customHeight="1">
      <c r="A41" s="1153">
        <v>42370</v>
      </c>
      <c r="B41" s="1154">
        <v>98.919046315040333</v>
      </c>
      <c r="C41" s="1155">
        <f t="shared" si="2"/>
        <v>2.5955850119913748E-2</v>
      </c>
      <c r="D41" s="1160">
        <f t="shared" si="12"/>
        <v>-0.34</v>
      </c>
      <c r="E41" s="1157">
        <f t="shared" si="14"/>
        <v>98.902425125677212</v>
      </c>
      <c r="F41" s="1158">
        <f t="shared" si="3"/>
        <v>-8.6547607146911787E-3</v>
      </c>
      <c r="G41" s="1159">
        <f t="shared" si="10"/>
        <v>99.010955538036185</v>
      </c>
      <c r="H41" s="1160">
        <f t="shared" si="4"/>
        <v>-5.2251956618803774E-2</v>
      </c>
      <c r="I41" s="1161" t="s">
        <v>770</v>
      </c>
      <c r="J41" s="1222" t="str">
        <f t="shared" si="0"/>
        <v>---</v>
      </c>
      <c r="K41">
        <v>0</v>
      </c>
      <c r="L41" s="1163"/>
      <c r="M41" s="1103"/>
      <c r="N41" s="1142">
        <v>42370</v>
      </c>
      <c r="O41" s="1223">
        <v>99.817689999999999</v>
      </c>
      <c r="P41" s="1224">
        <f t="shared" si="5"/>
        <v>-7.9290000000000305E-2</v>
      </c>
      <c r="Q41" s="1171">
        <f t="shared" si="13"/>
        <v>-0.3</v>
      </c>
      <c r="R41" s="1145">
        <f t="shared" si="9"/>
        <v>99.906423333333336</v>
      </c>
      <c r="S41" s="1214">
        <f t="shared" si="6"/>
        <v>-0.10253666666666561</v>
      </c>
      <c r="T41" s="1157">
        <f t="shared" si="11"/>
        <v>100.12426714285714</v>
      </c>
      <c r="U41" s="1158">
        <f t="shared" si="7"/>
        <v>-9.1487142857147319E-2</v>
      </c>
      <c r="V41" s="1149" t="str">
        <f t="shared" si="1"/>
        <v>---</v>
      </c>
      <c r="W41" s="1150">
        <v>0</v>
      </c>
      <c r="X41" s="1151"/>
      <c r="Y41" s="1152"/>
    </row>
    <row r="42" spans="1:25" ht="14.25" hidden="1" customHeight="1">
      <c r="A42" s="1153">
        <v>42401</v>
      </c>
      <c r="B42" s="1154">
        <v>98.879422203220471</v>
      </c>
      <c r="C42" s="1166">
        <f t="shared" si="2"/>
        <v>-3.9624111819861696E-2</v>
      </c>
      <c r="D42" s="1225">
        <f t="shared" si="12"/>
        <v>-0.32</v>
      </c>
      <c r="E42" s="1170">
        <f t="shared" si="14"/>
        <v>98.89718632772707</v>
      </c>
      <c r="F42" s="1171">
        <f t="shared" si="3"/>
        <v>-5.2387979501418158E-3</v>
      </c>
      <c r="G42" s="1226">
        <f t="shared" si="10"/>
        <v>98.960211109234749</v>
      </c>
      <c r="H42" s="1225">
        <f t="shared" si="4"/>
        <v>-5.0744428801436925E-2</v>
      </c>
      <c r="I42" s="1215" t="s">
        <v>770</v>
      </c>
      <c r="J42" s="1227" t="str">
        <f t="shared" si="0"/>
        <v>谷</v>
      </c>
      <c r="K42">
        <v>-1</v>
      </c>
      <c r="L42" s="1163"/>
      <c r="M42" s="1103"/>
      <c r="N42" s="1164">
        <v>42401</v>
      </c>
      <c r="O42" s="1165">
        <v>99.762910000000005</v>
      </c>
      <c r="P42" s="1166">
        <f t="shared" si="5"/>
        <v>-5.4779999999993834E-2</v>
      </c>
      <c r="Q42" s="1171">
        <f t="shared" si="13"/>
        <v>-0.44</v>
      </c>
      <c r="R42" s="1168">
        <f t="shared" si="9"/>
        <v>99.825859999999992</v>
      </c>
      <c r="S42" s="1169">
        <f t="shared" si="6"/>
        <v>-8.0563333333344644E-2</v>
      </c>
      <c r="T42" s="1157">
        <f t="shared" si="11"/>
        <v>100.02951142857144</v>
      </c>
      <c r="U42" s="1158">
        <f t="shared" si="7"/>
        <v>-9.4755714285696513E-2</v>
      </c>
      <c r="V42" s="1149" t="str">
        <f t="shared" si="1"/>
        <v>---</v>
      </c>
      <c r="W42" s="1228">
        <v>0</v>
      </c>
      <c r="X42" s="1151"/>
      <c r="Y42" s="1152"/>
    </row>
    <row r="43" spans="1:25" ht="14.25" hidden="1" customHeight="1">
      <c r="A43" s="1153">
        <v>42430</v>
      </c>
      <c r="B43" s="1154">
        <v>98.889984663820826</v>
      </c>
      <c r="C43" s="1155">
        <f t="shared" si="2"/>
        <v>1.0562460600354484E-2</v>
      </c>
      <c r="D43" s="1160">
        <f t="shared" si="12"/>
        <v>-0.28999999999999998</v>
      </c>
      <c r="E43" s="1157">
        <f t="shared" si="14"/>
        <v>98.896151060693867</v>
      </c>
      <c r="F43" s="1158">
        <f t="shared" si="3"/>
        <v>-1.0352670332025582E-3</v>
      </c>
      <c r="G43" s="1159">
        <f t="shared" si="10"/>
        <v>98.922453014858903</v>
      </c>
      <c r="H43" s="1160">
        <f t="shared" si="4"/>
        <v>-3.7758094375845985E-2</v>
      </c>
      <c r="I43" s="1161" t="s">
        <v>767</v>
      </c>
      <c r="J43" s="1209" t="str">
        <f t="shared" si="0"/>
        <v>---</v>
      </c>
      <c r="K43">
        <v>0</v>
      </c>
      <c r="L43" s="1163"/>
      <c r="M43" s="1103"/>
      <c r="N43" s="1164">
        <v>42430</v>
      </c>
      <c r="O43" s="1165">
        <v>99.721490000000003</v>
      </c>
      <c r="P43" s="1166">
        <f t="shared" si="5"/>
        <v>-4.1420000000002233E-2</v>
      </c>
      <c r="Q43" s="1171">
        <f t="shared" si="13"/>
        <v>-0.56000000000000005</v>
      </c>
      <c r="R43" s="1168">
        <f t="shared" si="9"/>
        <v>99.767363333333336</v>
      </c>
      <c r="S43" s="1169">
        <f t="shared" si="6"/>
        <v>-5.8496666666655983E-2</v>
      </c>
      <c r="T43" s="1157">
        <f t="shared" si="11"/>
        <v>99.939324285714292</v>
      </c>
      <c r="U43" s="1158">
        <f t="shared" si="7"/>
        <v>-9.0187142857146796E-2</v>
      </c>
      <c r="V43" s="1149" t="str">
        <f t="shared" si="1"/>
        <v>---</v>
      </c>
      <c r="W43" s="1228">
        <v>0</v>
      </c>
      <c r="X43" s="1151"/>
      <c r="Y43" s="1152"/>
    </row>
    <row r="44" spans="1:25" ht="14.25" hidden="1" customHeight="1">
      <c r="A44" s="1153">
        <v>42461</v>
      </c>
      <c r="B44" s="1229">
        <v>98.936853797554321</v>
      </c>
      <c r="C44" s="1166">
        <f t="shared" si="2"/>
        <v>4.686913373349455E-2</v>
      </c>
      <c r="D44" s="1225">
        <f t="shared" si="12"/>
        <v>-0.27</v>
      </c>
      <c r="E44" s="1170">
        <f t="shared" si="14"/>
        <v>98.902086888198539</v>
      </c>
      <c r="F44" s="1171">
        <f t="shared" si="3"/>
        <v>5.93582750467192E-3</v>
      </c>
      <c r="G44" s="1226">
        <f t="shared" ref="G44" si="15">SUM(B38:B44)/7</f>
        <v>98.908363805544539</v>
      </c>
      <c r="H44" s="1225">
        <f t="shared" si="4"/>
        <v>-1.4089209314363416E-2</v>
      </c>
      <c r="I44" s="1215" t="s">
        <v>767</v>
      </c>
      <c r="J44" s="1227" t="str">
        <f t="shared" si="0"/>
        <v>---</v>
      </c>
      <c r="K44">
        <v>0</v>
      </c>
      <c r="L44" s="1163"/>
      <c r="M44" s="1103"/>
      <c r="N44" s="1164">
        <v>42461</v>
      </c>
      <c r="O44" s="1165">
        <v>99.693790000000007</v>
      </c>
      <c r="P44" s="1166">
        <f t="shared" si="5"/>
        <v>-2.7699999999995839E-2</v>
      </c>
      <c r="Q44" s="1171">
        <f t="shared" si="13"/>
        <v>-0.67</v>
      </c>
      <c r="R44" s="1168">
        <f t="shared" si="9"/>
        <v>99.726063333333329</v>
      </c>
      <c r="S44" s="1169">
        <f t="shared" si="6"/>
        <v>-4.1300000000006776E-2</v>
      </c>
      <c r="T44" s="1157">
        <f t="shared" si="11"/>
        <v>99.860394285714293</v>
      </c>
      <c r="U44" s="1158">
        <f t="shared" si="7"/>
        <v>-7.8929999999999723E-2</v>
      </c>
      <c r="V44" s="1149" t="str">
        <f t="shared" si="1"/>
        <v>---</v>
      </c>
      <c r="W44" s="1228">
        <v>0</v>
      </c>
      <c r="X44" s="1151"/>
      <c r="Y44" s="1152"/>
    </row>
    <row r="45" spans="1:25" ht="14.25" hidden="1" customHeight="1">
      <c r="A45" s="1153">
        <v>42491</v>
      </c>
      <c r="B45" s="1154">
        <v>99.040294854645836</v>
      </c>
      <c r="C45" s="1155">
        <f t="shared" si="2"/>
        <v>0.10344105709151563</v>
      </c>
      <c r="D45" s="1160">
        <f t="shared" si="12"/>
        <v>-0.23</v>
      </c>
      <c r="E45" s="1157">
        <f t="shared" si="14"/>
        <v>98.955711105340313</v>
      </c>
      <c r="F45" s="1158">
        <f t="shared" si="3"/>
        <v>5.3624217141774011E-2</v>
      </c>
      <c r="G45" s="1159">
        <f t="shared" ref="G45:G82" si="16">SUM(B39:B45)/7</f>
        <v>98.921975842324727</v>
      </c>
      <c r="H45" s="1160">
        <f t="shared" si="4"/>
        <v>1.3612036780187964E-2</v>
      </c>
      <c r="I45" s="1230" t="s">
        <v>768</v>
      </c>
      <c r="J45" s="1209" t="str">
        <f t="shared" si="0"/>
        <v>---</v>
      </c>
      <c r="K45">
        <v>0</v>
      </c>
      <c r="L45" s="1163"/>
      <c r="M45" s="1103"/>
      <c r="N45" s="1192">
        <v>42491</v>
      </c>
      <c r="O45" s="1231">
        <v>99.676969999999997</v>
      </c>
      <c r="P45" s="1232">
        <f t="shared" si="5"/>
        <v>-1.6820000000009827E-2</v>
      </c>
      <c r="Q45" s="1195">
        <f t="shared" si="13"/>
        <v>-0.75</v>
      </c>
      <c r="R45" s="1196">
        <f t="shared" si="9"/>
        <v>99.697416666666655</v>
      </c>
      <c r="S45" s="1197">
        <f t="shared" si="6"/>
        <v>-2.8646666666674037E-2</v>
      </c>
      <c r="T45" s="1167">
        <f t="shared" si="11"/>
        <v>99.796347142857144</v>
      </c>
      <c r="U45" s="1195">
        <f t="shared" si="7"/>
        <v>-6.4047142857148742E-2</v>
      </c>
      <c r="V45" s="1186" t="str">
        <f t="shared" si="1"/>
        <v>谷</v>
      </c>
      <c r="W45" s="1233">
        <v>-1</v>
      </c>
      <c r="X45" s="1151"/>
      <c r="Y45" s="1152"/>
    </row>
    <row r="46" spans="1:25" ht="14.25" hidden="1" customHeight="1">
      <c r="A46" s="1153">
        <v>42522</v>
      </c>
      <c r="B46" s="1154">
        <v>99.235255399038408</v>
      </c>
      <c r="C46" s="1155">
        <f t="shared" si="2"/>
        <v>0.19496054439257193</v>
      </c>
      <c r="D46" s="1160">
        <f t="shared" si="12"/>
        <v>-0.05</v>
      </c>
      <c r="E46" s="1157">
        <f t="shared" si="14"/>
        <v>99.07080135041285</v>
      </c>
      <c r="F46" s="1158">
        <f t="shared" si="3"/>
        <v>0.11509024507253685</v>
      </c>
      <c r="G46" s="1159">
        <f t="shared" si="16"/>
        <v>98.97056395689151</v>
      </c>
      <c r="H46" s="1160">
        <f t="shared" si="4"/>
        <v>4.8588114566783247E-2</v>
      </c>
      <c r="I46" s="1230" t="s">
        <v>237</v>
      </c>
      <c r="J46" s="1209" t="str">
        <f t="shared" si="0"/>
        <v>---</v>
      </c>
      <c r="K46">
        <v>0</v>
      </c>
      <c r="L46" s="1163"/>
      <c r="M46" s="1103"/>
      <c r="N46" s="1164">
        <v>42522</v>
      </c>
      <c r="O46" s="1165">
        <v>99.680239999999998</v>
      </c>
      <c r="P46" s="1166">
        <f t="shared" si="5"/>
        <v>3.2700000000005502E-3</v>
      </c>
      <c r="Q46" s="1171">
        <f t="shared" si="13"/>
        <v>-0.77</v>
      </c>
      <c r="R46" s="1168">
        <f t="shared" si="9"/>
        <v>99.683666666666682</v>
      </c>
      <c r="S46" s="1169">
        <f t="shared" si="6"/>
        <v>-1.3749999999973284E-2</v>
      </c>
      <c r="T46" s="1170">
        <f t="shared" si="11"/>
        <v>99.750010000000003</v>
      </c>
      <c r="U46" s="1171">
        <f t="shared" si="7"/>
        <v>-4.6337142857140634E-2</v>
      </c>
      <c r="V46" s="1149" t="str">
        <f t="shared" si="1"/>
        <v>---</v>
      </c>
      <c r="W46" s="1228">
        <v>0</v>
      </c>
      <c r="X46" s="1151"/>
      <c r="Y46" s="1152"/>
    </row>
    <row r="47" spans="1:25" ht="14.25" hidden="1" customHeight="1">
      <c r="A47" s="1153">
        <v>42552</v>
      </c>
      <c r="B47" s="1154">
        <v>99.51504919556001</v>
      </c>
      <c r="C47" s="1155">
        <f t="shared" si="2"/>
        <v>0.27979379652160219</v>
      </c>
      <c r="D47" s="1160">
        <f t="shared" si="12"/>
        <v>0.28000000000000003</v>
      </c>
      <c r="E47" s="1157">
        <f t="shared" si="14"/>
        <v>99.263533149748085</v>
      </c>
      <c r="F47" s="1158">
        <f t="shared" si="3"/>
        <v>0.19273179933523465</v>
      </c>
      <c r="G47" s="1159">
        <f t="shared" si="16"/>
        <v>99.059415204125727</v>
      </c>
      <c r="H47" s="1160">
        <f t="shared" si="4"/>
        <v>8.8851247234217112E-2</v>
      </c>
      <c r="I47" s="1230" t="s">
        <v>237</v>
      </c>
      <c r="J47" s="1209" t="str">
        <f t="shared" si="0"/>
        <v>---</v>
      </c>
      <c r="K47">
        <v>0</v>
      </c>
      <c r="L47" s="1163"/>
      <c r="M47" s="1103"/>
      <c r="N47" s="1164">
        <v>42552</v>
      </c>
      <c r="O47" s="1165">
        <v>99.708290000000005</v>
      </c>
      <c r="P47" s="1166">
        <f t="shared" si="5"/>
        <v>2.8050000000007458E-2</v>
      </c>
      <c r="Q47" s="1171">
        <f t="shared" si="13"/>
        <v>-0.71</v>
      </c>
      <c r="R47" s="1168">
        <f t="shared" si="9"/>
        <v>99.688500000000019</v>
      </c>
      <c r="S47" s="1169">
        <f t="shared" si="6"/>
        <v>4.833333333337464E-3</v>
      </c>
      <c r="T47" s="1157">
        <f t="shared" si="11"/>
        <v>99.723054285714298</v>
      </c>
      <c r="U47" s="1158">
        <f t="shared" si="7"/>
        <v>-2.6955714285705312E-2</v>
      </c>
      <c r="V47" s="1149" t="str">
        <f t="shared" si="1"/>
        <v>---</v>
      </c>
      <c r="W47" s="1228">
        <v>0</v>
      </c>
      <c r="X47" s="1151"/>
      <c r="Y47" s="1152"/>
    </row>
    <row r="48" spans="1:25" ht="14.25" hidden="1" customHeight="1">
      <c r="A48" s="1153">
        <v>42583</v>
      </c>
      <c r="B48" s="1154">
        <v>99.829612744203345</v>
      </c>
      <c r="C48" s="1155">
        <f t="shared" si="2"/>
        <v>0.31456354864333491</v>
      </c>
      <c r="D48" s="1160">
        <f t="shared" si="12"/>
        <v>0.68</v>
      </c>
      <c r="E48" s="1157">
        <f t="shared" si="14"/>
        <v>99.526639112933921</v>
      </c>
      <c r="F48" s="1158">
        <f t="shared" si="3"/>
        <v>0.26310596318583634</v>
      </c>
      <c r="G48" s="1159">
        <f t="shared" si="16"/>
        <v>99.189496122577594</v>
      </c>
      <c r="H48" s="1160">
        <f t="shared" si="4"/>
        <v>0.13008091845186698</v>
      </c>
      <c r="I48" s="1230" t="s">
        <v>237</v>
      </c>
      <c r="J48" s="1209" t="str">
        <f t="shared" si="0"/>
        <v>---</v>
      </c>
      <c r="K48">
        <v>0</v>
      </c>
      <c r="L48" s="1163"/>
      <c r="M48" s="1103"/>
      <c r="N48" s="1164">
        <v>42583</v>
      </c>
      <c r="O48" s="1165">
        <v>99.757289999999998</v>
      </c>
      <c r="P48" s="1166">
        <f t="shared" si="5"/>
        <v>4.8999999999992383E-2</v>
      </c>
      <c r="Q48" s="1171">
        <f t="shared" si="13"/>
        <v>-0.59</v>
      </c>
      <c r="R48" s="1168">
        <f t="shared" si="9"/>
        <v>99.715273333333343</v>
      </c>
      <c r="S48" s="1169">
        <f t="shared" si="6"/>
        <v>2.677333333332399E-2</v>
      </c>
      <c r="T48" s="1157">
        <f t="shared" si="11"/>
        <v>99.714425714285724</v>
      </c>
      <c r="U48" s="1158">
        <f t="shared" si="7"/>
        <v>-8.6285714285736503E-3</v>
      </c>
      <c r="V48" s="1149" t="str">
        <f t="shared" si="1"/>
        <v>---</v>
      </c>
      <c r="W48" s="1228">
        <v>0</v>
      </c>
      <c r="X48" s="1151"/>
      <c r="Y48" s="1152"/>
    </row>
    <row r="49" spans="1:25" ht="14.25" hidden="1" customHeight="1">
      <c r="A49" s="1153">
        <v>42614</v>
      </c>
      <c r="B49" s="1154">
        <v>100.16606054070148</v>
      </c>
      <c r="C49" s="1155">
        <f t="shared" si="2"/>
        <v>0.33644779649813472</v>
      </c>
      <c r="D49" s="1160">
        <f t="shared" si="12"/>
        <v>1.1399999999999999</v>
      </c>
      <c r="E49" s="1157">
        <f t="shared" si="14"/>
        <v>99.836907493488283</v>
      </c>
      <c r="F49" s="1158">
        <f t="shared" si="3"/>
        <v>0.31026838055436201</v>
      </c>
      <c r="G49" s="1159">
        <f t="shared" si="16"/>
        <v>99.373301599360602</v>
      </c>
      <c r="H49" s="1160">
        <f t="shared" si="4"/>
        <v>0.18380547678300729</v>
      </c>
      <c r="I49" s="1230" t="s">
        <v>237</v>
      </c>
      <c r="J49" s="1209" t="str">
        <f t="shared" si="0"/>
        <v>---</v>
      </c>
      <c r="K49">
        <v>0</v>
      </c>
      <c r="L49" s="1163"/>
      <c r="M49" s="1103"/>
      <c r="N49" s="1164">
        <v>42614</v>
      </c>
      <c r="O49" s="1165">
        <v>99.833910000000003</v>
      </c>
      <c r="P49" s="1166">
        <f t="shared" si="5"/>
        <v>7.6620000000005462E-2</v>
      </c>
      <c r="Q49" s="1171">
        <f t="shared" si="13"/>
        <v>-0.41</v>
      </c>
      <c r="R49" s="1168">
        <f t="shared" si="9"/>
        <v>99.766496666666669</v>
      </c>
      <c r="S49" s="1169">
        <f t="shared" si="6"/>
        <v>5.1223333333325627E-2</v>
      </c>
      <c r="T49" s="1157">
        <f t="shared" si="11"/>
        <v>99.724568571428563</v>
      </c>
      <c r="U49" s="1158">
        <f t="shared" si="7"/>
        <v>1.0142857142838579E-2</v>
      </c>
      <c r="V49" s="1149" t="str">
        <f t="shared" si="1"/>
        <v>---</v>
      </c>
      <c r="W49" s="1228">
        <v>0</v>
      </c>
      <c r="X49" s="1151"/>
      <c r="Y49" s="1152"/>
    </row>
    <row r="50" spans="1:25" ht="14.25" hidden="1" customHeight="1">
      <c r="A50" s="1153">
        <v>42644</v>
      </c>
      <c r="B50" s="1154">
        <v>100.48999886469151</v>
      </c>
      <c r="C50" s="1155">
        <f t="shared" si="2"/>
        <v>0.32393832399003486</v>
      </c>
      <c r="D50" s="1160">
        <f t="shared" si="12"/>
        <v>1.56</v>
      </c>
      <c r="E50" s="1157">
        <f t="shared" si="14"/>
        <v>100.16189071653211</v>
      </c>
      <c r="F50" s="1158">
        <f t="shared" si="3"/>
        <v>0.32498322304383009</v>
      </c>
      <c r="G50" s="1159">
        <f t="shared" si="16"/>
        <v>99.601875056627833</v>
      </c>
      <c r="H50" s="1160">
        <f t="shared" si="4"/>
        <v>0.22857345726723111</v>
      </c>
      <c r="I50" s="1230" t="s">
        <v>237</v>
      </c>
      <c r="J50" s="1209" t="str">
        <f t="shared" si="0"/>
        <v>---</v>
      </c>
      <c r="K50">
        <v>0</v>
      </c>
      <c r="L50" s="1234" t="s">
        <v>771</v>
      </c>
      <c r="M50" s="1118"/>
      <c r="N50" s="1164">
        <v>42644</v>
      </c>
      <c r="O50" s="1165">
        <v>99.936400000000006</v>
      </c>
      <c r="P50" s="1166">
        <f t="shared" si="5"/>
        <v>0.10249000000000308</v>
      </c>
      <c r="Q50" s="1171">
        <f t="shared" si="13"/>
        <v>-0.19</v>
      </c>
      <c r="R50" s="1168">
        <f t="shared" si="9"/>
        <v>99.842533333333336</v>
      </c>
      <c r="S50" s="1169">
        <f t="shared" si="6"/>
        <v>7.6036666666666974E-2</v>
      </c>
      <c r="T50" s="1157">
        <f t="shared" si="11"/>
        <v>99.75527000000001</v>
      </c>
      <c r="U50" s="1158">
        <f t="shared" si="7"/>
        <v>3.0701428571447309E-2</v>
      </c>
      <c r="V50" s="1149" t="str">
        <f t="shared" si="1"/>
        <v>---</v>
      </c>
      <c r="W50" s="1228">
        <v>0</v>
      </c>
      <c r="X50" s="1235" t="s">
        <v>771</v>
      </c>
      <c r="Y50" s="1152"/>
    </row>
    <row r="51" spans="1:25" ht="14.25" hidden="1" customHeight="1">
      <c r="A51" s="1153">
        <v>42675</v>
      </c>
      <c r="B51" s="1154">
        <v>100.84203048189146</v>
      </c>
      <c r="C51" s="1155">
        <f t="shared" si="2"/>
        <v>0.35203161719994114</v>
      </c>
      <c r="D51" s="1160">
        <f t="shared" si="12"/>
        <v>1.97</v>
      </c>
      <c r="E51" s="1157">
        <f t="shared" si="14"/>
        <v>100.49936329576148</v>
      </c>
      <c r="F51" s="1158">
        <f t="shared" si="3"/>
        <v>0.33747257922937024</v>
      </c>
      <c r="G51" s="1159">
        <f t="shared" si="16"/>
        <v>99.874043154390293</v>
      </c>
      <c r="H51" s="1160">
        <f t="shared" si="4"/>
        <v>0.27216809776246009</v>
      </c>
      <c r="I51" s="1230" t="s">
        <v>237</v>
      </c>
      <c r="J51" s="1209" t="str">
        <f t="shared" si="0"/>
        <v>---</v>
      </c>
      <c r="K51">
        <v>0</v>
      </c>
      <c r="L51" s="1234" t="s">
        <v>772</v>
      </c>
      <c r="M51" s="1118"/>
      <c r="N51" s="1164">
        <v>42675</v>
      </c>
      <c r="O51" s="1165">
        <v>100.0468</v>
      </c>
      <c r="P51" s="1166">
        <f t="shared" si="5"/>
        <v>0.1103999999999985</v>
      </c>
      <c r="Q51" s="1171">
        <f t="shared" si="13"/>
        <v>0.04</v>
      </c>
      <c r="R51" s="1168">
        <f t="shared" si="9"/>
        <v>99.939036666666667</v>
      </c>
      <c r="S51" s="1169">
        <f t="shared" si="6"/>
        <v>9.6503333333330943E-2</v>
      </c>
      <c r="T51" s="1157">
        <f t="shared" si="11"/>
        <v>99.805700000000002</v>
      </c>
      <c r="U51" s="1158">
        <f t="shared" si="7"/>
        <v>5.0429999999991537E-2</v>
      </c>
      <c r="V51" s="1149" t="str">
        <f t="shared" si="1"/>
        <v>---</v>
      </c>
      <c r="W51" s="1228">
        <v>0</v>
      </c>
      <c r="X51" s="1235" t="s">
        <v>772</v>
      </c>
      <c r="Y51" s="1152"/>
    </row>
    <row r="52" spans="1:25" ht="14.25" hidden="1" customHeight="1">
      <c r="A52" s="1153">
        <v>42705</v>
      </c>
      <c r="B52" s="1154">
        <v>101.18318245381371</v>
      </c>
      <c r="C52" s="1155">
        <f t="shared" si="2"/>
        <v>0.34115197192225821</v>
      </c>
      <c r="D52" s="1160">
        <f t="shared" si="12"/>
        <v>2.3199999999999998</v>
      </c>
      <c r="E52" s="1157">
        <f t="shared" si="14"/>
        <v>100.83840393346556</v>
      </c>
      <c r="F52" s="1158">
        <f t="shared" si="3"/>
        <v>0.33904063770407333</v>
      </c>
      <c r="G52" s="1159">
        <f t="shared" si="16"/>
        <v>100.18016995427142</v>
      </c>
      <c r="H52" s="1160">
        <f t="shared" si="4"/>
        <v>0.30612679988112745</v>
      </c>
      <c r="I52" s="1230" t="s">
        <v>237</v>
      </c>
      <c r="J52" s="1209" t="str">
        <f t="shared" si="0"/>
        <v>---</v>
      </c>
      <c r="K52" s="1181">
        <v>0</v>
      </c>
      <c r="L52" s="1236" t="s">
        <v>773</v>
      </c>
      <c r="M52" s="1118"/>
      <c r="N52" s="1217">
        <v>42705</v>
      </c>
      <c r="O52" s="1218">
        <v>100.1566</v>
      </c>
      <c r="P52" s="1166">
        <f t="shared" si="5"/>
        <v>0.10979999999999279</v>
      </c>
      <c r="Q52" s="1210">
        <f t="shared" si="13"/>
        <v>0.26</v>
      </c>
      <c r="R52" s="1168">
        <f t="shared" si="9"/>
        <v>100.04660000000001</v>
      </c>
      <c r="S52" s="1169">
        <f t="shared" si="6"/>
        <v>0.10756333333334567</v>
      </c>
      <c r="T52" s="1157">
        <f t="shared" si="11"/>
        <v>99.874218571428585</v>
      </c>
      <c r="U52" s="1158">
        <f t="shared" si="7"/>
        <v>6.8518571428583641E-2</v>
      </c>
      <c r="V52" s="1237" t="s">
        <v>774</v>
      </c>
      <c r="W52" s="1238">
        <v>0</v>
      </c>
      <c r="X52" s="1235" t="s">
        <v>773</v>
      </c>
      <c r="Y52" s="1152"/>
    </row>
    <row r="53" spans="1:25" ht="14.25" hidden="1" customHeight="1">
      <c r="A53" s="1239">
        <v>42736</v>
      </c>
      <c r="B53" s="1240">
        <v>101.45536704614587</v>
      </c>
      <c r="C53" s="1241">
        <f t="shared" si="2"/>
        <v>0.27218459233215242</v>
      </c>
      <c r="D53" s="1242">
        <f t="shared" si="12"/>
        <v>2.56</v>
      </c>
      <c r="E53" s="1243">
        <f t="shared" si="14"/>
        <v>101.16019332728366</v>
      </c>
      <c r="F53" s="1244">
        <f t="shared" si="3"/>
        <v>0.32178939381810778</v>
      </c>
      <c r="G53" s="1245">
        <f t="shared" si="16"/>
        <v>100.49732876100106</v>
      </c>
      <c r="H53" s="1242">
        <f t="shared" si="4"/>
        <v>0.31715880672963692</v>
      </c>
      <c r="I53" s="1246" t="s">
        <v>237</v>
      </c>
      <c r="J53" s="1237" t="str">
        <f t="shared" si="0"/>
        <v>---</v>
      </c>
      <c r="K53">
        <v>0</v>
      </c>
      <c r="L53" s="1234" t="s">
        <v>775</v>
      </c>
      <c r="M53" s="1118"/>
      <c r="N53" s="1142">
        <v>42736</v>
      </c>
      <c r="O53" s="1212">
        <v>100.2517</v>
      </c>
      <c r="P53" s="1247">
        <f t="shared" si="5"/>
        <v>9.5100000000002183E-2</v>
      </c>
      <c r="Q53" s="1171">
        <f t="shared" si="13"/>
        <v>0.43</v>
      </c>
      <c r="R53" s="1145">
        <f t="shared" si="9"/>
        <v>100.15170000000001</v>
      </c>
      <c r="S53" s="1214">
        <f t="shared" si="6"/>
        <v>0.10509999999999309</v>
      </c>
      <c r="T53" s="1147">
        <f t="shared" si="11"/>
        <v>99.955855714285718</v>
      </c>
      <c r="U53" s="1248">
        <f t="shared" si="7"/>
        <v>8.1637142857132972E-2</v>
      </c>
      <c r="V53" s="1249" t="s">
        <v>774</v>
      </c>
      <c r="W53" s="1250">
        <v>0</v>
      </c>
      <c r="X53" s="1251" t="s">
        <v>775</v>
      </c>
      <c r="Y53" s="1152"/>
    </row>
    <row r="54" spans="1:25" ht="14.25" hidden="1" customHeight="1">
      <c r="A54" s="1252">
        <v>42767</v>
      </c>
      <c r="B54" s="1154">
        <v>101.56423429855639</v>
      </c>
      <c r="C54" s="1155">
        <f t="shared" si="2"/>
        <v>0.1088672524105192</v>
      </c>
      <c r="D54" s="1253">
        <f t="shared" si="12"/>
        <v>2.72</v>
      </c>
      <c r="E54" s="1254">
        <f t="shared" si="14"/>
        <v>101.40092793283866</v>
      </c>
      <c r="F54" s="1255">
        <f t="shared" si="3"/>
        <v>0.24073460555499082</v>
      </c>
      <c r="G54" s="1256">
        <f t="shared" si="16"/>
        <v>100.79006949000053</v>
      </c>
      <c r="H54" s="1253">
        <f t="shared" si="4"/>
        <v>0.29274072899947612</v>
      </c>
      <c r="I54" s="1257" t="s">
        <v>237</v>
      </c>
      <c r="J54" s="1149" t="str">
        <f t="shared" si="0"/>
        <v>山</v>
      </c>
      <c r="K54">
        <v>1</v>
      </c>
      <c r="L54" s="1234" t="s">
        <v>776</v>
      </c>
      <c r="M54" s="1118"/>
      <c r="N54" s="1164">
        <v>42767</v>
      </c>
      <c r="O54" s="1198">
        <v>100.3312</v>
      </c>
      <c r="P54" s="1258">
        <f t="shared" si="5"/>
        <v>7.9499999999995907E-2</v>
      </c>
      <c r="Q54" s="1171">
        <f t="shared" si="13"/>
        <v>0.56999999999999995</v>
      </c>
      <c r="R54" s="1168">
        <f t="shared" si="9"/>
        <v>100.24650000000001</v>
      </c>
      <c r="S54" s="1169">
        <f t="shared" si="6"/>
        <v>9.4800000000006435E-2</v>
      </c>
      <c r="T54" s="1157">
        <f t="shared" si="11"/>
        <v>100.04484285714285</v>
      </c>
      <c r="U54" s="1158">
        <f t="shared" si="7"/>
        <v>8.8987142857135382E-2</v>
      </c>
      <c r="V54" s="1249" t="s">
        <v>774</v>
      </c>
      <c r="W54" s="1250">
        <v>0</v>
      </c>
      <c r="X54" s="1235" t="s">
        <v>776</v>
      </c>
      <c r="Y54" s="1152"/>
    </row>
    <row r="55" spans="1:25" ht="14.25" hidden="1" customHeight="1">
      <c r="A55" s="1153">
        <v>42795</v>
      </c>
      <c r="B55" s="1154">
        <v>101.54339979111639</v>
      </c>
      <c r="C55" s="1259">
        <f t="shared" si="2"/>
        <v>-2.0834507440000039E-2</v>
      </c>
      <c r="D55" s="1253">
        <f t="shared" si="12"/>
        <v>2.68</v>
      </c>
      <c r="E55" s="1254">
        <f t="shared" si="14"/>
        <v>101.52100037860622</v>
      </c>
      <c r="F55" s="1255">
        <f t="shared" si="3"/>
        <v>0.12007244576756193</v>
      </c>
      <c r="G55" s="1256">
        <f t="shared" si="16"/>
        <v>101.03489621098811</v>
      </c>
      <c r="H55" s="1253">
        <f t="shared" si="4"/>
        <v>0.24482672098757519</v>
      </c>
      <c r="I55" s="1257" t="s">
        <v>769</v>
      </c>
      <c r="J55" s="1149" t="str">
        <f t="shared" si="0"/>
        <v>---</v>
      </c>
      <c r="K55">
        <v>0</v>
      </c>
      <c r="L55" s="1234" t="s">
        <v>777</v>
      </c>
      <c r="M55" s="1118"/>
      <c r="N55" s="1164">
        <v>42795</v>
      </c>
      <c r="O55" s="1198">
        <v>100.4198</v>
      </c>
      <c r="P55" s="1258">
        <f t="shared" si="5"/>
        <v>8.8599999999999568E-2</v>
      </c>
      <c r="Q55" s="1171">
        <f t="shared" si="13"/>
        <v>0.7</v>
      </c>
      <c r="R55" s="1168">
        <f t="shared" si="9"/>
        <v>100.33423333333333</v>
      </c>
      <c r="S55" s="1169">
        <f t="shared" si="6"/>
        <v>8.7733333333318342E-2</v>
      </c>
      <c r="T55" s="1157">
        <f t="shared" si="11"/>
        <v>100.13948714285713</v>
      </c>
      <c r="U55" s="1158">
        <f t="shared" si="7"/>
        <v>9.4644285714281295E-2</v>
      </c>
      <c r="V55" s="1249" t="s">
        <v>774</v>
      </c>
      <c r="W55" s="1250">
        <v>0</v>
      </c>
      <c r="X55" s="1235" t="s">
        <v>777</v>
      </c>
      <c r="Y55" s="1152"/>
    </row>
    <row r="56" spans="1:25" ht="14.25" hidden="1" customHeight="1">
      <c r="A56" s="1153">
        <v>42826</v>
      </c>
      <c r="B56" s="1154">
        <v>101.48940115199456</v>
      </c>
      <c r="C56" s="1259">
        <f t="shared" si="2"/>
        <v>-5.3998639121829228E-2</v>
      </c>
      <c r="D56" s="1253">
        <f t="shared" si="12"/>
        <v>2.58</v>
      </c>
      <c r="E56" s="1254">
        <f t="shared" ref="E56:E73" si="17">SUM(B54:B56)/3</f>
        <v>101.53234508055579</v>
      </c>
      <c r="F56" s="1255">
        <f t="shared" si="3"/>
        <v>1.1344701949568048E-2</v>
      </c>
      <c r="G56" s="1256">
        <f t="shared" si="16"/>
        <v>101.22394486974427</v>
      </c>
      <c r="H56" s="1253">
        <f t="shared" si="4"/>
        <v>0.18904865875616395</v>
      </c>
      <c r="I56" s="1257" t="s">
        <v>769</v>
      </c>
      <c r="J56" s="1227" t="str">
        <f t="shared" si="0"/>
        <v>---</v>
      </c>
      <c r="K56">
        <v>0</v>
      </c>
      <c r="L56" s="1234" t="s">
        <v>778</v>
      </c>
      <c r="M56" s="1118"/>
      <c r="N56" s="1164">
        <v>42826</v>
      </c>
      <c r="O56" s="1198">
        <v>100.5046</v>
      </c>
      <c r="P56" s="1258">
        <f t="shared" si="5"/>
        <v>8.4800000000001319E-2</v>
      </c>
      <c r="Q56" s="1171">
        <f t="shared" si="13"/>
        <v>0.81</v>
      </c>
      <c r="R56" s="1168">
        <f t="shared" si="9"/>
        <v>100.41853333333331</v>
      </c>
      <c r="S56" s="1169">
        <f t="shared" si="6"/>
        <v>8.429999999998472E-2</v>
      </c>
      <c r="T56" s="1157">
        <f t="shared" si="11"/>
        <v>100.23530000000001</v>
      </c>
      <c r="U56" s="1158">
        <f t="shared" si="7"/>
        <v>9.5812857142874464E-2</v>
      </c>
      <c r="V56" s="1249" t="s">
        <v>774</v>
      </c>
      <c r="W56" s="1250">
        <v>0</v>
      </c>
      <c r="X56" s="1235" t="s">
        <v>778</v>
      </c>
      <c r="Y56" s="1152"/>
    </row>
    <row r="57" spans="1:25" ht="14.25" hidden="1" customHeight="1">
      <c r="A57" s="1153">
        <v>42856</v>
      </c>
      <c r="B57" s="1154">
        <v>101.40191523996614</v>
      </c>
      <c r="C57" s="1259">
        <f t="shared" si="2"/>
        <v>-8.7485912028412827E-2</v>
      </c>
      <c r="D57" s="1253">
        <f t="shared" si="12"/>
        <v>2.38</v>
      </c>
      <c r="E57" s="1254">
        <f t="shared" si="17"/>
        <v>101.47823872769236</v>
      </c>
      <c r="F57" s="1255">
        <f t="shared" si="3"/>
        <v>-5.4106352863428242E-2</v>
      </c>
      <c r="G57" s="1256">
        <f t="shared" si="16"/>
        <v>101.35421863764064</v>
      </c>
      <c r="H57" s="1253">
        <f t="shared" si="4"/>
        <v>0.13027376789636946</v>
      </c>
      <c r="I57" s="1118" t="s">
        <v>240</v>
      </c>
      <c r="J57" s="1227" t="str">
        <f t="shared" si="0"/>
        <v>---</v>
      </c>
      <c r="K57">
        <v>0</v>
      </c>
      <c r="L57" s="1234" t="s">
        <v>779</v>
      </c>
      <c r="M57" s="1118"/>
      <c r="N57" s="1164">
        <v>42856</v>
      </c>
      <c r="O57" s="1198">
        <v>100.57080000000001</v>
      </c>
      <c r="P57" s="1258">
        <f t="shared" si="5"/>
        <v>6.620000000000914E-2</v>
      </c>
      <c r="Q57" s="1171">
        <f t="shared" si="13"/>
        <v>0.9</v>
      </c>
      <c r="R57" s="1168">
        <f t="shared" si="9"/>
        <v>100.4984</v>
      </c>
      <c r="S57" s="1169">
        <f t="shared" si="6"/>
        <v>7.9866666666688957E-2</v>
      </c>
      <c r="T57" s="1157">
        <f t="shared" si="11"/>
        <v>100.32592857142856</v>
      </c>
      <c r="U57" s="1158">
        <f t="shared" si="7"/>
        <v>9.0628571428553073E-2</v>
      </c>
      <c r="V57" s="1249" t="s">
        <v>774</v>
      </c>
      <c r="W57" s="1250">
        <v>0</v>
      </c>
      <c r="X57" s="1235" t="s">
        <v>779</v>
      </c>
      <c r="Y57" s="1152"/>
    </row>
    <row r="58" spans="1:25" ht="14.25" hidden="1" customHeight="1">
      <c r="A58" s="1153">
        <v>42887</v>
      </c>
      <c r="B58" s="1154">
        <v>101.29244497278293</v>
      </c>
      <c r="C58" s="1259">
        <f t="shared" si="2"/>
        <v>-0.1094702671832124</v>
      </c>
      <c r="D58" s="1253">
        <f t="shared" si="12"/>
        <v>2.0699999999999998</v>
      </c>
      <c r="E58" s="1254">
        <f t="shared" si="17"/>
        <v>101.39458712158121</v>
      </c>
      <c r="F58" s="1255">
        <f t="shared" si="3"/>
        <v>-8.3651606111146748E-2</v>
      </c>
      <c r="G58" s="1256">
        <f t="shared" si="16"/>
        <v>101.41856356491085</v>
      </c>
      <c r="H58" s="1253">
        <f t="shared" si="4"/>
        <v>6.4344927270212793E-2</v>
      </c>
      <c r="I58" s="1118" t="s">
        <v>240</v>
      </c>
      <c r="J58" s="1227" t="str">
        <f t="shared" si="0"/>
        <v>---</v>
      </c>
      <c r="K58">
        <v>0</v>
      </c>
      <c r="L58" s="1234" t="s">
        <v>780</v>
      </c>
      <c r="M58" s="1118"/>
      <c r="N58" s="1164">
        <v>42887</v>
      </c>
      <c r="O58" s="1198">
        <v>100.6169</v>
      </c>
      <c r="P58" s="1258">
        <f t="shared" si="5"/>
        <v>4.6099999999995589E-2</v>
      </c>
      <c r="Q58" s="1171">
        <f t="shared" si="13"/>
        <v>0.94</v>
      </c>
      <c r="R58" s="1168">
        <f t="shared" si="9"/>
        <v>100.5641</v>
      </c>
      <c r="S58" s="1169">
        <f t="shared" si="6"/>
        <v>6.5699999999992542E-2</v>
      </c>
      <c r="T58" s="1170">
        <f t="shared" si="11"/>
        <v>100.40737142857142</v>
      </c>
      <c r="U58" s="1171">
        <f t="shared" si="7"/>
        <v>8.1442857142860703E-2</v>
      </c>
      <c r="V58" s="1249" t="s">
        <v>774</v>
      </c>
      <c r="W58" s="1250">
        <v>0</v>
      </c>
      <c r="X58" s="1235" t="s">
        <v>780</v>
      </c>
      <c r="Y58" s="1152"/>
    </row>
    <row r="59" spans="1:25" ht="14.25" hidden="1" customHeight="1">
      <c r="A59" s="1153">
        <v>42917</v>
      </c>
      <c r="B59" s="1154">
        <v>101.2103944087237</v>
      </c>
      <c r="C59" s="1259">
        <f t="shared" si="2"/>
        <v>-8.2050564059230169E-2</v>
      </c>
      <c r="D59" s="1253">
        <f t="shared" si="12"/>
        <v>1.7</v>
      </c>
      <c r="E59" s="1254">
        <f t="shared" si="17"/>
        <v>101.30158487382425</v>
      </c>
      <c r="F59" s="1255">
        <f t="shared" si="3"/>
        <v>-9.3002247756956535E-2</v>
      </c>
      <c r="G59" s="1256">
        <f t="shared" si="16"/>
        <v>101.42245098704086</v>
      </c>
      <c r="H59" s="1253">
        <f t="shared" si="4"/>
        <v>3.8874221300062572E-3</v>
      </c>
      <c r="I59" s="1118" t="s">
        <v>240</v>
      </c>
      <c r="J59" s="1227" t="str">
        <f t="shared" si="0"/>
        <v>---</v>
      </c>
      <c r="K59">
        <v>0</v>
      </c>
      <c r="L59" s="1260" t="s">
        <v>781</v>
      </c>
      <c r="M59" s="1103"/>
      <c r="N59" s="1164">
        <v>42917</v>
      </c>
      <c r="O59" s="1198">
        <v>100.63930000000001</v>
      </c>
      <c r="P59" s="1258">
        <f t="shared" si="5"/>
        <v>2.2400000000004638E-2</v>
      </c>
      <c r="Q59" s="1171">
        <f t="shared" si="13"/>
        <v>0.93</v>
      </c>
      <c r="R59" s="1168">
        <f t="shared" si="9"/>
        <v>100.60899999999999</v>
      </c>
      <c r="S59" s="1169">
        <f t="shared" si="6"/>
        <v>4.4899999999998386E-2</v>
      </c>
      <c r="T59" s="1170">
        <f t="shared" si="11"/>
        <v>100.47632857142858</v>
      </c>
      <c r="U59" s="1171">
        <f t="shared" si="7"/>
        <v>6.895714285715826E-2</v>
      </c>
      <c r="V59" s="1249" t="s">
        <v>774</v>
      </c>
      <c r="W59" s="1250">
        <v>0</v>
      </c>
      <c r="X59" s="1261" t="s">
        <v>781</v>
      </c>
      <c r="Y59" s="1103"/>
    </row>
    <row r="60" spans="1:25" ht="14.25" hidden="1" customHeight="1">
      <c r="A60" s="1153">
        <v>42948</v>
      </c>
      <c r="B60" s="1154">
        <v>101.17586256252942</v>
      </c>
      <c r="C60" s="1259">
        <f t="shared" si="2"/>
        <v>-3.4531846194283844E-2</v>
      </c>
      <c r="D60" s="1253">
        <f t="shared" si="12"/>
        <v>1.35</v>
      </c>
      <c r="E60" s="1254">
        <f t="shared" si="17"/>
        <v>101.22623398134535</v>
      </c>
      <c r="F60" s="1255">
        <f t="shared" si="3"/>
        <v>-7.5350892478908804E-2</v>
      </c>
      <c r="G60" s="1256">
        <f t="shared" si="16"/>
        <v>101.38252177509567</v>
      </c>
      <c r="H60" s="1253">
        <f t="shared" si="4"/>
        <v>-3.9929211945192833E-2</v>
      </c>
      <c r="I60" s="1118" t="s">
        <v>240</v>
      </c>
      <c r="J60" s="1227" t="str">
        <f t="shared" si="0"/>
        <v>---</v>
      </c>
      <c r="K60">
        <v>0</v>
      </c>
      <c r="L60" s="1260" t="s">
        <v>782</v>
      </c>
      <c r="M60" s="1103"/>
      <c r="N60" s="1164">
        <v>42948</v>
      </c>
      <c r="O60" s="1198">
        <v>100.6437</v>
      </c>
      <c r="P60" s="1258">
        <f t="shared" si="5"/>
        <v>4.3999999999897454E-3</v>
      </c>
      <c r="Q60" s="1171">
        <f t="shared" si="13"/>
        <v>0.89</v>
      </c>
      <c r="R60" s="1168">
        <f t="shared" si="9"/>
        <v>100.63330000000001</v>
      </c>
      <c r="S60" s="1169">
        <f t="shared" si="6"/>
        <v>2.4300000000010868E-2</v>
      </c>
      <c r="T60" s="1170">
        <f t="shared" si="11"/>
        <v>100.53232857142856</v>
      </c>
      <c r="U60" s="1171">
        <f t="shared" si="7"/>
        <v>5.5999999999983174E-2</v>
      </c>
      <c r="V60" s="1249" t="s">
        <v>774</v>
      </c>
      <c r="W60" s="1250">
        <v>0</v>
      </c>
      <c r="X60" s="1261" t="s">
        <v>782</v>
      </c>
      <c r="Y60" s="1103"/>
    </row>
    <row r="61" spans="1:25" ht="14.25" hidden="1" customHeight="1">
      <c r="A61" s="1153">
        <v>42979</v>
      </c>
      <c r="B61" s="1154">
        <v>101.1557529705796</v>
      </c>
      <c r="C61" s="1259">
        <f t="shared" si="2"/>
        <v>-2.010959194981865E-2</v>
      </c>
      <c r="D61" s="1253">
        <f t="shared" si="12"/>
        <v>0.99</v>
      </c>
      <c r="E61" s="1254">
        <f t="shared" si="17"/>
        <v>101.1806699806109</v>
      </c>
      <c r="F61" s="1255">
        <f t="shared" si="3"/>
        <v>-4.5564000734444221E-2</v>
      </c>
      <c r="G61" s="1256">
        <f t="shared" si="16"/>
        <v>101.32416729967039</v>
      </c>
      <c r="H61" s="1253">
        <f t="shared" si="4"/>
        <v>-5.8354475425275609E-2</v>
      </c>
      <c r="I61" s="1118" t="s">
        <v>767</v>
      </c>
      <c r="J61" s="1227" t="str">
        <f t="shared" si="0"/>
        <v>---</v>
      </c>
      <c r="K61">
        <v>0</v>
      </c>
      <c r="L61" s="1234" t="s">
        <v>783</v>
      </c>
      <c r="M61" s="1103"/>
      <c r="N61" s="1164">
        <v>42979</v>
      </c>
      <c r="O61" s="1198">
        <v>100.6414</v>
      </c>
      <c r="P61" s="1258">
        <f t="shared" si="5"/>
        <v>-2.299999999991087E-3</v>
      </c>
      <c r="Q61" s="1171">
        <f t="shared" si="13"/>
        <v>0.81</v>
      </c>
      <c r="R61" s="1168">
        <f t="shared" si="9"/>
        <v>100.64146666666666</v>
      </c>
      <c r="S61" s="1169">
        <f t="shared" si="6"/>
        <v>8.1666666666535548E-3</v>
      </c>
      <c r="T61" s="1170">
        <f t="shared" si="11"/>
        <v>100.57664285714284</v>
      </c>
      <c r="U61" s="1171">
        <f t="shared" si="7"/>
        <v>4.4314285714278867E-2</v>
      </c>
      <c r="V61" s="1149" t="s">
        <v>774</v>
      </c>
      <c r="W61" s="1262">
        <v>0</v>
      </c>
      <c r="X61" s="1235" t="s">
        <v>783</v>
      </c>
      <c r="Y61" s="1103"/>
    </row>
    <row r="62" spans="1:25" ht="14.25" hidden="1" customHeight="1">
      <c r="A62" s="1153">
        <v>43009</v>
      </c>
      <c r="B62" s="1154">
        <v>101.13961656627875</v>
      </c>
      <c r="C62" s="1259">
        <f t="shared" si="2"/>
        <v>-1.6136404300851837E-2</v>
      </c>
      <c r="D62" s="1253">
        <f t="shared" si="12"/>
        <v>0.65</v>
      </c>
      <c r="E62" s="1254">
        <f t="shared" si="17"/>
        <v>101.15707736646259</v>
      </c>
      <c r="F62" s="1255">
        <f t="shared" si="3"/>
        <v>-2.3592614148313373E-2</v>
      </c>
      <c r="G62" s="1263">
        <f t="shared" si="16"/>
        <v>101.26648398183644</v>
      </c>
      <c r="H62" s="1264">
        <f t="shared" si="4"/>
        <v>-5.7683317833948422E-2</v>
      </c>
      <c r="I62" s="1118" t="s">
        <v>767</v>
      </c>
      <c r="J62" s="1227" t="str">
        <f t="shared" si="0"/>
        <v>---</v>
      </c>
      <c r="K62">
        <v>0</v>
      </c>
      <c r="L62" s="1234" t="s">
        <v>771</v>
      </c>
      <c r="M62" s="1103"/>
      <c r="N62" s="1164">
        <v>43009</v>
      </c>
      <c r="O62" s="1198">
        <v>100.6384</v>
      </c>
      <c r="P62" s="1258">
        <f t="shared" si="5"/>
        <v>-3.0000000000001137E-3</v>
      </c>
      <c r="Q62" s="1171">
        <f t="shared" si="13"/>
        <v>0.7</v>
      </c>
      <c r="R62" s="1168">
        <f t="shared" si="9"/>
        <v>100.64116666666666</v>
      </c>
      <c r="S62" s="1169">
        <f t="shared" si="6"/>
        <v>-2.9999999999574811E-4</v>
      </c>
      <c r="T62" s="1170">
        <f t="shared" si="11"/>
        <v>100.60787142857143</v>
      </c>
      <c r="U62" s="1171">
        <f t="shared" si="7"/>
        <v>3.1228571428584928E-2</v>
      </c>
      <c r="V62" s="1149" t="s">
        <v>774</v>
      </c>
      <c r="W62" s="1262">
        <v>0</v>
      </c>
      <c r="X62" s="1235" t="s">
        <v>771</v>
      </c>
      <c r="Y62" s="1103"/>
    </row>
    <row r="63" spans="1:25" ht="14.25" hidden="1" customHeight="1">
      <c r="A63" s="1153">
        <v>43040</v>
      </c>
      <c r="B63" s="1154">
        <v>101.10837319410274</v>
      </c>
      <c r="C63" s="1259">
        <f t="shared" si="2"/>
        <v>-3.1243372176007256E-2</v>
      </c>
      <c r="D63" s="1253">
        <f t="shared" si="12"/>
        <v>0.26</v>
      </c>
      <c r="E63" s="1254">
        <f t="shared" si="17"/>
        <v>101.13458091032037</v>
      </c>
      <c r="F63" s="1255">
        <f t="shared" si="3"/>
        <v>-2.2496456142221177E-2</v>
      </c>
      <c r="G63" s="1263">
        <f t="shared" si="16"/>
        <v>101.21205141642334</v>
      </c>
      <c r="H63" s="1264">
        <f t="shared" si="4"/>
        <v>-5.4432565413108591E-2</v>
      </c>
      <c r="I63" s="1257" t="s">
        <v>237</v>
      </c>
      <c r="J63" s="1227" t="str">
        <f t="shared" si="0"/>
        <v>---</v>
      </c>
      <c r="K63">
        <v>0</v>
      </c>
      <c r="L63" s="1234" t="s">
        <v>772</v>
      </c>
      <c r="M63" s="1103"/>
      <c r="N63" s="1164">
        <v>43040</v>
      </c>
      <c r="O63" s="1198">
        <v>100.63809999999999</v>
      </c>
      <c r="P63" s="1166">
        <f t="shared" si="5"/>
        <v>-3.0000000000995897E-4</v>
      </c>
      <c r="Q63" s="1170">
        <f t="shared" si="13"/>
        <v>0.59</v>
      </c>
      <c r="R63" s="1226">
        <f t="shared" si="9"/>
        <v>100.63930000000001</v>
      </c>
      <c r="S63" s="1169">
        <f t="shared" si="6"/>
        <v>-1.8666666666575793E-3</v>
      </c>
      <c r="T63" s="1170">
        <f t="shared" si="11"/>
        <v>100.62694285714285</v>
      </c>
      <c r="U63" s="1171">
        <f t="shared" si="7"/>
        <v>1.9071428571422189E-2</v>
      </c>
      <c r="V63" s="1149" t="s">
        <v>774</v>
      </c>
      <c r="W63" s="1262">
        <v>0</v>
      </c>
      <c r="X63" s="1235" t="s">
        <v>772</v>
      </c>
      <c r="Y63" s="1103"/>
    </row>
    <row r="64" spans="1:25" ht="14.25" hidden="1" customHeight="1">
      <c r="A64" s="1153">
        <v>43070</v>
      </c>
      <c r="B64" s="1201">
        <v>101.04992988800869</v>
      </c>
      <c r="C64" s="1265">
        <f t="shared" si="2"/>
        <v>-5.8443306094048353E-2</v>
      </c>
      <c r="D64" s="1266">
        <f t="shared" si="12"/>
        <v>-0.13</v>
      </c>
      <c r="E64" s="1267">
        <f t="shared" si="17"/>
        <v>101.09930654946339</v>
      </c>
      <c r="F64" s="1268">
        <f t="shared" si="3"/>
        <v>-3.5274360856973885E-2</v>
      </c>
      <c r="G64" s="1269">
        <f t="shared" si="16"/>
        <v>101.16176779471512</v>
      </c>
      <c r="H64" s="1270">
        <f t="shared" si="4"/>
        <v>-5.0283621708217652E-2</v>
      </c>
      <c r="I64" s="1271" t="s">
        <v>237</v>
      </c>
      <c r="J64" s="1227" t="str">
        <f t="shared" si="0"/>
        <v>---</v>
      </c>
      <c r="K64" s="1181">
        <v>0</v>
      </c>
      <c r="L64" s="1236" t="s">
        <v>773</v>
      </c>
      <c r="M64" s="1103"/>
      <c r="N64" s="1217">
        <v>43070</v>
      </c>
      <c r="O64" s="1272">
        <v>100.6317</v>
      </c>
      <c r="P64" s="1219">
        <f t="shared" si="5"/>
        <v>-6.3999999999992951E-3</v>
      </c>
      <c r="Q64" s="1273">
        <f t="shared" si="13"/>
        <v>0.47</v>
      </c>
      <c r="R64" s="1274">
        <f t="shared" si="9"/>
        <v>100.63606666666665</v>
      </c>
      <c r="S64" s="1221">
        <f t="shared" si="6"/>
        <v>-3.2333333333554037E-3</v>
      </c>
      <c r="T64" s="1273">
        <f t="shared" si="11"/>
        <v>100.63564285714286</v>
      </c>
      <c r="U64" s="1210">
        <f t="shared" si="7"/>
        <v>8.7000000000045929E-3</v>
      </c>
      <c r="V64" s="1237" t="s">
        <v>774</v>
      </c>
      <c r="W64" s="1238">
        <v>0</v>
      </c>
      <c r="X64" s="1275" t="s">
        <v>773</v>
      </c>
      <c r="Y64" s="1103"/>
    </row>
    <row r="65" spans="1:25" ht="14.25" hidden="1" customHeight="1">
      <c r="A65" s="1239">
        <v>43101</v>
      </c>
      <c r="B65" s="1276">
        <v>100.96687450562783</v>
      </c>
      <c r="C65" s="1241">
        <f t="shared" si="2"/>
        <v>-8.3055382380862852E-2</v>
      </c>
      <c r="D65" s="1277">
        <f t="shared" si="12"/>
        <v>-0.48</v>
      </c>
      <c r="E65" s="1278">
        <f t="shared" si="17"/>
        <v>101.04172586257975</v>
      </c>
      <c r="F65" s="1243">
        <f t="shared" si="3"/>
        <v>-5.7580686883639487E-2</v>
      </c>
      <c r="G65" s="1279">
        <f t="shared" si="16"/>
        <v>101.11525772797867</v>
      </c>
      <c r="H65" s="1277">
        <f t="shared" si="4"/>
        <v>-4.651006673644531E-2</v>
      </c>
      <c r="I65" s="1246" t="s">
        <v>769</v>
      </c>
      <c r="J65" s="1216" t="str">
        <f t="shared" si="0"/>
        <v>---</v>
      </c>
      <c r="K65">
        <v>0</v>
      </c>
      <c r="L65" s="1280" t="s">
        <v>775</v>
      </c>
      <c r="M65" s="1103"/>
      <c r="N65" s="1281">
        <v>43101</v>
      </c>
      <c r="O65" s="1212">
        <v>100.6194</v>
      </c>
      <c r="P65" s="1247">
        <f t="shared" si="5"/>
        <v>-1.2299999999996203E-2</v>
      </c>
      <c r="Q65" s="1282">
        <f t="shared" si="13"/>
        <v>0.37</v>
      </c>
      <c r="R65" s="1145">
        <f t="shared" si="9"/>
        <v>100.62973333333332</v>
      </c>
      <c r="S65" s="1214">
        <f t="shared" si="6"/>
        <v>-6.3333333333304154E-3</v>
      </c>
      <c r="T65" s="1283">
        <f t="shared" si="11"/>
        <v>100.636</v>
      </c>
      <c r="U65" s="1282">
        <f t="shared" si="7"/>
        <v>3.571428571405022E-4</v>
      </c>
      <c r="V65" s="1249" t="s">
        <v>774</v>
      </c>
      <c r="W65" s="1250">
        <v>0</v>
      </c>
      <c r="X65" s="1251" t="s">
        <v>775</v>
      </c>
      <c r="Y65" s="1103"/>
    </row>
    <row r="66" spans="1:25" ht="14.25" hidden="1" customHeight="1">
      <c r="A66" s="1252">
        <v>43132</v>
      </c>
      <c r="B66" s="1154">
        <v>100.95337106357283</v>
      </c>
      <c r="C66" s="1259">
        <f t="shared" si="2"/>
        <v>-1.3503442054997095E-2</v>
      </c>
      <c r="D66" s="1264">
        <f t="shared" si="12"/>
        <v>-0.6</v>
      </c>
      <c r="E66" s="1284">
        <f t="shared" si="17"/>
        <v>100.99005848573644</v>
      </c>
      <c r="F66" s="1254">
        <f t="shared" si="3"/>
        <v>-5.166737684331224E-2</v>
      </c>
      <c r="G66" s="1263">
        <f t="shared" si="16"/>
        <v>101.07854010724283</v>
      </c>
      <c r="H66" s="1264">
        <f t="shared" si="4"/>
        <v>-3.6717620735842615E-2</v>
      </c>
      <c r="I66" s="1118" t="s">
        <v>240</v>
      </c>
      <c r="J66" s="1216" t="str">
        <f t="shared" si="0"/>
        <v>---</v>
      </c>
      <c r="K66">
        <v>0</v>
      </c>
      <c r="L66" s="1234" t="s">
        <v>776</v>
      </c>
      <c r="M66" s="1103"/>
      <c r="N66" s="1285">
        <v>43132</v>
      </c>
      <c r="O66" s="1198">
        <v>100.6215</v>
      </c>
      <c r="P66" s="1258">
        <f t="shared" si="5"/>
        <v>2.0999999999986585E-3</v>
      </c>
      <c r="Q66" s="1171">
        <f t="shared" si="13"/>
        <v>0.28999999999999998</v>
      </c>
      <c r="R66" s="1168">
        <f t="shared" si="9"/>
        <v>100.62420000000002</v>
      </c>
      <c r="S66" s="1169">
        <f t="shared" si="6"/>
        <v>-5.5333333333038581E-3</v>
      </c>
      <c r="T66" s="1170">
        <f t="shared" si="11"/>
        <v>100.63345714285715</v>
      </c>
      <c r="U66" s="1171">
        <f t="shared" si="7"/>
        <v>-2.542857142842081E-3</v>
      </c>
      <c r="V66" s="1249" t="s">
        <v>774</v>
      </c>
      <c r="W66" s="1250">
        <v>0</v>
      </c>
      <c r="X66" s="1235" t="s">
        <v>776</v>
      </c>
      <c r="Y66" s="1103"/>
    </row>
    <row r="67" spans="1:25" ht="14.25" hidden="1" customHeight="1">
      <c r="A67" s="1153">
        <v>43160</v>
      </c>
      <c r="B67" s="1154">
        <v>101.02436090109215</v>
      </c>
      <c r="C67" s="1259">
        <f t="shared" si="2"/>
        <v>7.0989837519320531E-2</v>
      </c>
      <c r="D67" s="1264">
        <f t="shared" si="12"/>
        <v>-0.51</v>
      </c>
      <c r="E67" s="1284">
        <f t="shared" si="17"/>
        <v>100.9815354900976</v>
      </c>
      <c r="F67" s="1254">
        <f t="shared" si="3"/>
        <v>-8.5229956388417349E-3</v>
      </c>
      <c r="G67" s="1263">
        <f t="shared" si="16"/>
        <v>101.0568970127518</v>
      </c>
      <c r="H67" s="1264">
        <f t="shared" si="4"/>
        <v>-2.1643094491025749E-2</v>
      </c>
      <c r="I67" s="1118" t="s">
        <v>240</v>
      </c>
      <c r="J67" s="1227" t="str">
        <f t="shared" si="0"/>
        <v>---</v>
      </c>
      <c r="K67">
        <v>0</v>
      </c>
      <c r="L67" s="1234" t="s">
        <v>777</v>
      </c>
      <c r="M67" s="1103"/>
      <c r="N67" s="1164">
        <v>43160</v>
      </c>
      <c r="O67" s="1198">
        <v>100.6208</v>
      </c>
      <c r="P67" s="1258">
        <f t="shared" si="5"/>
        <v>-6.9999999999481588E-4</v>
      </c>
      <c r="Q67" s="1171">
        <f t="shared" si="13"/>
        <v>0.2</v>
      </c>
      <c r="R67" s="1168">
        <f t="shared" si="9"/>
        <v>100.62056666666668</v>
      </c>
      <c r="S67" s="1169">
        <f t="shared" si="6"/>
        <v>-3.6333333333402607E-3</v>
      </c>
      <c r="T67" s="1170">
        <f t="shared" si="11"/>
        <v>100.63018571428573</v>
      </c>
      <c r="U67" s="1171">
        <f t="shared" si="7"/>
        <v>-3.2714285714234848E-3</v>
      </c>
      <c r="V67" s="1249" t="s">
        <v>774</v>
      </c>
      <c r="W67" s="1250">
        <v>0</v>
      </c>
      <c r="X67" s="1235" t="s">
        <v>777</v>
      </c>
      <c r="Y67" s="1103"/>
    </row>
    <row r="68" spans="1:25" ht="14.25" hidden="1" customHeight="1">
      <c r="A68" s="1153">
        <v>43191</v>
      </c>
      <c r="B68" s="1154">
        <v>101.16003381179544</v>
      </c>
      <c r="C68" s="1259">
        <f t="shared" si="2"/>
        <v>0.1356729107032919</v>
      </c>
      <c r="D68" s="1264">
        <f t="shared" si="12"/>
        <v>-0.32</v>
      </c>
      <c r="E68" s="1284">
        <f t="shared" si="17"/>
        <v>101.04592192548682</v>
      </c>
      <c r="F68" s="1254">
        <f t="shared" si="3"/>
        <v>6.4386435389224062E-2</v>
      </c>
      <c r="G68" s="1263">
        <f t="shared" si="16"/>
        <v>101.0575085614969</v>
      </c>
      <c r="H68" s="1264">
        <f t="shared" si="4"/>
        <v>6.1154874509838919E-4</v>
      </c>
      <c r="I68" s="1118" t="s">
        <v>240</v>
      </c>
      <c r="J68" s="1227" t="str">
        <f t="shared" si="0"/>
        <v>---</v>
      </c>
      <c r="K68">
        <v>0</v>
      </c>
      <c r="L68" s="1234" t="s">
        <v>778</v>
      </c>
      <c r="M68" s="1103"/>
      <c r="N68" s="1164">
        <v>43191</v>
      </c>
      <c r="O68" s="1198">
        <v>100.6314</v>
      </c>
      <c r="P68" s="1258">
        <f t="shared" si="5"/>
        <v>1.0599999999996612E-2</v>
      </c>
      <c r="Q68" s="1171">
        <f t="shared" si="13"/>
        <v>0.13</v>
      </c>
      <c r="R68" s="1168">
        <f t="shared" si="9"/>
        <v>100.62456666666667</v>
      </c>
      <c r="S68" s="1169">
        <f t="shared" si="6"/>
        <v>3.9999999999906777E-3</v>
      </c>
      <c r="T68" s="1170">
        <f t="shared" si="11"/>
        <v>100.62875714285714</v>
      </c>
      <c r="U68" s="1171">
        <f t="shared" si="7"/>
        <v>-1.4285714285904305E-3</v>
      </c>
      <c r="V68" s="1249" t="s">
        <v>774</v>
      </c>
      <c r="W68" s="1250">
        <v>0</v>
      </c>
      <c r="X68" s="1235" t="s">
        <v>778</v>
      </c>
      <c r="Y68" s="1103"/>
    </row>
    <row r="69" spans="1:25" ht="14.25" hidden="1" customHeight="1">
      <c r="A69" s="1153">
        <v>43221</v>
      </c>
      <c r="B69" s="1154">
        <v>101.33441859611682</v>
      </c>
      <c r="C69" s="1259">
        <f t="shared" si="2"/>
        <v>0.17438478432137572</v>
      </c>
      <c r="D69" s="1264">
        <f t="shared" si="12"/>
        <v>-7.0000000000000007E-2</v>
      </c>
      <c r="E69" s="1284">
        <f t="shared" si="17"/>
        <v>101.17293776966812</v>
      </c>
      <c r="F69" s="1254">
        <f t="shared" si="3"/>
        <v>0.12701584418130096</v>
      </c>
      <c r="G69" s="1263">
        <f t="shared" si="16"/>
        <v>101.08533742290237</v>
      </c>
      <c r="H69" s="1264">
        <f t="shared" si="4"/>
        <v>2.7828861405467364E-2</v>
      </c>
      <c r="I69" s="1118" t="s">
        <v>240</v>
      </c>
      <c r="J69" s="1227" t="str">
        <f t="shared" ref="J69:J134" si="18">IF(K69=1,"山",IF(K69=-1,"谷","---"))</f>
        <v>---</v>
      </c>
      <c r="K69">
        <v>0</v>
      </c>
      <c r="L69" s="1234" t="s">
        <v>779</v>
      </c>
      <c r="M69" s="1103"/>
      <c r="N69" s="1164">
        <v>43221</v>
      </c>
      <c r="O69" s="1198">
        <v>100.64279999999999</v>
      </c>
      <c r="P69" s="1258">
        <f t="shared" si="5"/>
        <v>1.1399999999994748E-2</v>
      </c>
      <c r="Q69" s="1171">
        <f t="shared" si="13"/>
        <v>7.0000000000000007E-2</v>
      </c>
      <c r="R69" s="1168">
        <f t="shared" si="9"/>
        <v>100.63166666666666</v>
      </c>
      <c r="S69" s="1169">
        <f t="shared" si="6"/>
        <v>7.099999999994111E-3</v>
      </c>
      <c r="T69" s="1170">
        <f t="shared" si="11"/>
        <v>100.6293857142857</v>
      </c>
      <c r="U69" s="1171">
        <f t="shared" si="7"/>
        <v>6.2857142856387327E-4</v>
      </c>
      <c r="V69" s="1249" t="s">
        <v>774</v>
      </c>
      <c r="W69" s="1250">
        <v>0</v>
      </c>
      <c r="X69" s="1235" t="s">
        <v>779</v>
      </c>
      <c r="Y69" s="1103"/>
    </row>
    <row r="70" spans="1:25" ht="14.25" hidden="1" customHeight="1">
      <c r="A70" s="1153">
        <v>43252</v>
      </c>
      <c r="B70" s="1154">
        <v>101.47802776725972</v>
      </c>
      <c r="C70" s="1259">
        <f t="shared" ref="C70:C133" si="19">B70-B69</f>
        <v>0.14360917114289862</v>
      </c>
      <c r="D70" s="1264">
        <f t="shared" si="12"/>
        <v>0.18</v>
      </c>
      <c r="E70" s="1284">
        <f t="shared" si="17"/>
        <v>101.32416005839066</v>
      </c>
      <c r="F70" s="1254">
        <f t="shared" ref="F70:F133" si="20">E70-E69</f>
        <v>0.15122228872253629</v>
      </c>
      <c r="G70" s="1263">
        <f t="shared" si="16"/>
        <v>101.13814521906764</v>
      </c>
      <c r="H70" s="1264">
        <f t="shared" ref="H70:H133" si="21">G70-G69</f>
        <v>5.2807796165268428E-2</v>
      </c>
      <c r="I70" s="1118" t="s">
        <v>240</v>
      </c>
      <c r="J70" s="1227" t="str">
        <f t="shared" si="18"/>
        <v>---</v>
      </c>
      <c r="K70">
        <v>0</v>
      </c>
      <c r="L70" s="1234" t="s">
        <v>780</v>
      </c>
      <c r="M70" s="1103"/>
      <c r="N70" s="1164">
        <v>43252</v>
      </c>
      <c r="O70" s="1198">
        <v>100.6377</v>
      </c>
      <c r="P70" s="1258">
        <f t="shared" ref="P70:P133" si="22">O70-O69</f>
        <v>-5.0999999999987722E-3</v>
      </c>
      <c r="Q70" s="1171">
        <f t="shared" si="13"/>
        <v>0.02</v>
      </c>
      <c r="R70" s="1168">
        <f t="shared" si="9"/>
        <v>100.6373</v>
      </c>
      <c r="S70" s="1169">
        <f t="shared" ref="S70:S133" si="23">R70-R69</f>
        <v>5.6333333333355995E-3</v>
      </c>
      <c r="T70" s="1170">
        <f t="shared" si="11"/>
        <v>100.62932857142857</v>
      </c>
      <c r="U70" s="1171">
        <f t="shared" ref="U70:U133" si="24">T70-T69</f>
        <v>-5.7142857130543234E-5</v>
      </c>
      <c r="V70" s="1249" t="s">
        <v>774</v>
      </c>
      <c r="W70" s="1250">
        <v>0</v>
      </c>
      <c r="X70" s="1235" t="s">
        <v>780</v>
      </c>
      <c r="Y70" s="1103"/>
    </row>
    <row r="71" spans="1:25" ht="14.25" hidden="1" customHeight="1">
      <c r="A71" s="1153">
        <v>43282</v>
      </c>
      <c r="B71" s="1154">
        <v>101.53359628940539</v>
      </c>
      <c r="C71" s="1259">
        <f t="shared" si="19"/>
        <v>5.556852214567698E-2</v>
      </c>
      <c r="D71" s="1264">
        <f t="shared" si="12"/>
        <v>0.32</v>
      </c>
      <c r="E71" s="1284">
        <f t="shared" si="17"/>
        <v>101.44868088426064</v>
      </c>
      <c r="F71" s="1254">
        <f t="shared" si="20"/>
        <v>0.12452082586997903</v>
      </c>
      <c r="G71" s="1263">
        <f t="shared" si="16"/>
        <v>101.20724041926717</v>
      </c>
      <c r="H71" s="1264">
        <f t="shared" si="21"/>
        <v>6.9095200199527085E-2</v>
      </c>
      <c r="I71" s="1118" t="s">
        <v>240</v>
      </c>
      <c r="J71" s="1227" t="str">
        <f t="shared" si="18"/>
        <v>---</v>
      </c>
      <c r="K71">
        <v>0</v>
      </c>
      <c r="L71" s="1234" t="s">
        <v>781</v>
      </c>
      <c r="M71" s="1103"/>
      <c r="N71" s="1164">
        <v>43282</v>
      </c>
      <c r="O71" s="1198">
        <v>100.62050000000001</v>
      </c>
      <c r="P71" s="1258">
        <f t="shared" si="22"/>
        <v>-1.7199999999988336E-2</v>
      </c>
      <c r="Q71" s="1171">
        <f t="shared" si="13"/>
        <v>-0.02</v>
      </c>
      <c r="R71" s="1168">
        <f t="shared" ref="R71:R82" si="25">SUM(O69:O71)/3</f>
        <v>100.63366666666667</v>
      </c>
      <c r="S71" s="1169">
        <f t="shared" si="23"/>
        <v>-3.6333333333260498E-3</v>
      </c>
      <c r="T71" s="1170">
        <f t="shared" si="11"/>
        <v>100.62772857142856</v>
      </c>
      <c r="U71" s="1171">
        <f t="shared" si="24"/>
        <v>-1.6000000000104819E-3</v>
      </c>
      <c r="V71" s="1249" t="s">
        <v>774</v>
      </c>
      <c r="W71" s="1250">
        <v>0</v>
      </c>
      <c r="X71" s="1235" t="s">
        <v>781</v>
      </c>
      <c r="Y71" s="1103"/>
    </row>
    <row r="72" spans="1:25" ht="14.25" hidden="1" customHeight="1">
      <c r="A72" s="1153">
        <v>43313</v>
      </c>
      <c r="B72" s="1154">
        <v>101.4984820822751</v>
      </c>
      <c r="C72" s="1259">
        <f t="shared" si="19"/>
        <v>-3.5114207130291675E-2</v>
      </c>
      <c r="D72" s="1264">
        <f t="shared" si="12"/>
        <v>0.32</v>
      </c>
      <c r="E72" s="1284">
        <f t="shared" si="17"/>
        <v>101.50336871298008</v>
      </c>
      <c r="F72" s="1254">
        <f t="shared" si="20"/>
        <v>5.4687828719437448E-2</v>
      </c>
      <c r="G72" s="1263">
        <f t="shared" si="16"/>
        <v>101.28318435878823</v>
      </c>
      <c r="H72" s="1264">
        <f t="shared" si="21"/>
        <v>7.5943939521067705E-2</v>
      </c>
      <c r="I72" s="1118" t="s">
        <v>240</v>
      </c>
      <c r="J72" s="1227" t="str">
        <f t="shared" si="18"/>
        <v>---</v>
      </c>
      <c r="K72">
        <v>0</v>
      </c>
      <c r="L72" s="1234" t="s">
        <v>782</v>
      </c>
      <c r="M72" s="1103"/>
      <c r="N72" s="1164">
        <v>43313</v>
      </c>
      <c r="O72" s="1198">
        <v>100.5975</v>
      </c>
      <c r="P72" s="1258">
        <f t="shared" si="22"/>
        <v>-2.3000000000010346E-2</v>
      </c>
      <c r="Q72" s="1171">
        <f t="shared" si="13"/>
        <v>-0.05</v>
      </c>
      <c r="R72" s="1168">
        <f t="shared" si="25"/>
        <v>100.61856666666665</v>
      </c>
      <c r="S72" s="1169">
        <f t="shared" si="23"/>
        <v>-1.5100000000018099E-2</v>
      </c>
      <c r="T72" s="1170">
        <f t="shared" si="11"/>
        <v>100.62459999999999</v>
      </c>
      <c r="U72" s="1171">
        <f t="shared" si="24"/>
        <v>-3.1285714285758104E-3</v>
      </c>
      <c r="V72" s="1149" t="s">
        <v>774</v>
      </c>
      <c r="W72" s="1262">
        <v>0</v>
      </c>
      <c r="X72" s="1235" t="s">
        <v>782</v>
      </c>
      <c r="Y72" s="1103"/>
    </row>
    <row r="73" spans="1:25" ht="14.25" hidden="1" customHeight="1">
      <c r="A73" s="1153">
        <v>43344</v>
      </c>
      <c r="B73" s="1154">
        <v>101.39168856376298</v>
      </c>
      <c r="C73" s="1259">
        <f t="shared" si="19"/>
        <v>-0.10679351851212004</v>
      </c>
      <c r="D73" s="1264">
        <f t="shared" si="12"/>
        <v>0.23</v>
      </c>
      <c r="E73" s="1284">
        <f t="shared" si="17"/>
        <v>101.47458897848117</v>
      </c>
      <c r="F73" s="1254">
        <f t="shared" si="20"/>
        <v>-2.877973449891158E-2</v>
      </c>
      <c r="G73" s="1263">
        <f t="shared" si="16"/>
        <v>101.34580114452966</v>
      </c>
      <c r="H73" s="1264">
        <f t="shared" si="21"/>
        <v>6.2616785741425929E-2</v>
      </c>
      <c r="I73" s="1118" t="s">
        <v>240</v>
      </c>
      <c r="J73" s="1227" t="str">
        <f t="shared" si="18"/>
        <v>---</v>
      </c>
      <c r="K73">
        <v>0</v>
      </c>
      <c r="L73" s="1234" t="s">
        <v>783</v>
      </c>
      <c r="M73" s="1103"/>
      <c r="N73" s="1164">
        <v>43344</v>
      </c>
      <c r="O73" s="1198">
        <v>100.56910000000001</v>
      </c>
      <c r="P73" s="1258">
        <f t="shared" si="22"/>
        <v>-2.8399999999990655E-2</v>
      </c>
      <c r="Q73" s="1171">
        <f t="shared" si="13"/>
        <v>-7.0000000000000007E-2</v>
      </c>
      <c r="R73" s="1168">
        <f t="shared" si="25"/>
        <v>100.59570000000001</v>
      </c>
      <c r="S73" s="1169">
        <f t="shared" si="23"/>
        <v>-2.2866666666644164E-2</v>
      </c>
      <c r="T73" s="1170">
        <f t="shared" si="11"/>
        <v>100.61711428571428</v>
      </c>
      <c r="U73" s="1171">
        <f t="shared" si="24"/>
        <v>-7.4857142857069903E-3</v>
      </c>
      <c r="V73" s="1149" t="s">
        <v>774</v>
      </c>
      <c r="W73" s="1262">
        <v>0</v>
      </c>
      <c r="X73" s="1235" t="s">
        <v>783</v>
      </c>
      <c r="Y73" s="1103"/>
    </row>
    <row r="74" spans="1:25" ht="14.25" hidden="1" customHeight="1">
      <c r="A74" s="1153">
        <v>43374</v>
      </c>
      <c r="B74" s="1286">
        <v>101.25571810916121</v>
      </c>
      <c r="C74" s="1259">
        <f t="shared" si="19"/>
        <v>-0.13597045460177526</v>
      </c>
      <c r="D74" s="1264">
        <f t="shared" si="12"/>
        <v>0.11</v>
      </c>
      <c r="E74" s="1284">
        <f t="shared" ref="E74:E75" si="26">SUM(B72:B74)/3</f>
        <v>101.38196291839976</v>
      </c>
      <c r="F74" s="1254">
        <f t="shared" si="20"/>
        <v>-9.2626060081400396E-2</v>
      </c>
      <c r="G74" s="1263">
        <f t="shared" si="16"/>
        <v>101.37885217425381</v>
      </c>
      <c r="H74" s="1264">
        <f t="shared" si="21"/>
        <v>3.3051029724148862E-2</v>
      </c>
      <c r="I74" s="1118" t="s">
        <v>240</v>
      </c>
      <c r="J74" s="1227" t="str">
        <f t="shared" si="18"/>
        <v>---</v>
      </c>
      <c r="K74">
        <v>0</v>
      </c>
      <c r="L74" s="1234" t="s">
        <v>771</v>
      </c>
      <c r="M74" s="1103"/>
      <c r="N74" s="1164">
        <v>43374</v>
      </c>
      <c r="O74" s="1198">
        <v>100.5231</v>
      </c>
      <c r="P74" s="1258">
        <f t="shared" si="22"/>
        <v>-4.600000000000648E-2</v>
      </c>
      <c r="Q74" s="1171">
        <f t="shared" si="13"/>
        <v>-0.11</v>
      </c>
      <c r="R74" s="1168">
        <f t="shared" si="25"/>
        <v>100.56323333333334</v>
      </c>
      <c r="S74" s="1169">
        <f t="shared" si="23"/>
        <v>-3.2466666666664423E-2</v>
      </c>
      <c r="T74" s="1170">
        <f t="shared" si="11"/>
        <v>100.60315714285716</v>
      </c>
      <c r="U74" s="1171">
        <f t="shared" si="24"/>
        <v>-1.3957142857123017E-2</v>
      </c>
      <c r="V74" s="1149" t="s">
        <v>774</v>
      </c>
      <c r="W74" s="1262">
        <v>0</v>
      </c>
      <c r="X74" s="1235" t="s">
        <v>771</v>
      </c>
      <c r="Y74" s="1103"/>
    </row>
    <row r="75" spans="1:25" ht="14.25" hidden="1" customHeight="1">
      <c r="A75" s="1153">
        <v>43405</v>
      </c>
      <c r="B75" s="1286">
        <v>101.09701814960663</v>
      </c>
      <c r="C75" s="1259">
        <f t="shared" si="19"/>
        <v>-0.15869995955458194</v>
      </c>
      <c r="D75" s="1264">
        <f t="shared" si="12"/>
        <v>-0.01</v>
      </c>
      <c r="E75" s="1284">
        <f t="shared" si="26"/>
        <v>101.24814160751028</v>
      </c>
      <c r="F75" s="1254">
        <f t="shared" si="20"/>
        <v>-0.13382131088948768</v>
      </c>
      <c r="G75" s="1263">
        <f t="shared" si="16"/>
        <v>101.36984993679825</v>
      </c>
      <c r="H75" s="1264">
        <f t="shared" si="21"/>
        <v>-9.0022374555616125E-3</v>
      </c>
      <c r="I75" s="1118" t="s">
        <v>240</v>
      </c>
      <c r="J75" s="1227" t="str">
        <f t="shared" si="18"/>
        <v>---</v>
      </c>
      <c r="K75">
        <v>0</v>
      </c>
      <c r="L75" s="1234" t="s">
        <v>772</v>
      </c>
      <c r="M75" s="1103"/>
      <c r="N75" s="1164">
        <v>43405</v>
      </c>
      <c r="O75" s="1198">
        <v>100.45359999999999</v>
      </c>
      <c r="P75" s="1258">
        <f t="shared" si="22"/>
        <v>-6.9500000000005002E-2</v>
      </c>
      <c r="Q75" s="1171">
        <f t="shared" si="13"/>
        <v>-0.18</v>
      </c>
      <c r="R75" s="1168">
        <f t="shared" si="25"/>
        <v>100.51526666666666</v>
      </c>
      <c r="S75" s="1169">
        <f t="shared" si="23"/>
        <v>-4.796666666668159E-2</v>
      </c>
      <c r="T75" s="1170">
        <f t="shared" ref="T75:T134" si="27">SUM(O69:O75)/7</f>
        <v>100.57775714285715</v>
      </c>
      <c r="U75" s="1171">
        <f t="shared" si="24"/>
        <v>-2.5400000000004752E-2</v>
      </c>
      <c r="V75" s="1149" t="s">
        <v>774</v>
      </c>
      <c r="W75" s="1262">
        <v>0</v>
      </c>
      <c r="X75" s="1235" t="s">
        <v>772</v>
      </c>
      <c r="Y75" s="1103"/>
    </row>
    <row r="76" spans="1:25" ht="14.25" hidden="1" customHeight="1">
      <c r="A76" s="1200">
        <v>43435</v>
      </c>
      <c r="B76" s="1287">
        <v>100.9166644836402</v>
      </c>
      <c r="C76" s="1265">
        <f t="shared" si="19"/>
        <v>-0.18035366596642177</v>
      </c>
      <c r="D76" s="1270">
        <f t="shared" si="12"/>
        <v>-0.13</v>
      </c>
      <c r="E76" s="1284">
        <f t="shared" ref="E76:E82" si="28">SUM(B74:B76)/3</f>
        <v>101.08980024746934</v>
      </c>
      <c r="F76" s="1254">
        <f t="shared" si="20"/>
        <v>-0.1583413600409358</v>
      </c>
      <c r="G76" s="1269">
        <f t="shared" si="16"/>
        <v>101.31017077787303</v>
      </c>
      <c r="H76" s="1270">
        <f t="shared" si="21"/>
        <v>-5.9679158925220577E-2</v>
      </c>
      <c r="I76" s="1288" t="s">
        <v>240</v>
      </c>
      <c r="J76" s="1227" t="str">
        <f t="shared" si="18"/>
        <v>---</v>
      </c>
      <c r="K76" s="1181">
        <v>0</v>
      </c>
      <c r="L76" s="1236" t="s">
        <v>773</v>
      </c>
      <c r="M76" s="1103"/>
      <c r="N76" s="1164">
        <v>43435</v>
      </c>
      <c r="O76" s="1198">
        <v>100.3644</v>
      </c>
      <c r="P76" s="1289">
        <f t="shared" si="22"/>
        <v>-8.9199999999991064E-2</v>
      </c>
      <c r="Q76" s="1171">
        <f t="shared" si="13"/>
        <v>-0.27</v>
      </c>
      <c r="R76" s="1168">
        <f t="shared" si="25"/>
        <v>100.44703333333332</v>
      </c>
      <c r="S76" s="1169">
        <f t="shared" si="23"/>
        <v>-6.8233333333338919E-2</v>
      </c>
      <c r="T76" s="1170">
        <f t="shared" si="27"/>
        <v>100.53798571428571</v>
      </c>
      <c r="U76" s="1171">
        <f t="shared" si="24"/>
        <v>-3.9771428571441447E-2</v>
      </c>
      <c r="V76" s="1149" t="s">
        <v>774</v>
      </c>
      <c r="W76" s="1262">
        <v>0</v>
      </c>
      <c r="X76" s="1275" t="s">
        <v>773</v>
      </c>
      <c r="Y76" s="1103"/>
    </row>
    <row r="77" spans="1:25" ht="14.25" hidden="1" customHeight="1">
      <c r="A77" s="1252">
        <v>43466</v>
      </c>
      <c r="B77" s="1290">
        <v>100.73294772426637</v>
      </c>
      <c r="C77" s="1259">
        <f t="shared" si="19"/>
        <v>-0.18371675937383714</v>
      </c>
      <c r="D77" s="1264">
        <f t="shared" si="12"/>
        <v>-0.23</v>
      </c>
      <c r="E77" s="1278">
        <f t="shared" si="28"/>
        <v>100.91554345250439</v>
      </c>
      <c r="F77" s="1243">
        <f t="shared" si="20"/>
        <v>-0.17425679496494695</v>
      </c>
      <c r="G77" s="1263">
        <f t="shared" si="16"/>
        <v>101.20373077173113</v>
      </c>
      <c r="H77" s="1264">
        <f t="shared" si="21"/>
        <v>-0.10644000614189508</v>
      </c>
      <c r="I77" s="1118" t="s">
        <v>240</v>
      </c>
      <c r="J77" s="1227" t="str">
        <f t="shared" si="18"/>
        <v>---</v>
      </c>
      <c r="K77">
        <v>0</v>
      </c>
      <c r="L77" s="1280" t="s">
        <v>784</v>
      </c>
      <c r="M77" s="1103"/>
      <c r="N77" s="1281">
        <v>43466</v>
      </c>
      <c r="O77" s="1223">
        <v>100.2749</v>
      </c>
      <c r="P77" s="1291">
        <f t="shared" si="22"/>
        <v>-8.9500000000001023E-2</v>
      </c>
      <c r="Q77" s="1282">
        <f t="shared" si="13"/>
        <v>-0.34</v>
      </c>
      <c r="R77" s="1145">
        <f t="shared" si="25"/>
        <v>100.3643</v>
      </c>
      <c r="S77" s="1214">
        <f t="shared" si="23"/>
        <v>-8.2733333333322889E-2</v>
      </c>
      <c r="T77" s="1292">
        <f t="shared" si="27"/>
        <v>100.48615714285714</v>
      </c>
      <c r="U77" s="1283">
        <f t="shared" si="24"/>
        <v>-5.1828571428572445E-2</v>
      </c>
      <c r="V77" s="1293" t="s">
        <v>774</v>
      </c>
      <c r="W77" s="1294">
        <v>0</v>
      </c>
      <c r="X77" s="1251" t="s">
        <v>784</v>
      </c>
      <c r="Y77" s="1103"/>
    </row>
    <row r="78" spans="1:25" ht="14.25" hidden="1" customHeight="1">
      <c r="A78" s="1252">
        <v>43497</v>
      </c>
      <c r="B78" s="1290">
        <v>100.6014952699113</v>
      </c>
      <c r="C78" s="1259">
        <f t="shared" si="19"/>
        <v>-0.13145245435507036</v>
      </c>
      <c r="D78" s="1264">
        <f t="shared" si="12"/>
        <v>-0.35</v>
      </c>
      <c r="E78" s="1284">
        <f t="shared" si="28"/>
        <v>100.75036915927262</v>
      </c>
      <c r="F78" s="1254">
        <f t="shared" si="20"/>
        <v>-0.16517429323177168</v>
      </c>
      <c r="G78" s="1263">
        <f t="shared" si="16"/>
        <v>101.07057348323198</v>
      </c>
      <c r="H78" s="1264">
        <f t="shared" si="21"/>
        <v>-0.13315728849914876</v>
      </c>
      <c r="I78" s="1118" t="s">
        <v>240</v>
      </c>
      <c r="J78" s="1227" t="str">
        <f t="shared" si="18"/>
        <v>---</v>
      </c>
      <c r="K78">
        <v>0</v>
      </c>
      <c r="L78" s="1234" t="s">
        <v>785</v>
      </c>
      <c r="M78" s="1103"/>
      <c r="N78" s="1285">
        <v>43497</v>
      </c>
      <c r="O78" s="1165">
        <v>100.1999</v>
      </c>
      <c r="P78" s="1289">
        <f t="shared" si="22"/>
        <v>-7.5000000000002842E-2</v>
      </c>
      <c r="Q78" s="1171">
        <f t="shared" si="13"/>
        <v>-0.42</v>
      </c>
      <c r="R78" s="1168">
        <f t="shared" si="25"/>
        <v>100.27973333333334</v>
      </c>
      <c r="S78" s="1169">
        <f t="shared" si="23"/>
        <v>-8.456666666666024E-2</v>
      </c>
      <c r="T78" s="1295">
        <f t="shared" si="27"/>
        <v>100.42607142857142</v>
      </c>
      <c r="U78" s="1170">
        <f t="shared" si="24"/>
        <v>-6.0085714285719405E-2</v>
      </c>
      <c r="V78" s="1149" t="s">
        <v>774</v>
      </c>
      <c r="W78" s="1262">
        <v>0</v>
      </c>
      <c r="X78" s="1235" t="s">
        <v>785</v>
      </c>
      <c r="Y78" s="1103"/>
    </row>
    <row r="79" spans="1:25" ht="14.25" hidden="1" customHeight="1">
      <c r="A79" s="1153">
        <v>43525</v>
      </c>
      <c r="B79" s="1290">
        <v>100.48798457177311</v>
      </c>
      <c r="C79" s="1259">
        <f t="shared" si="19"/>
        <v>-0.11351069813818526</v>
      </c>
      <c r="D79" s="1264">
        <f t="shared" si="12"/>
        <v>-0.53</v>
      </c>
      <c r="E79" s="1284">
        <f t="shared" si="28"/>
        <v>100.60747585531692</v>
      </c>
      <c r="F79" s="1254">
        <f t="shared" si="20"/>
        <v>-0.14289330395570232</v>
      </c>
      <c r="G79" s="1263">
        <f t="shared" si="16"/>
        <v>100.92621669601741</v>
      </c>
      <c r="H79" s="1264">
        <f t="shared" si="21"/>
        <v>-0.14435678721457634</v>
      </c>
      <c r="I79" s="1118" t="s">
        <v>240</v>
      </c>
      <c r="J79" s="1227" t="str">
        <f t="shared" si="18"/>
        <v>---</v>
      </c>
      <c r="K79">
        <v>0</v>
      </c>
      <c r="L79" s="1234" t="s">
        <v>777</v>
      </c>
      <c r="M79" s="1103"/>
      <c r="N79" s="1164">
        <v>43525</v>
      </c>
      <c r="O79" s="1165">
        <v>100.1365</v>
      </c>
      <c r="P79" s="1289">
        <f t="shared" si="22"/>
        <v>-6.3400000000001455E-2</v>
      </c>
      <c r="Q79" s="1171">
        <f t="shared" si="13"/>
        <v>-0.48</v>
      </c>
      <c r="R79" s="1168">
        <f t="shared" si="25"/>
        <v>100.20376666666668</v>
      </c>
      <c r="S79" s="1169">
        <f t="shared" si="23"/>
        <v>-7.5966666666658966E-2</v>
      </c>
      <c r="T79" s="1295">
        <f t="shared" si="27"/>
        <v>100.36021428571428</v>
      </c>
      <c r="U79" s="1170">
        <f t="shared" si="24"/>
        <v>-6.5857142857140616E-2</v>
      </c>
      <c r="V79" s="1149" t="s">
        <v>774</v>
      </c>
      <c r="W79" s="1262">
        <v>0</v>
      </c>
      <c r="X79" s="1235" t="s">
        <v>786</v>
      </c>
      <c r="Y79" s="1103"/>
    </row>
    <row r="80" spans="1:25" ht="14.25" hidden="1" customHeight="1">
      <c r="A80" s="1153">
        <v>43556</v>
      </c>
      <c r="B80" s="1290">
        <v>100.43741778082783</v>
      </c>
      <c r="C80" s="1259">
        <f t="shared" si="19"/>
        <v>-5.0566790945282492E-2</v>
      </c>
      <c r="D80" s="1264">
        <f t="shared" si="12"/>
        <v>-0.71</v>
      </c>
      <c r="E80" s="1284">
        <f t="shared" si="28"/>
        <v>100.50896587417076</v>
      </c>
      <c r="F80" s="1254">
        <f t="shared" si="20"/>
        <v>-9.850998114616516E-2</v>
      </c>
      <c r="G80" s="1263">
        <f t="shared" si="16"/>
        <v>100.78989229845523</v>
      </c>
      <c r="H80" s="1264">
        <f t="shared" si="21"/>
        <v>-0.13632439756217707</v>
      </c>
      <c r="I80" s="1118" t="s">
        <v>240</v>
      </c>
      <c r="J80" s="1227" t="str">
        <f t="shared" si="18"/>
        <v>---</v>
      </c>
      <c r="K80">
        <v>0</v>
      </c>
      <c r="L80" s="1234" t="s">
        <v>778</v>
      </c>
      <c r="M80" s="1103"/>
      <c r="N80" s="1164">
        <v>43556</v>
      </c>
      <c r="O80" s="1165">
        <v>100.07380000000001</v>
      </c>
      <c r="P80" s="1289">
        <f t="shared" si="22"/>
        <v>-6.2699999999992428E-2</v>
      </c>
      <c r="Q80" s="1171">
        <f t="shared" si="13"/>
        <v>-0.55000000000000004</v>
      </c>
      <c r="R80" s="1168">
        <f t="shared" si="25"/>
        <v>100.13673333333334</v>
      </c>
      <c r="S80" s="1169">
        <f t="shared" si="23"/>
        <v>-6.7033333333341716E-2</v>
      </c>
      <c r="T80" s="1295">
        <f t="shared" si="27"/>
        <v>100.28945714285715</v>
      </c>
      <c r="U80" s="1170">
        <f t="shared" si="24"/>
        <v>-7.0757142857132749E-2</v>
      </c>
      <c r="V80" s="1149" t="s">
        <v>774</v>
      </c>
      <c r="W80" s="1262">
        <v>0</v>
      </c>
      <c r="X80" s="1235" t="s">
        <v>787</v>
      </c>
      <c r="Y80" s="1103"/>
    </row>
    <row r="81" spans="1:25" ht="14.25" hidden="1" customHeight="1">
      <c r="A81" s="1153">
        <v>43586</v>
      </c>
      <c r="B81" s="1290">
        <v>100.40392958372038</v>
      </c>
      <c r="C81" s="1259">
        <f t="shared" si="19"/>
        <v>-3.3488197107445217E-2</v>
      </c>
      <c r="D81" s="1264">
        <f t="shared" ref="D81:D144" si="29">ROUND((B81-B69)/B69*100,2)</f>
        <v>-0.92</v>
      </c>
      <c r="E81" s="1284">
        <f t="shared" si="28"/>
        <v>100.44311064544043</v>
      </c>
      <c r="F81" s="1254">
        <f t="shared" si="20"/>
        <v>-6.5855228730328008E-2</v>
      </c>
      <c r="G81" s="1263">
        <f t="shared" si="16"/>
        <v>100.66820822339226</v>
      </c>
      <c r="H81" s="1264">
        <f t="shared" si="21"/>
        <v>-0.12168407506297285</v>
      </c>
      <c r="I81" s="1118" t="s">
        <v>240</v>
      </c>
      <c r="J81" s="1227" t="str">
        <f t="shared" si="18"/>
        <v>---</v>
      </c>
      <c r="K81">
        <v>0</v>
      </c>
      <c r="L81" s="1234" t="s">
        <v>779</v>
      </c>
      <c r="M81" s="1103"/>
      <c r="N81" s="1164">
        <v>43586</v>
      </c>
      <c r="O81" s="1165">
        <v>100.0064</v>
      </c>
      <c r="P81" s="1289">
        <f t="shared" si="22"/>
        <v>-6.7400000000006344E-2</v>
      </c>
      <c r="Q81" s="1171">
        <f t="shared" ref="Q81:Q144" si="30">ROUND((O81-O69)/O69*100,2)</f>
        <v>-0.63</v>
      </c>
      <c r="R81" s="1168">
        <f t="shared" si="25"/>
        <v>100.07223333333333</v>
      </c>
      <c r="S81" s="1169">
        <f t="shared" si="23"/>
        <v>-6.450000000000955E-2</v>
      </c>
      <c r="T81" s="1295">
        <f t="shared" si="27"/>
        <v>100.21564285714285</v>
      </c>
      <c r="U81" s="1170">
        <f t="shared" si="24"/>
        <v>-7.3814285714291827E-2</v>
      </c>
      <c r="V81" s="1149" t="s">
        <v>774</v>
      </c>
      <c r="W81" s="1262">
        <v>0</v>
      </c>
      <c r="X81" s="1235" t="s">
        <v>788</v>
      </c>
      <c r="Y81" s="1103"/>
    </row>
    <row r="82" spans="1:25" ht="14.25" hidden="1" customHeight="1">
      <c r="A82" s="1153">
        <v>43252</v>
      </c>
      <c r="B82" s="1290">
        <v>100.38753186748853</v>
      </c>
      <c r="C82" s="1259">
        <f t="shared" si="19"/>
        <v>-1.6397716231850268E-2</v>
      </c>
      <c r="D82" s="1264">
        <f t="shared" si="29"/>
        <v>-1.07</v>
      </c>
      <c r="E82" s="1284">
        <f t="shared" si="28"/>
        <v>100.40962641067891</v>
      </c>
      <c r="F82" s="1254">
        <f t="shared" si="20"/>
        <v>-3.3484234761516518E-2</v>
      </c>
      <c r="G82" s="1263">
        <f t="shared" si="16"/>
        <v>100.56685304023253</v>
      </c>
      <c r="H82" s="1264">
        <f t="shared" si="21"/>
        <v>-0.10135518315972547</v>
      </c>
      <c r="I82" s="1118" t="s">
        <v>240</v>
      </c>
      <c r="J82" s="1227" t="str">
        <f t="shared" si="18"/>
        <v>---</v>
      </c>
      <c r="K82">
        <v>0</v>
      </c>
      <c r="L82" s="1234" t="s">
        <v>780</v>
      </c>
      <c r="M82" s="1103"/>
      <c r="N82" s="1164">
        <v>43252</v>
      </c>
      <c r="O82" s="1165">
        <v>99.923090000000002</v>
      </c>
      <c r="P82" s="1289">
        <f t="shared" si="22"/>
        <v>-8.3309999999997331E-2</v>
      </c>
      <c r="Q82" s="1171">
        <f t="shared" si="30"/>
        <v>-0.71</v>
      </c>
      <c r="R82" s="1168">
        <f t="shared" si="25"/>
        <v>100.00109666666667</v>
      </c>
      <c r="S82" s="1169">
        <f t="shared" si="23"/>
        <v>-7.1136666666660631E-2</v>
      </c>
      <c r="T82" s="1295">
        <f t="shared" si="27"/>
        <v>100.13985571428573</v>
      </c>
      <c r="U82" s="1170">
        <f t="shared" si="24"/>
        <v>-7.5787142857123513E-2</v>
      </c>
      <c r="V82" s="1149" t="s">
        <v>774</v>
      </c>
      <c r="W82" s="1262">
        <v>0</v>
      </c>
      <c r="X82" s="1235" t="s">
        <v>780</v>
      </c>
      <c r="Y82" s="1103"/>
    </row>
    <row r="83" spans="1:25" ht="14.25" hidden="1" customHeight="1">
      <c r="A83" s="1153">
        <v>43647</v>
      </c>
      <c r="B83" s="1290">
        <v>100.33637816648717</v>
      </c>
      <c r="C83" s="1259">
        <f t="shared" si="19"/>
        <v>-5.115370100136829E-2</v>
      </c>
      <c r="D83" s="1264">
        <f t="shared" si="29"/>
        <v>-1.18</v>
      </c>
      <c r="E83" s="1284">
        <f t="shared" ref="E83:E110" si="31">SUM(B81:B83)/3</f>
        <v>100.37594653923203</v>
      </c>
      <c r="F83" s="1254">
        <f t="shared" si="20"/>
        <v>-3.3679871446878451E-2</v>
      </c>
      <c r="G83" s="1263">
        <f t="shared" ref="G83:G110" si="32">SUM(B77:B83)/7</f>
        <v>100.48395499492496</v>
      </c>
      <c r="H83" s="1264">
        <f t="shared" si="21"/>
        <v>-8.2898045307572943E-2</v>
      </c>
      <c r="I83" s="1118" t="s">
        <v>240</v>
      </c>
      <c r="J83" s="1227" t="str">
        <f t="shared" si="18"/>
        <v>---</v>
      </c>
      <c r="K83">
        <v>0</v>
      </c>
      <c r="L83" s="1234" t="s">
        <v>781</v>
      </c>
      <c r="M83" s="1103"/>
      <c r="N83" s="1164">
        <v>43647</v>
      </c>
      <c r="O83" s="1165">
        <v>99.828670000000002</v>
      </c>
      <c r="P83" s="1289">
        <f t="shared" si="22"/>
        <v>-9.4419999999999504E-2</v>
      </c>
      <c r="Q83" s="1171">
        <f t="shared" si="30"/>
        <v>-0.79</v>
      </c>
      <c r="R83" s="1168">
        <f t="shared" ref="R83:R134" si="33">SUM(O81:O83)/3</f>
        <v>99.919386666666654</v>
      </c>
      <c r="S83" s="1169">
        <f t="shared" si="23"/>
        <v>-8.171000000001527E-2</v>
      </c>
      <c r="T83" s="1295">
        <f t="shared" si="27"/>
        <v>100.06332285714286</v>
      </c>
      <c r="U83" s="1170">
        <f t="shared" si="24"/>
        <v>-7.6532857142865396E-2</v>
      </c>
      <c r="V83" s="1149" t="s">
        <v>774</v>
      </c>
      <c r="W83" s="1262">
        <v>0</v>
      </c>
      <c r="X83" s="1235" t="s">
        <v>781</v>
      </c>
      <c r="Y83" s="1103"/>
    </row>
    <row r="84" spans="1:25" ht="14.25" hidden="1" customHeight="1">
      <c r="A84" s="1153">
        <v>43678</v>
      </c>
      <c r="B84" s="1290">
        <v>100.2170550534552</v>
      </c>
      <c r="C84" s="1259">
        <f t="shared" si="19"/>
        <v>-0.11932311303196741</v>
      </c>
      <c r="D84" s="1264">
        <f t="shared" si="29"/>
        <v>-1.26</v>
      </c>
      <c r="E84" s="1284">
        <f t="shared" si="31"/>
        <v>100.31365502914362</v>
      </c>
      <c r="F84" s="1254">
        <f t="shared" si="20"/>
        <v>-6.229151008841427E-2</v>
      </c>
      <c r="G84" s="1263">
        <f t="shared" si="32"/>
        <v>100.41025604195192</v>
      </c>
      <c r="H84" s="1264">
        <f t="shared" si="21"/>
        <v>-7.3698952973032306E-2</v>
      </c>
      <c r="I84" s="1118" t="s">
        <v>240</v>
      </c>
      <c r="J84" s="1227" t="str">
        <f t="shared" si="18"/>
        <v>---</v>
      </c>
      <c r="K84">
        <v>0</v>
      </c>
      <c r="L84" s="1234" t="s">
        <v>782</v>
      </c>
      <c r="M84" s="1103"/>
      <c r="N84" s="1164">
        <v>43678</v>
      </c>
      <c r="O84" s="1165">
        <v>99.719970000000004</v>
      </c>
      <c r="P84" s="1289">
        <f t="shared" si="22"/>
        <v>-0.10869999999999891</v>
      </c>
      <c r="Q84" s="1171">
        <f t="shared" si="30"/>
        <v>-0.87</v>
      </c>
      <c r="R84" s="1168">
        <f t="shared" si="33"/>
        <v>99.823909999999998</v>
      </c>
      <c r="S84" s="1169">
        <f t="shared" si="23"/>
        <v>-9.5476666666655774E-2</v>
      </c>
      <c r="T84" s="1295">
        <f t="shared" si="27"/>
        <v>99.984047142857136</v>
      </c>
      <c r="U84" s="1170">
        <f t="shared" si="24"/>
        <v>-7.9275714285728327E-2</v>
      </c>
      <c r="V84" s="1149" t="s">
        <v>774</v>
      </c>
      <c r="W84" s="1262">
        <v>0</v>
      </c>
      <c r="X84" s="1235" t="s">
        <v>782</v>
      </c>
      <c r="Y84" s="1103"/>
    </row>
    <row r="85" spans="1:25" ht="14.25" hidden="1" customHeight="1">
      <c r="A85" s="1153">
        <v>43709</v>
      </c>
      <c r="B85" s="1290">
        <v>100.01175281822992</v>
      </c>
      <c r="C85" s="1259">
        <f t="shared" si="19"/>
        <v>-0.20530223522527535</v>
      </c>
      <c r="D85" s="1264">
        <f t="shared" si="29"/>
        <v>-1.36</v>
      </c>
      <c r="E85" s="1284">
        <f t="shared" si="31"/>
        <v>100.18839534605742</v>
      </c>
      <c r="F85" s="1254">
        <f t="shared" si="20"/>
        <v>-0.12525968308619895</v>
      </c>
      <c r="G85" s="1263">
        <f t="shared" si="32"/>
        <v>100.32600712028317</v>
      </c>
      <c r="H85" s="1264">
        <f t="shared" si="21"/>
        <v>-8.4248921668759635E-2</v>
      </c>
      <c r="I85" s="1118" t="s">
        <v>240</v>
      </c>
      <c r="J85" s="1227" t="str">
        <f t="shared" si="18"/>
        <v>---</v>
      </c>
      <c r="K85">
        <v>0</v>
      </c>
      <c r="L85" s="1234" t="s">
        <v>783</v>
      </c>
      <c r="M85" s="1103"/>
      <c r="N85" s="1164">
        <v>43709</v>
      </c>
      <c r="O85" s="1165">
        <v>99.596710000000002</v>
      </c>
      <c r="P85" s="1289">
        <f t="shared" si="22"/>
        <v>-0.12326000000000192</v>
      </c>
      <c r="Q85" s="1171">
        <f t="shared" si="30"/>
        <v>-0.97</v>
      </c>
      <c r="R85" s="1168">
        <f t="shared" si="33"/>
        <v>99.715116666666674</v>
      </c>
      <c r="S85" s="1169">
        <f t="shared" si="23"/>
        <v>-0.10879333333332397</v>
      </c>
      <c r="T85" s="1295">
        <f t="shared" si="27"/>
        <v>99.897877142857155</v>
      </c>
      <c r="U85" s="1170">
        <f t="shared" si="24"/>
        <v>-8.6169999999981428E-2</v>
      </c>
      <c r="V85" s="1149" t="s">
        <v>774</v>
      </c>
      <c r="W85" s="1262">
        <v>0</v>
      </c>
      <c r="X85" s="1235" t="s">
        <v>783</v>
      </c>
      <c r="Y85" s="1103"/>
    </row>
    <row r="86" spans="1:25" ht="14.25" hidden="1" customHeight="1">
      <c r="A86" s="1153">
        <v>43739</v>
      </c>
      <c r="B86" s="1290">
        <v>99.661353931937327</v>
      </c>
      <c r="C86" s="1259">
        <f t="shared" si="19"/>
        <v>-0.35039888629259508</v>
      </c>
      <c r="D86" s="1264">
        <f t="shared" si="29"/>
        <v>-1.57</v>
      </c>
      <c r="E86" s="1284">
        <f t="shared" si="31"/>
        <v>99.963387267874154</v>
      </c>
      <c r="F86" s="1254">
        <f t="shared" si="20"/>
        <v>-0.22500807818326507</v>
      </c>
      <c r="G86" s="1263">
        <f t="shared" si="32"/>
        <v>100.20791702887807</v>
      </c>
      <c r="H86" s="1264">
        <f t="shared" si="21"/>
        <v>-0.11809009140509374</v>
      </c>
      <c r="I86" s="1257" t="s">
        <v>240</v>
      </c>
      <c r="J86" s="1227" t="str">
        <f t="shared" si="18"/>
        <v>---</v>
      </c>
      <c r="K86">
        <v>0</v>
      </c>
      <c r="L86" s="1234" t="s">
        <v>771</v>
      </c>
      <c r="M86" s="1103"/>
      <c r="N86" s="1164">
        <v>43739</v>
      </c>
      <c r="O86" s="1165">
        <v>99.448530000000005</v>
      </c>
      <c r="P86" s="1289">
        <f t="shared" si="22"/>
        <v>-0.14817999999999643</v>
      </c>
      <c r="Q86" s="1171">
        <f t="shared" si="30"/>
        <v>-1.07</v>
      </c>
      <c r="R86" s="1168">
        <f t="shared" si="33"/>
        <v>99.588403333333346</v>
      </c>
      <c r="S86" s="1169">
        <f t="shared" si="23"/>
        <v>-0.12671333333332768</v>
      </c>
      <c r="T86" s="1295">
        <f t="shared" si="27"/>
        <v>99.799595714285715</v>
      </c>
      <c r="U86" s="1170">
        <f t="shared" si="24"/>
        <v>-9.8281428571439733E-2</v>
      </c>
      <c r="V86" s="1149" t="s">
        <v>774</v>
      </c>
      <c r="W86" s="1262">
        <v>0</v>
      </c>
      <c r="X86" s="1235" t="s">
        <v>771</v>
      </c>
      <c r="Y86" s="1103"/>
    </row>
    <row r="87" spans="1:25" ht="14.25" hidden="1" customHeight="1">
      <c r="A87" s="1153">
        <v>43770</v>
      </c>
      <c r="B87" s="1290">
        <v>99.254943757149363</v>
      </c>
      <c r="C87" s="1259">
        <f t="shared" si="19"/>
        <v>-0.40641017478796471</v>
      </c>
      <c r="D87" s="1264">
        <f t="shared" si="29"/>
        <v>-1.82</v>
      </c>
      <c r="E87" s="1284">
        <f t="shared" si="31"/>
        <v>99.642683502438857</v>
      </c>
      <c r="F87" s="1254">
        <f t="shared" si="20"/>
        <v>-0.32070376543529733</v>
      </c>
      <c r="G87" s="1263">
        <f t="shared" si="32"/>
        <v>100.03899216835256</v>
      </c>
      <c r="H87" s="1264">
        <f t="shared" si="21"/>
        <v>-0.16892486052550737</v>
      </c>
      <c r="I87" s="1118" t="s">
        <v>240</v>
      </c>
      <c r="J87" s="1227" t="str">
        <f t="shared" si="18"/>
        <v>---</v>
      </c>
      <c r="K87">
        <v>0</v>
      </c>
      <c r="L87" s="1234" t="s">
        <v>772</v>
      </c>
      <c r="M87" s="1103"/>
      <c r="N87" s="1164">
        <v>43770</v>
      </c>
      <c r="O87" s="1165">
        <v>99.281750000000002</v>
      </c>
      <c r="P87" s="1289">
        <f t="shared" si="22"/>
        <v>-0.16678000000000281</v>
      </c>
      <c r="Q87" s="1171">
        <f t="shared" si="30"/>
        <v>-1.17</v>
      </c>
      <c r="R87" s="1168">
        <f t="shared" si="33"/>
        <v>99.442330000000013</v>
      </c>
      <c r="S87" s="1169">
        <f t="shared" si="23"/>
        <v>-0.14607333333333372</v>
      </c>
      <c r="T87" s="1295">
        <f t="shared" si="27"/>
        <v>99.686445714285711</v>
      </c>
      <c r="U87" s="1170">
        <f t="shared" si="24"/>
        <v>-0.11315000000000452</v>
      </c>
      <c r="V87" s="1149" t="s">
        <v>774</v>
      </c>
      <c r="W87" s="1262">
        <v>0</v>
      </c>
      <c r="X87" s="1235" t="s">
        <v>772</v>
      </c>
      <c r="Y87" s="1103"/>
    </row>
    <row r="88" spans="1:25" ht="14.25" hidden="1" customHeight="1">
      <c r="A88" s="1200">
        <v>43800</v>
      </c>
      <c r="B88" s="1290">
        <v>98.795365866050176</v>
      </c>
      <c r="C88" s="1265">
        <f t="shared" si="19"/>
        <v>-0.45957789109918679</v>
      </c>
      <c r="D88" s="1270">
        <f t="shared" si="29"/>
        <v>-2.1</v>
      </c>
      <c r="E88" s="1267">
        <f t="shared" si="31"/>
        <v>99.237221185045613</v>
      </c>
      <c r="F88" s="1296">
        <f t="shared" si="20"/>
        <v>-0.40546231739324412</v>
      </c>
      <c r="G88" s="1269">
        <f t="shared" si="32"/>
        <v>99.809197351542508</v>
      </c>
      <c r="H88" s="1270">
        <f t="shared" si="21"/>
        <v>-0.22979481681005609</v>
      </c>
      <c r="I88" s="1288" t="s">
        <v>240</v>
      </c>
      <c r="J88" s="1227" t="str">
        <f t="shared" si="18"/>
        <v>---</v>
      </c>
      <c r="K88" s="1181">
        <v>0</v>
      </c>
      <c r="L88" s="1236" t="s">
        <v>789</v>
      </c>
      <c r="M88" s="1103"/>
      <c r="N88" s="1217">
        <v>43800</v>
      </c>
      <c r="O88" s="1218">
        <v>99.090270000000004</v>
      </c>
      <c r="P88" s="1297">
        <f t="shared" si="22"/>
        <v>-0.19147999999999854</v>
      </c>
      <c r="Q88" s="1210">
        <f t="shared" si="30"/>
        <v>-1.27</v>
      </c>
      <c r="R88" s="1220">
        <f t="shared" si="33"/>
        <v>99.27351666666668</v>
      </c>
      <c r="S88" s="1221">
        <f t="shared" si="23"/>
        <v>-0.16881333333333259</v>
      </c>
      <c r="T88" s="1298">
        <f t="shared" si="27"/>
        <v>99.555570000000003</v>
      </c>
      <c r="U88" s="1273">
        <f t="shared" si="24"/>
        <v>-0.13087571428570755</v>
      </c>
      <c r="V88" s="1293" t="s">
        <v>774</v>
      </c>
      <c r="W88" s="1294">
        <v>0</v>
      </c>
      <c r="X88" s="1275" t="s">
        <v>789</v>
      </c>
      <c r="Y88" s="1103"/>
    </row>
    <row r="89" spans="1:25" ht="14.25" hidden="1" customHeight="1">
      <c r="A89" s="1239">
        <v>43831</v>
      </c>
      <c r="B89" s="1299">
        <v>98.237808046355781</v>
      </c>
      <c r="C89" s="1259">
        <f t="shared" si="19"/>
        <v>-0.55755781969439511</v>
      </c>
      <c r="D89" s="1264">
        <f t="shared" si="29"/>
        <v>-2.48</v>
      </c>
      <c r="E89" s="1284">
        <f t="shared" si="31"/>
        <v>98.762705889851773</v>
      </c>
      <c r="F89" s="1254">
        <f t="shared" si="20"/>
        <v>-0.47451529519383939</v>
      </c>
      <c r="G89" s="1263">
        <f t="shared" si="32"/>
        <v>99.502093948523552</v>
      </c>
      <c r="H89" s="1264">
        <f t="shared" si="21"/>
        <v>-0.30710340301895656</v>
      </c>
      <c r="I89" s="1118" t="s">
        <v>240</v>
      </c>
      <c r="J89" s="1227" t="str">
        <f t="shared" si="18"/>
        <v>---</v>
      </c>
      <c r="K89">
        <v>0</v>
      </c>
      <c r="L89" s="1234" t="s">
        <v>784</v>
      </c>
      <c r="M89" s="1103"/>
      <c r="N89" s="1281">
        <v>43831</v>
      </c>
      <c r="O89" s="1223">
        <v>98.861080000000001</v>
      </c>
      <c r="P89" s="1224">
        <f t="shared" si="22"/>
        <v>-0.22919000000000267</v>
      </c>
      <c r="Q89" s="1170">
        <f t="shared" si="30"/>
        <v>-1.41</v>
      </c>
      <c r="R89" s="1300">
        <f t="shared" si="33"/>
        <v>99.077700000000007</v>
      </c>
      <c r="S89" s="1225">
        <f t="shared" si="23"/>
        <v>-0.19581666666667275</v>
      </c>
      <c r="T89" s="1292">
        <f t="shared" si="27"/>
        <v>99.403854285714289</v>
      </c>
      <c r="U89" s="1170">
        <f t="shared" si="24"/>
        <v>-0.1517157142857144</v>
      </c>
      <c r="V89" s="1293" t="s">
        <v>774</v>
      </c>
      <c r="W89" s="1294">
        <v>0</v>
      </c>
      <c r="X89" s="1251" t="s">
        <v>784</v>
      </c>
      <c r="Y89" s="1103"/>
    </row>
    <row r="90" spans="1:25" ht="14.25" hidden="1" customHeight="1">
      <c r="A90" s="1252">
        <v>43862</v>
      </c>
      <c r="B90" s="1286">
        <v>97.586169272346581</v>
      </c>
      <c r="C90" s="1259">
        <f t="shared" si="19"/>
        <v>-0.65163877400920001</v>
      </c>
      <c r="D90" s="1264">
        <f t="shared" si="29"/>
        <v>-3</v>
      </c>
      <c r="E90" s="1284">
        <f t="shared" si="31"/>
        <v>98.206447728250851</v>
      </c>
      <c r="F90" s="1254">
        <f t="shared" si="20"/>
        <v>-0.55625816160092256</v>
      </c>
      <c r="G90" s="1263">
        <f t="shared" si="32"/>
        <v>99.109206963646329</v>
      </c>
      <c r="H90" s="1264">
        <f t="shared" si="21"/>
        <v>-0.39288698487722229</v>
      </c>
      <c r="I90" s="1118" t="s">
        <v>240</v>
      </c>
      <c r="J90" s="1227" t="str">
        <f t="shared" si="18"/>
        <v>---</v>
      </c>
      <c r="K90">
        <v>0</v>
      </c>
      <c r="L90" s="1234" t="s">
        <v>785</v>
      </c>
      <c r="M90" s="1103"/>
      <c r="N90" s="1285">
        <v>43862</v>
      </c>
      <c r="O90" s="1165">
        <v>98.601089999999999</v>
      </c>
      <c r="P90" s="1166">
        <f t="shared" si="22"/>
        <v>-0.25999000000000194</v>
      </c>
      <c r="Q90" s="1170">
        <f t="shared" si="30"/>
        <v>-1.6</v>
      </c>
      <c r="R90" s="1226">
        <f t="shared" si="33"/>
        <v>98.850813333333335</v>
      </c>
      <c r="S90" s="1225">
        <f t="shared" si="23"/>
        <v>-0.22688666666667245</v>
      </c>
      <c r="T90" s="1295">
        <f t="shared" si="27"/>
        <v>99.228485714285725</v>
      </c>
      <c r="U90" s="1170">
        <f t="shared" si="24"/>
        <v>-0.17536857142856377</v>
      </c>
      <c r="V90" s="1293" t="s">
        <v>774</v>
      </c>
      <c r="W90" s="1294">
        <v>0</v>
      </c>
      <c r="X90" s="1235" t="s">
        <v>785</v>
      </c>
      <c r="Y90" s="1103"/>
    </row>
    <row r="91" spans="1:25" ht="14.25" hidden="1" customHeight="1">
      <c r="A91" s="1153">
        <v>43891</v>
      </c>
      <c r="B91" s="1286">
        <v>96.941628861866548</v>
      </c>
      <c r="C91" s="1259">
        <f t="shared" si="19"/>
        <v>-0.64454041048003319</v>
      </c>
      <c r="D91" s="1264">
        <f t="shared" si="29"/>
        <v>-3.53</v>
      </c>
      <c r="E91" s="1284">
        <f t="shared" si="31"/>
        <v>97.588535393522974</v>
      </c>
      <c r="F91" s="1254">
        <f t="shared" si="20"/>
        <v>-0.6179123347278761</v>
      </c>
      <c r="G91" s="1263">
        <f t="shared" si="32"/>
        <v>98.641288936276524</v>
      </c>
      <c r="H91" s="1264">
        <f t="shared" si="21"/>
        <v>-0.46791802736980515</v>
      </c>
      <c r="I91" s="1118" t="s">
        <v>240</v>
      </c>
      <c r="J91" s="1227" t="str">
        <f t="shared" si="18"/>
        <v>---</v>
      </c>
      <c r="K91">
        <v>0</v>
      </c>
      <c r="L91" s="1234" t="s">
        <v>786</v>
      </c>
      <c r="M91" s="1103"/>
      <c r="N91" s="1164">
        <v>43891</v>
      </c>
      <c r="O91" s="1165">
        <v>98.020520000000005</v>
      </c>
      <c r="P91" s="1166">
        <f t="shared" si="22"/>
        <v>-0.58056999999999448</v>
      </c>
      <c r="Q91" s="1170">
        <f t="shared" si="30"/>
        <v>-2.11</v>
      </c>
      <c r="R91" s="1226">
        <f t="shared" si="33"/>
        <v>98.494230000000016</v>
      </c>
      <c r="S91" s="1225">
        <f t="shared" si="23"/>
        <v>-0.35658333333331882</v>
      </c>
      <c r="T91" s="1295">
        <f t="shared" si="27"/>
        <v>98.985707142857152</v>
      </c>
      <c r="U91" s="1170">
        <f t="shared" si="24"/>
        <v>-0.24277857142857329</v>
      </c>
      <c r="V91" s="1149" t="s">
        <v>774</v>
      </c>
      <c r="W91" s="1262">
        <v>0</v>
      </c>
      <c r="X91" s="1235" t="s">
        <v>786</v>
      </c>
      <c r="Y91" s="1103"/>
    </row>
    <row r="92" spans="1:25" ht="14.25" hidden="1" customHeight="1">
      <c r="A92" s="1153">
        <v>43922</v>
      </c>
      <c r="B92" s="1286">
        <v>96.36061992734318</v>
      </c>
      <c r="C92" s="1259">
        <f t="shared" si="19"/>
        <v>-0.58100893452336777</v>
      </c>
      <c r="D92" s="1264">
        <f t="shared" si="29"/>
        <v>-4.0599999999999996</v>
      </c>
      <c r="E92" s="1284">
        <f t="shared" si="31"/>
        <v>96.962806020518769</v>
      </c>
      <c r="F92" s="1254">
        <f t="shared" si="20"/>
        <v>-0.62572937300420506</v>
      </c>
      <c r="G92" s="1263">
        <f t="shared" si="32"/>
        <v>98.119698523292683</v>
      </c>
      <c r="H92" s="1264">
        <f t="shared" si="21"/>
        <v>-0.52159041298384068</v>
      </c>
      <c r="I92" s="1118" t="s">
        <v>240</v>
      </c>
      <c r="J92" s="1227" t="str">
        <f t="shared" si="18"/>
        <v>---</v>
      </c>
      <c r="K92">
        <v>0</v>
      </c>
      <c r="L92" s="1234" t="s">
        <v>787</v>
      </c>
      <c r="M92" s="1103"/>
      <c r="N92" s="1164">
        <v>43922</v>
      </c>
      <c r="O92" s="1165">
        <v>97.420010000000005</v>
      </c>
      <c r="P92" s="1166">
        <f t="shared" si="22"/>
        <v>-0.60050999999999988</v>
      </c>
      <c r="Q92" s="1170">
        <f t="shared" si="30"/>
        <v>-2.65</v>
      </c>
      <c r="R92" s="1226">
        <f t="shared" si="33"/>
        <v>98.013873333333336</v>
      </c>
      <c r="S92" s="1225">
        <f t="shared" si="23"/>
        <v>-0.48035666666667964</v>
      </c>
      <c r="T92" s="1295">
        <f t="shared" si="27"/>
        <v>98.674750000000017</v>
      </c>
      <c r="U92" s="1170">
        <f t="shared" si="24"/>
        <v>-0.31095714285713427</v>
      </c>
      <c r="V92" s="1149" t="s">
        <v>774</v>
      </c>
      <c r="W92" s="1262">
        <v>0</v>
      </c>
      <c r="X92" s="1235" t="s">
        <v>787</v>
      </c>
      <c r="Y92" s="1103"/>
    </row>
    <row r="93" spans="1:25" ht="14.25" hidden="1" customHeight="1">
      <c r="A93" s="1153">
        <v>43952</v>
      </c>
      <c r="B93" s="1286">
        <v>96.016262628794962</v>
      </c>
      <c r="C93" s="1259">
        <f t="shared" si="19"/>
        <v>-0.34435729854821773</v>
      </c>
      <c r="D93" s="1264">
        <f t="shared" si="29"/>
        <v>-4.37</v>
      </c>
      <c r="E93" s="1284">
        <f t="shared" si="31"/>
        <v>96.439503806001554</v>
      </c>
      <c r="F93" s="1254">
        <f t="shared" si="20"/>
        <v>-0.5233022145172157</v>
      </c>
      <c r="G93" s="1263">
        <f t="shared" si="32"/>
        <v>97.59897119427238</v>
      </c>
      <c r="H93" s="1264">
        <f t="shared" si="21"/>
        <v>-0.52072732902030339</v>
      </c>
      <c r="I93" s="1118" t="s">
        <v>240</v>
      </c>
      <c r="J93" s="1227" t="str">
        <f t="shared" si="18"/>
        <v>---</v>
      </c>
      <c r="K93">
        <v>0</v>
      </c>
      <c r="L93" s="1234" t="s">
        <v>788</v>
      </c>
      <c r="M93" s="1103"/>
      <c r="N93" s="1164">
        <v>43952</v>
      </c>
      <c r="O93" s="1165">
        <v>96.999309999999994</v>
      </c>
      <c r="P93" s="1166">
        <f t="shared" si="22"/>
        <v>-0.42070000000001073</v>
      </c>
      <c r="Q93" s="1170">
        <f t="shared" si="30"/>
        <v>-3.01</v>
      </c>
      <c r="R93" s="1226">
        <f t="shared" si="33"/>
        <v>97.479946666666663</v>
      </c>
      <c r="S93" s="1225">
        <f t="shared" si="23"/>
        <v>-0.5339266666666731</v>
      </c>
      <c r="T93" s="1295">
        <f t="shared" si="27"/>
        <v>98.324861428571452</v>
      </c>
      <c r="U93" s="1170">
        <f t="shared" si="24"/>
        <v>-0.34988857142856489</v>
      </c>
      <c r="V93" s="1149" t="s">
        <v>774</v>
      </c>
      <c r="W93" s="1262">
        <v>0</v>
      </c>
      <c r="X93" s="1235" t="s">
        <v>788</v>
      </c>
      <c r="Y93" s="1103"/>
    </row>
    <row r="94" spans="1:25" ht="14.25" hidden="1" customHeight="1">
      <c r="A94" s="1153">
        <v>43983</v>
      </c>
      <c r="B94" s="1286">
        <v>96.020281415035598</v>
      </c>
      <c r="C94" s="1259">
        <f t="shared" si="19"/>
        <v>4.0187862406355634E-3</v>
      </c>
      <c r="D94" s="1264">
        <f t="shared" si="29"/>
        <v>-4.3499999999999996</v>
      </c>
      <c r="E94" s="1284">
        <f t="shared" si="31"/>
        <v>96.132387990391237</v>
      </c>
      <c r="F94" s="1254">
        <f t="shared" si="20"/>
        <v>-0.30711581561031664</v>
      </c>
      <c r="G94" s="1263">
        <f t="shared" si="32"/>
        <v>97.136876573970412</v>
      </c>
      <c r="H94" s="1264">
        <f t="shared" si="21"/>
        <v>-0.46209462030196846</v>
      </c>
      <c r="I94" s="1118" t="s">
        <v>240</v>
      </c>
      <c r="J94" s="1301" t="str">
        <f t="shared" si="18"/>
        <v>谷</v>
      </c>
      <c r="K94">
        <v>-1</v>
      </c>
      <c r="L94" s="1234" t="s">
        <v>790</v>
      </c>
      <c r="M94" s="1103"/>
      <c r="N94" s="1164">
        <v>43983</v>
      </c>
      <c r="O94" s="1165">
        <v>97.171099999999996</v>
      </c>
      <c r="P94" s="1166">
        <f t="shared" si="22"/>
        <v>0.17179000000000144</v>
      </c>
      <c r="Q94" s="1170">
        <f t="shared" si="30"/>
        <v>-2.75</v>
      </c>
      <c r="R94" s="1226">
        <f t="shared" si="33"/>
        <v>97.19680666666666</v>
      </c>
      <c r="S94" s="1225">
        <f t="shared" si="23"/>
        <v>-0.28314000000000306</v>
      </c>
      <c r="T94" s="1295">
        <f t="shared" si="27"/>
        <v>98.02333999999999</v>
      </c>
      <c r="U94" s="1170">
        <f t="shared" si="24"/>
        <v>-0.30152142857146202</v>
      </c>
      <c r="V94" s="1149" t="s">
        <v>774</v>
      </c>
      <c r="W94" s="1262">
        <v>0</v>
      </c>
      <c r="X94" s="1235" t="s">
        <v>790</v>
      </c>
      <c r="Y94" s="1103"/>
    </row>
    <row r="95" spans="1:25" ht="14.25" hidden="1" customHeight="1">
      <c r="A95" s="1153">
        <v>44013</v>
      </c>
      <c r="B95" s="1286">
        <v>96.331891430508023</v>
      </c>
      <c r="C95" s="1259">
        <f t="shared" si="19"/>
        <v>0.31161001547242506</v>
      </c>
      <c r="D95" s="1264">
        <f t="shared" si="29"/>
        <v>-3.99</v>
      </c>
      <c r="E95" s="1284">
        <f t="shared" si="31"/>
        <v>96.122811824779532</v>
      </c>
      <c r="F95" s="1254">
        <f t="shared" si="20"/>
        <v>-9.5761656117048233E-3</v>
      </c>
      <c r="G95" s="1263">
        <f t="shared" si="32"/>
        <v>96.784951654607227</v>
      </c>
      <c r="H95" s="1264">
        <f t="shared" si="21"/>
        <v>-0.35192491936318504</v>
      </c>
      <c r="I95" s="1118" t="s">
        <v>240</v>
      </c>
      <c r="J95" s="1227" t="str">
        <f t="shared" si="18"/>
        <v>---</v>
      </c>
      <c r="K95">
        <v>0</v>
      </c>
      <c r="L95" s="1234" t="s">
        <v>791</v>
      </c>
      <c r="M95" s="1103"/>
      <c r="N95" s="1164">
        <v>44013</v>
      </c>
      <c r="O95" s="1165">
        <v>97.817830000000001</v>
      </c>
      <c r="P95" s="1166">
        <f t="shared" si="22"/>
        <v>0.64673000000000513</v>
      </c>
      <c r="Q95" s="1170">
        <f t="shared" si="30"/>
        <v>-2.0099999999999998</v>
      </c>
      <c r="R95" s="1226">
        <f t="shared" si="33"/>
        <v>97.329413333333335</v>
      </c>
      <c r="S95" s="1225">
        <f t="shared" si="23"/>
        <v>0.13260666666667476</v>
      </c>
      <c r="T95" s="1295">
        <f t="shared" si="27"/>
        <v>97.841562857142861</v>
      </c>
      <c r="U95" s="1170">
        <f t="shared" si="24"/>
        <v>-0.18177714285712909</v>
      </c>
      <c r="V95" s="1149" t="s">
        <v>774</v>
      </c>
      <c r="W95" s="1262">
        <v>0</v>
      </c>
      <c r="X95" s="1235" t="s">
        <v>791</v>
      </c>
      <c r="Y95" s="1103"/>
    </row>
    <row r="96" spans="1:25" ht="14.25" hidden="1" customHeight="1">
      <c r="A96" s="1153">
        <v>44044</v>
      </c>
      <c r="B96" s="1286">
        <v>96.873723257826711</v>
      </c>
      <c r="C96" s="1259">
        <f t="shared" si="19"/>
        <v>0.5418318273186884</v>
      </c>
      <c r="D96" s="1264">
        <f t="shared" si="29"/>
        <v>-3.34</v>
      </c>
      <c r="E96" s="1284">
        <f t="shared" si="31"/>
        <v>96.408632034456787</v>
      </c>
      <c r="F96" s="1254">
        <f t="shared" si="20"/>
        <v>0.28582020967725441</v>
      </c>
      <c r="G96" s="1263">
        <f t="shared" si="32"/>
        <v>96.590082399103068</v>
      </c>
      <c r="H96" s="1264">
        <f t="shared" si="21"/>
        <v>-0.1948692555041589</v>
      </c>
      <c r="I96" s="1118" t="s">
        <v>767</v>
      </c>
      <c r="J96" s="1227" t="str">
        <f t="shared" si="18"/>
        <v>---</v>
      </c>
      <c r="K96">
        <v>0</v>
      </c>
      <c r="L96" s="1234" t="s">
        <v>792</v>
      </c>
      <c r="M96" s="1103"/>
      <c r="N96" s="1164">
        <v>44044</v>
      </c>
      <c r="O96" s="1165">
        <v>98.26661</v>
      </c>
      <c r="P96" s="1166">
        <f t="shared" si="22"/>
        <v>0.44877999999999929</v>
      </c>
      <c r="Q96" s="1170">
        <f t="shared" si="30"/>
        <v>-1.46</v>
      </c>
      <c r="R96" s="1226">
        <f t="shared" si="33"/>
        <v>97.751846666666665</v>
      </c>
      <c r="S96" s="1225">
        <f t="shared" si="23"/>
        <v>0.42243333333333055</v>
      </c>
      <c r="T96" s="1295">
        <f t="shared" si="27"/>
        <v>97.756638571428567</v>
      </c>
      <c r="U96" s="1170">
        <f t="shared" si="24"/>
        <v>-8.4924285714294001E-2</v>
      </c>
      <c r="V96" s="1149" t="s">
        <v>774</v>
      </c>
      <c r="W96" s="1262">
        <v>0</v>
      </c>
      <c r="X96" s="1235" t="s">
        <v>792</v>
      </c>
      <c r="Y96" s="1103"/>
    </row>
    <row r="97" spans="1:25" ht="14.25" hidden="1" customHeight="1">
      <c r="A97" s="1153">
        <v>44075</v>
      </c>
      <c r="B97" s="1286">
        <v>97.548005305180567</v>
      </c>
      <c r="C97" s="1259">
        <f t="shared" si="19"/>
        <v>0.67428204735385577</v>
      </c>
      <c r="D97" s="1264">
        <f t="shared" si="29"/>
        <v>-2.46</v>
      </c>
      <c r="E97" s="1284">
        <f t="shared" si="31"/>
        <v>96.917873331171748</v>
      </c>
      <c r="F97" s="1254">
        <f t="shared" si="20"/>
        <v>0.50924129671496132</v>
      </c>
      <c r="G97" s="1263">
        <f t="shared" si="32"/>
        <v>96.584630403793653</v>
      </c>
      <c r="H97" s="1264">
        <f t="shared" si="21"/>
        <v>-5.4519953094143148E-3</v>
      </c>
      <c r="I97" s="1118" t="s">
        <v>767</v>
      </c>
      <c r="J97" s="1227" t="str">
        <f t="shared" si="18"/>
        <v>---</v>
      </c>
      <c r="K97">
        <v>0</v>
      </c>
      <c r="L97" s="1234" t="s">
        <v>793</v>
      </c>
      <c r="M97" s="1103"/>
      <c r="N97" s="1164">
        <v>44075</v>
      </c>
      <c r="O97" s="1165">
        <v>98.56053</v>
      </c>
      <c r="P97" s="1166">
        <f t="shared" si="22"/>
        <v>0.29391999999999996</v>
      </c>
      <c r="Q97" s="1170">
        <f t="shared" si="30"/>
        <v>-1.04</v>
      </c>
      <c r="R97" s="1226">
        <f t="shared" si="33"/>
        <v>98.21499</v>
      </c>
      <c r="S97" s="1225">
        <f t="shared" si="23"/>
        <v>0.46314333333333479</v>
      </c>
      <c r="T97" s="1295">
        <f t="shared" si="27"/>
        <v>97.75084428571428</v>
      </c>
      <c r="U97" s="1170">
        <f t="shared" si="24"/>
        <v>-5.7942857142876392E-3</v>
      </c>
      <c r="V97" s="1149" t="s">
        <v>774</v>
      </c>
      <c r="W97" s="1262">
        <v>0</v>
      </c>
      <c r="X97" s="1235" t="s">
        <v>793</v>
      </c>
      <c r="Y97" s="1103"/>
    </row>
    <row r="98" spans="1:25" ht="14.25" hidden="1" customHeight="1">
      <c r="A98" s="1153">
        <v>44105</v>
      </c>
      <c r="B98" s="1286">
        <v>98.198453978126793</v>
      </c>
      <c r="C98" s="1259">
        <f t="shared" si="19"/>
        <v>0.65044867294622577</v>
      </c>
      <c r="D98" s="1264">
        <f t="shared" si="29"/>
        <v>-1.47</v>
      </c>
      <c r="E98" s="1284">
        <f t="shared" si="31"/>
        <v>97.540060847044685</v>
      </c>
      <c r="F98" s="1254">
        <f t="shared" si="20"/>
        <v>0.62218751587293752</v>
      </c>
      <c r="G98" s="1263">
        <f t="shared" si="32"/>
        <v>96.764176848973676</v>
      </c>
      <c r="H98" s="1264">
        <f t="shared" si="21"/>
        <v>0.17954644518002283</v>
      </c>
      <c r="I98" s="1257" t="s">
        <v>237</v>
      </c>
      <c r="J98" s="1227" t="str">
        <f t="shared" si="18"/>
        <v>---</v>
      </c>
      <c r="K98">
        <v>0</v>
      </c>
      <c r="L98" s="1234" t="s">
        <v>794</v>
      </c>
      <c r="M98" s="1103"/>
      <c r="N98" s="1164">
        <v>44105</v>
      </c>
      <c r="O98" s="1165">
        <v>98.826809999999995</v>
      </c>
      <c r="P98" s="1166">
        <f t="shared" si="22"/>
        <v>0.26627999999999474</v>
      </c>
      <c r="Q98" s="1170">
        <f t="shared" si="30"/>
        <v>-0.63</v>
      </c>
      <c r="R98" s="1226">
        <f t="shared" si="33"/>
        <v>98.551316666666665</v>
      </c>
      <c r="S98" s="1225">
        <f t="shared" si="23"/>
        <v>0.33632666666666466</v>
      </c>
      <c r="T98" s="1295">
        <f t="shared" si="27"/>
        <v>97.866028571428586</v>
      </c>
      <c r="U98" s="1170">
        <f t="shared" si="24"/>
        <v>0.11518428571430661</v>
      </c>
      <c r="V98" s="1149" t="s">
        <v>774</v>
      </c>
      <c r="W98" s="1262">
        <v>0</v>
      </c>
      <c r="X98" s="1235" t="s">
        <v>794</v>
      </c>
      <c r="Y98" s="1103"/>
    </row>
    <row r="99" spans="1:25" ht="14.25" hidden="1" customHeight="1">
      <c r="A99" s="1153">
        <v>44136</v>
      </c>
      <c r="B99" s="1286">
        <v>98.786170151262638</v>
      </c>
      <c r="C99" s="1259">
        <f t="shared" si="19"/>
        <v>0.58771617313584557</v>
      </c>
      <c r="D99" s="1264">
        <f t="shared" si="29"/>
        <v>-0.47</v>
      </c>
      <c r="E99" s="1284">
        <f t="shared" si="31"/>
        <v>98.177543144856671</v>
      </c>
      <c r="F99" s="1254">
        <f t="shared" si="20"/>
        <v>0.63748229781198518</v>
      </c>
      <c r="G99" s="1263">
        <f t="shared" si="32"/>
        <v>97.110684023819331</v>
      </c>
      <c r="H99" s="1264">
        <f t="shared" si="21"/>
        <v>0.34650717484565519</v>
      </c>
      <c r="I99" s="1257" t="s">
        <v>237</v>
      </c>
      <c r="J99" s="1227" t="str">
        <f t="shared" si="18"/>
        <v>---</v>
      </c>
      <c r="K99">
        <v>0</v>
      </c>
      <c r="L99" s="1234" t="s">
        <v>795</v>
      </c>
      <c r="M99" s="1103"/>
      <c r="N99" s="1164">
        <v>44136</v>
      </c>
      <c r="O99" s="1165">
        <v>99.101879999999994</v>
      </c>
      <c r="P99" s="1166">
        <f t="shared" si="22"/>
        <v>0.27506999999999948</v>
      </c>
      <c r="Q99" s="1170">
        <f t="shared" si="30"/>
        <v>-0.18</v>
      </c>
      <c r="R99" s="1226">
        <f t="shared" si="33"/>
        <v>98.829740000000001</v>
      </c>
      <c r="S99" s="1225">
        <f t="shared" si="23"/>
        <v>0.27842333333333613</v>
      </c>
      <c r="T99" s="1295">
        <f t="shared" si="27"/>
        <v>98.106295714285707</v>
      </c>
      <c r="U99" s="1170">
        <f t="shared" si="24"/>
        <v>0.24026714285712103</v>
      </c>
      <c r="V99" s="1149" t="s">
        <v>774</v>
      </c>
      <c r="W99" s="1262">
        <v>0</v>
      </c>
      <c r="X99" s="1235" t="s">
        <v>795</v>
      </c>
      <c r="Y99" s="1103"/>
    </row>
    <row r="100" spans="1:25" ht="14.25" hidden="1" customHeight="1">
      <c r="A100" s="1200">
        <v>44166</v>
      </c>
      <c r="B100" s="1287">
        <v>99.29287709339917</v>
      </c>
      <c r="C100" s="1265">
        <f t="shared" si="19"/>
        <v>0.50670694213653178</v>
      </c>
      <c r="D100" s="1270">
        <f t="shared" si="29"/>
        <v>0.5</v>
      </c>
      <c r="E100" s="1267">
        <f t="shared" si="31"/>
        <v>98.759167074262862</v>
      </c>
      <c r="F100" s="1296">
        <f t="shared" si="20"/>
        <v>0.58162392940619156</v>
      </c>
      <c r="G100" s="1269">
        <f t="shared" si="32"/>
        <v>97.578771804477086</v>
      </c>
      <c r="H100" s="1270">
        <f t="shared" si="21"/>
        <v>0.46808778065775414</v>
      </c>
      <c r="I100" s="1271" t="s">
        <v>237</v>
      </c>
      <c r="J100" s="1227" t="str">
        <f t="shared" si="18"/>
        <v>---</v>
      </c>
      <c r="K100" s="1181">
        <v>0</v>
      </c>
      <c r="L100" s="1236" t="s">
        <v>789</v>
      </c>
      <c r="M100" s="1103"/>
      <c r="N100" s="1217">
        <v>44166</v>
      </c>
      <c r="O100" s="1218">
        <v>99.371139999999997</v>
      </c>
      <c r="P100" s="1219">
        <f t="shared" si="22"/>
        <v>0.26926000000000272</v>
      </c>
      <c r="Q100" s="1273">
        <f t="shared" si="30"/>
        <v>0.28000000000000003</v>
      </c>
      <c r="R100" s="1274">
        <f t="shared" si="33"/>
        <v>99.099943333333329</v>
      </c>
      <c r="S100" s="1302">
        <f t="shared" si="23"/>
        <v>0.27020333333332758</v>
      </c>
      <c r="T100" s="1298">
        <f t="shared" si="27"/>
        <v>98.445128571428569</v>
      </c>
      <c r="U100" s="1273">
        <f t="shared" si="24"/>
        <v>0.3388328571428616</v>
      </c>
      <c r="V100" s="1149" t="s">
        <v>774</v>
      </c>
      <c r="W100" s="1262">
        <v>0</v>
      </c>
      <c r="X100" s="1275" t="s">
        <v>789</v>
      </c>
      <c r="Y100" s="1103"/>
    </row>
    <row r="101" spans="1:25" ht="14.25" hidden="1" customHeight="1">
      <c r="A101" s="1252">
        <v>44197</v>
      </c>
      <c r="B101" s="1290">
        <v>99.71418834027773</v>
      </c>
      <c r="C101" s="1259">
        <f t="shared" si="19"/>
        <v>0.42131124687855959</v>
      </c>
      <c r="D101" s="1253">
        <f t="shared" si="29"/>
        <v>1.5</v>
      </c>
      <c r="E101" s="1284">
        <f t="shared" si="31"/>
        <v>99.264411861646522</v>
      </c>
      <c r="F101" s="1255">
        <f t="shared" si="20"/>
        <v>0.50524478738365985</v>
      </c>
      <c r="G101" s="1263">
        <f t="shared" si="32"/>
        <v>98.106472793797366</v>
      </c>
      <c r="H101" s="1253">
        <f t="shared" si="21"/>
        <v>0.5277009893202802</v>
      </c>
      <c r="I101" s="1257" t="s">
        <v>237</v>
      </c>
      <c r="J101" s="1303" t="str">
        <f t="shared" si="18"/>
        <v>---</v>
      </c>
      <c r="K101">
        <v>0</v>
      </c>
      <c r="L101" s="1234" t="s">
        <v>784</v>
      </c>
      <c r="M101" s="1103"/>
      <c r="N101" s="1285">
        <v>44197</v>
      </c>
      <c r="O101" s="1165">
        <v>99.643460000000005</v>
      </c>
      <c r="P101" s="1166">
        <f t="shared" si="22"/>
        <v>0.27232000000000767</v>
      </c>
      <c r="Q101" s="1170">
        <f t="shared" si="30"/>
        <v>0.79</v>
      </c>
      <c r="R101" s="1226">
        <f t="shared" si="33"/>
        <v>99.372160000000008</v>
      </c>
      <c r="S101" s="1225">
        <f t="shared" si="23"/>
        <v>0.27221666666667943</v>
      </c>
      <c r="T101" s="1295">
        <f t="shared" si="27"/>
        <v>98.79832285714285</v>
      </c>
      <c r="U101" s="1170">
        <f t="shared" si="24"/>
        <v>0.35319428571428091</v>
      </c>
      <c r="V101" s="1237" t="s">
        <v>774</v>
      </c>
      <c r="W101" s="1238">
        <v>0</v>
      </c>
      <c r="X101" s="1235" t="s">
        <v>784</v>
      </c>
      <c r="Y101" s="1103"/>
    </row>
    <row r="102" spans="1:25" ht="14.25" hidden="1" customHeight="1">
      <c r="A102" s="1252">
        <v>44228</v>
      </c>
      <c r="B102" s="1290">
        <v>100.07024363874598</v>
      </c>
      <c r="C102" s="1259">
        <f t="shared" si="19"/>
        <v>0.35605529846824879</v>
      </c>
      <c r="D102" s="1253">
        <f t="shared" si="29"/>
        <v>2.5499999999999998</v>
      </c>
      <c r="E102" s="1284">
        <f t="shared" si="31"/>
        <v>99.692436357474278</v>
      </c>
      <c r="F102" s="1255">
        <f t="shared" si="20"/>
        <v>0.42802449582775637</v>
      </c>
      <c r="G102" s="1263">
        <f t="shared" si="32"/>
        <v>98.640523109259931</v>
      </c>
      <c r="H102" s="1253">
        <f t="shared" si="21"/>
        <v>0.5340503154625651</v>
      </c>
      <c r="I102" s="1257" t="s">
        <v>237</v>
      </c>
      <c r="J102" s="1303" t="str">
        <f t="shared" si="18"/>
        <v>---</v>
      </c>
      <c r="K102">
        <v>0</v>
      </c>
      <c r="L102" s="1234" t="s">
        <v>785</v>
      </c>
      <c r="M102" s="1103"/>
      <c r="N102" s="1285">
        <v>44228</v>
      </c>
      <c r="O102" s="1165">
        <v>99.916539999999998</v>
      </c>
      <c r="P102" s="1166">
        <f t="shared" si="22"/>
        <v>0.27307999999999311</v>
      </c>
      <c r="Q102" s="1170">
        <f t="shared" si="30"/>
        <v>1.33</v>
      </c>
      <c r="R102" s="1226">
        <f t="shared" si="33"/>
        <v>99.643713333333338</v>
      </c>
      <c r="S102" s="1225">
        <f t="shared" si="23"/>
        <v>0.27155333333332976</v>
      </c>
      <c r="T102" s="1295">
        <f t="shared" si="27"/>
        <v>99.098138571428564</v>
      </c>
      <c r="U102" s="1170">
        <f t="shared" si="24"/>
        <v>0.29981571428571385</v>
      </c>
      <c r="V102" s="1149" t="s">
        <v>774</v>
      </c>
      <c r="W102" s="1262">
        <v>0</v>
      </c>
      <c r="X102" s="1235" t="s">
        <v>785</v>
      </c>
      <c r="Y102" s="1103"/>
    </row>
    <row r="103" spans="1:25" ht="14.25" hidden="1" customHeight="1">
      <c r="A103" s="1153">
        <v>44256</v>
      </c>
      <c r="B103" s="1290">
        <v>100.35670532736034</v>
      </c>
      <c r="C103" s="1259">
        <f t="shared" si="19"/>
        <v>0.28646168861436649</v>
      </c>
      <c r="D103" s="1253">
        <f t="shared" si="29"/>
        <v>3.52</v>
      </c>
      <c r="E103" s="1284">
        <f t="shared" si="31"/>
        <v>100.04704576879469</v>
      </c>
      <c r="F103" s="1255">
        <f t="shared" si="20"/>
        <v>0.35460941132041057</v>
      </c>
      <c r="G103" s="1263">
        <f t="shared" si="32"/>
        <v>99.138091976336185</v>
      </c>
      <c r="H103" s="1253">
        <f t="shared" si="21"/>
        <v>0.4975688670762537</v>
      </c>
      <c r="I103" s="1257" t="s">
        <v>237</v>
      </c>
      <c r="J103" s="1303" t="str">
        <f t="shared" si="18"/>
        <v>---</v>
      </c>
      <c r="K103">
        <v>0</v>
      </c>
      <c r="L103" s="1234" t="s">
        <v>786</v>
      </c>
      <c r="M103" s="1103"/>
      <c r="N103" s="1164">
        <v>44256</v>
      </c>
      <c r="O103" s="1165">
        <v>100.17610000000001</v>
      </c>
      <c r="P103" s="1166">
        <f t="shared" si="22"/>
        <v>0.25956000000000756</v>
      </c>
      <c r="Q103" s="1170">
        <f t="shared" si="30"/>
        <v>2.2000000000000002</v>
      </c>
      <c r="R103" s="1226">
        <f t="shared" si="33"/>
        <v>99.912033333333341</v>
      </c>
      <c r="S103" s="1225">
        <f t="shared" si="23"/>
        <v>0.26832000000000278</v>
      </c>
      <c r="T103" s="1295">
        <f t="shared" si="27"/>
        <v>99.370922857142872</v>
      </c>
      <c r="U103" s="1170">
        <f t="shared" si="24"/>
        <v>0.27278428571430879</v>
      </c>
      <c r="V103" s="1149" t="s">
        <v>774</v>
      </c>
      <c r="W103" s="1262">
        <v>0</v>
      </c>
      <c r="X103" s="1235" t="s">
        <v>786</v>
      </c>
      <c r="Y103" s="1103"/>
    </row>
    <row r="104" spans="1:25" ht="14.25" hidden="1" customHeight="1">
      <c r="A104" s="1153">
        <v>44287</v>
      </c>
      <c r="B104" s="1290">
        <v>100.5670827591108</v>
      </c>
      <c r="C104" s="1259">
        <f t="shared" si="19"/>
        <v>0.21037743175045875</v>
      </c>
      <c r="D104" s="1253">
        <f t="shared" si="29"/>
        <v>4.37</v>
      </c>
      <c r="E104" s="1284">
        <f t="shared" si="31"/>
        <v>100.33134390840571</v>
      </c>
      <c r="F104" s="1255">
        <f t="shared" si="20"/>
        <v>0.28429813961102468</v>
      </c>
      <c r="G104" s="1263">
        <f t="shared" si="32"/>
        <v>99.569388755469063</v>
      </c>
      <c r="H104" s="1253">
        <f t="shared" si="21"/>
        <v>0.43129677913287878</v>
      </c>
      <c r="I104" s="1257" t="s">
        <v>237</v>
      </c>
      <c r="J104" s="1303" t="str">
        <f t="shared" si="18"/>
        <v>---</v>
      </c>
      <c r="K104">
        <v>0</v>
      </c>
      <c r="L104" s="1234" t="s">
        <v>787</v>
      </c>
      <c r="M104" s="1103"/>
      <c r="N104" s="1164">
        <v>44287</v>
      </c>
      <c r="O104" s="1165">
        <v>100.40389999999999</v>
      </c>
      <c r="P104" s="1166">
        <f t="shared" si="22"/>
        <v>0.22779999999998779</v>
      </c>
      <c r="Q104" s="1170">
        <f t="shared" si="30"/>
        <v>3.06</v>
      </c>
      <c r="R104" s="1226">
        <f t="shared" si="33"/>
        <v>100.16551333333332</v>
      </c>
      <c r="S104" s="1225">
        <f t="shared" si="23"/>
        <v>0.25347999999998194</v>
      </c>
      <c r="T104" s="1295">
        <f t="shared" si="27"/>
        <v>99.634261428571435</v>
      </c>
      <c r="U104" s="1170">
        <f t="shared" si="24"/>
        <v>0.26333857142856232</v>
      </c>
      <c r="V104" s="1149" t="s">
        <v>774</v>
      </c>
      <c r="W104" s="1262">
        <v>0</v>
      </c>
      <c r="X104" s="1235" t="s">
        <v>787</v>
      </c>
      <c r="Y104" s="1103"/>
    </row>
    <row r="105" spans="1:25" ht="14.25" hidden="1" customHeight="1">
      <c r="A105" s="1153">
        <v>44317</v>
      </c>
      <c r="B105" s="1286">
        <v>100.68583847245732</v>
      </c>
      <c r="C105" s="1259">
        <f t="shared" si="19"/>
        <v>0.11875571334651625</v>
      </c>
      <c r="D105" s="1253">
        <f t="shared" si="29"/>
        <v>4.8600000000000003</v>
      </c>
      <c r="E105" s="1284">
        <f t="shared" si="31"/>
        <v>100.53654218630949</v>
      </c>
      <c r="F105" s="1255">
        <f t="shared" si="20"/>
        <v>0.20519827790377576</v>
      </c>
      <c r="G105" s="1263">
        <f t="shared" si="32"/>
        <v>99.924729397516302</v>
      </c>
      <c r="H105" s="1253">
        <f t="shared" si="21"/>
        <v>0.35534064204723848</v>
      </c>
      <c r="I105" s="1257" t="s">
        <v>237</v>
      </c>
      <c r="J105" s="1304" t="str">
        <f t="shared" si="18"/>
        <v>---</v>
      </c>
      <c r="K105">
        <v>0</v>
      </c>
      <c r="L105" s="1234" t="s">
        <v>788</v>
      </c>
      <c r="M105" s="1103"/>
      <c r="N105" s="1164">
        <v>44317</v>
      </c>
      <c r="O105" s="1165">
        <v>100.57380000000001</v>
      </c>
      <c r="P105" s="1166">
        <f t="shared" si="22"/>
        <v>0.1699000000000126</v>
      </c>
      <c r="Q105" s="1170">
        <f t="shared" si="30"/>
        <v>3.69</v>
      </c>
      <c r="R105" s="1226">
        <f t="shared" si="33"/>
        <v>100.38459999999999</v>
      </c>
      <c r="S105" s="1225">
        <f t="shared" si="23"/>
        <v>0.21908666666666932</v>
      </c>
      <c r="T105" s="1295">
        <f t="shared" si="27"/>
        <v>99.883831428571426</v>
      </c>
      <c r="U105" s="1170">
        <f t="shared" si="24"/>
        <v>0.24956999999999141</v>
      </c>
      <c r="V105" s="1149" t="s">
        <v>774</v>
      </c>
      <c r="W105" s="1262">
        <v>0</v>
      </c>
      <c r="X105" s="1235" t="s">
        <v>788</v>
      </c>
      <c r="Y105" s="1103"/>
    </row>
    <row r="106" spans="1:25" ht="14.25" hidden="1" customHeight="1">
      <c r="A106" s="1153">
        <v>44348</v>
      </c>
      <c r="B106" s="1286">
        <v>100.71905258625023</v>
      </c>
      <c r="C106" s="1259">
        <f t="shared" si="19"/>
        <v>3.3214113792908506E-2</v>
      </c>
      <c r="D106" s="1253">
        <f t="shared" si="29"/>
        <v>4.8899999999999997</v>
      </c>
      <c r="E106" s="1284">
        <f t="shared" si="31"/>
        <v>100.65732460593945</v>
      </c>
      <c r="F106" s="1255">
        <f t="shared" si="20"/>
        <v>0.12078241962996117</v>
      </c>
      <c r="G106" s="1263">
        <f t="shared" si="32"/>
        <v>100.20085545965738</v>
      </c>
      <c r="H106" s="1253">
        <f t="shared" si="21"/>
        <v>0.27612606214107416</v>
      </c>
      <c r="I106" s="1257" t="s">
        <v>238</v>
      </c>
      <c r="J106" s="1303" t="str">
        <f t="shared" si="18"/>
        <v>---</v>
      </c>
      <c r="K106">
        <v>0</v>
      </c>
      <c r="L106" s="1234" t="s">
        <v>790</v>
      </c>
      <c r="M106" s="1103"/>
      <c r="N106" s="1164">
        <v>44348</v>
      </c>
      <c r="O106" s="1165">
        <v>100.6746</v>
      </c>
      <c r="P106" s="1166">
        <f t="shared" si="22"/>
        <v>0.10079999999999245</v>
      </c>
      <c r="Q106" s="1170">
        <f t="shared" si="30"/>
        <v>3.61</v>
      </c>
      <c r="R106" s="1226">
        <f t="shared" si="33"/>
        <v>100.55076666666666</v>
      </c>
      <c r="S106" s="1225">
        <f t="shared" si="23"/>
        <v>0.16616666666666902</v>
      </c>
      <c r="T106" s="1295">
        <f t="shared" si="27"/>
        <v>100.10850571428571</v>
      </c>
      <c r="U106" s="1170">
        <f t="shared" si="24"/>
        <v>0.22467428571428627</v>
      </c>
      <c r="V106" s="1149" t="s">
        <v>774</v>
      </c>
      <c r="W106" s="1262">
        <v>0</v>
      </c>
      <c r="X106" s="1235" t="s">
        <v>790</v>
      </c>
      <c r="Y106" s="1103"/>
    </row>
    <row r="107" spans="1:25" ht="14.25" hidden="1" customHeight="1">
      <c r="A107" s="1153">
        <v>44378</v>
      </c>
      <c r="B107" s="1286">
        <v>100.69010672399003</v>
      </c>
      <c r="C107" s="1259">
        <f t="shared" si="19"/>
        <v>-2.8945862260201238E-2</v>
      </c>
      <c r="D107" s="1253">
        <f t="shared" si="29"/>
        <v>4.5199999999999996</v>
      </c>
      <c r="E107" s="1284">
        <f t="shared" si="31"/>
        <v>100.69833259423253</v>
      </c>
      <c r="F107" s="1255">
        <f t="shared" si="20"/>
        <v>4.1007988293074504E-2</v>
      </c>
      <c r="G107" s="1263">
        <f t="shared" si="32"/>
        <v>100.40045969259891</v>
      </c>
      <c r="H107" s="1253">
        <f t="shared" si="21"/>
        <v>0.19960423294153884</v>
      </c>
      <c r="I107" s="1257" t="s">
        <v>238</v>
      </c>
      <c r="J107" s="1303" t="str">
        <f t="shared" si="18"/>
        <v>---</v>
      </c>
      <c r="K107">
        <v>0</v>
      </c>
      <c r="L107" s="1234" t="s">
        <v>791</v>
      </c>
      <c r="M107" s="1103"/>
      <c r="N107" s="1164">
        <v>44378</v>
      </c>
      <c r="O107" s="1165">
        <v>100.7105</v>
      </c>
      <c r="P107" s="1166">
        <f t="shared" si="22"/>
        <v>3.5899999999998045E-2</v>
      </c>
      <c r="Q107" s="1170">
        <f t="shared" si="30"/>
        <v>2.96</v>
      </c>
      <c r="R107" s="1226">
        <f t="shared" si="33"/>
        <v>100.65296666666666</v>
      </c>
      <c r="S107" s="1225">
        <f t="shared" si="23"/>
        <v>0.10219999999999629</v>
      </c>
      <c r="T107" s="1295">
        <f t="shared" si="27"/>
        <v>100.29984285714286</v>
      </c>
      <c r="U107" s="1170">
        <f t="shared" si="24"/>
        <v>0.19133714285715087</v>
      </c>
      <c r="V107" s="1149" t="s">
        <v>774</v>
      </c>
      <c r="W107" s="1262">
        <v>0</v>
      </c>
      <c r="X107" s="1235" t="s">
        <v>791</v>
      </c>
      <c r="Y107" s="1103"/>
    </row>
    <row r="108" spans="1:25" ht="14.25" hidden="1" customHeight="1">
      <c r="A108" s="1153">
        <v>44409</v>
      </c>
      <c r="B108" s="1286">
        <v>100.61864817213764</v>
      </c>
      <c r="C108" s="1259">
        <f t="shared" si="19"/>
        <v>-7.1458551852387586E-2</v>
      </c>
      <c r="D108" s="1253">
        <f t="shared" si="29"/>
        <v>3.87</v>
      </c>
      <c r="E108" s="1284">
        <f t="shared" si="31"/>
        <v>100.6759358274593</v>
      </c>
      <c r="F108" s="1255">
        <f t="shared" si="20"/>
        <v>-2.2396766773226773E-2</v>
      </c>
      <c r="G108" s="1263">
        <f t="shared" si="32"/>
        <v>100.5296682400075</v>
      </c>
      <c r="H108" s="1253">
        <f t="shared" si="21"/>
        <v>0.1292085474085809</v>
      </c>
      <c r="I108" s="1118" t="s">
        <v>240</v>
      </c>
      <c r="J108" s="1303" t="str">
        <f t="shared" si="18"/>
        <v>---</v>
      </c>
      <c r="K108">
        <v>0</v>
      </c>
      <c r="L108" s="1234" t="s">
        <v>792</v>
      </c>
      <c r="M108" s="1103"/>
      <c r="N108" s="1164">
        <v>44409</v>
      </c>
      <c r="O108" s="1165">
        <v>100.6979</v>
      </c>
      <c r="P108" s="1166">
        <f t="shared" si="22"/>
        <v>-1.2599999999991951E-2</v>
      </c>
      <c r="Q108" s="1170">
        <f t="shared" si="30"/>
        <v>2.4700000000000002</v>
      </c>
      <c r="R108" s="1226">
        <f t="shared" si="33"/>
        <v>100.69433333333332</v>
      </c>
      <c r="S108" s="1225">
        <f t="shared" si="23"/>
        <v>4.1366666666661445E-2</v>
      </c>
      <c r="T108" s="1295">
        <f t="shared" si="27"/>
        <v>100.45047714285714</v>
      </c>
      <c r="U108" s="1170">
        <f t="shared" si="24"/>
        <v>0.15063428571427551</v>
      </c>
      <c r="V108" s="1149" t="s">
        <v>774</v>
      </c>
      <c r="W108" s="1262">
        <v>0</v>
      </c>
      <c r="X108" s="1235" t="s">
        <v>792</v>
      </c>
      <c r="Y108" s="1103"/>
    </row>
    <row r="109" spans="1:25" ht="14.25" hidden="1" customHeight="1">
      <c r="A109" s="1153">
        <v>44440</v>
      </c>
      <c r="B109" s="1286">
        <v>100.53402830637745</v>
      </c>
      <c r="C109" s="1259">
        <f t="shared" si="19"/>
        <v>-8.4619865760188873E-2</v>
      </c>
      <c r="D109" s="1253">
        <f t="shared" si="29"/>
        <v>3.06</v>
      </c>
      <c r="E109" s="1284">
        <f t="shared" si="31"/>
        <v>100.61426106750169</v>
      </c>
      <c r="F109" s="1255">
        <f t="shared" si="20"/>
        <v>-6.1674759957611514E-2</v>
      </c>
      <c r="G109" s="1263">
        <f t="shared" si="32"/>
        <v>100.59592319252626</v>
      </c>
      <c r="H109" s="1253">
        <f t="shared" si="21"/>
        <v>6.6254952518761456E-2</v>
      </c>
      <c r="I109" s="1118" t="s">
        <v>240</v>
      </c>
      <c r="J109" s="1303" t="str">
        <f t="shared" si="18"/>
        <v>---</v>
      </c>
      <c r="K109">
        <v>0</v>
      </c>
      <c r="L109" s="1234" t="s">
        <v>793</v>
      </c>
      <c r="M109" s="1103"/>
      <c r="N109" s="1164">
        <v>44440</v>
      </c>
      <c r="O109" s="1165">
        <v>100.66500000000001</v>
      </c>
      <c r="P109" s="1166">
        <f t="shared" si="22"/>
        <v>-3.2899999999997931E-2</v>
      </c>
      <c r="Q109" s="1170">
        <f t="shared" si="30"/>
        <v>2.14</v>
      </c>
      <c r="R109" s="1226">
        <f t="shared" si="33"/>
        <v>100.69113333333333</v>
      </c>
      <c r="S109" s="1225">
        <f t="shared" si="23"/>
        <v>-3.1999999999925421E-3</v>
      </c>
      <c r="T109" s="1295">
        <f t="shared" si="27"/>
        <v>100.5574</v>
      </c>
      <c r="U109" s="1170">
        <f t="shared" si="24"/>
        <v>0.10692285714286243</v>
      </c>
      <c r="V109" s="1149" t="s">
        <v>774</v>
      </c>
      <c r="W109" s="1262">
        <v>0</v>
      </c>
      <c r="X109" s="1235" t="s">
        <v>793</v>
      </c>
      <c r="Y109" s="1103"/>
    </row>
    <row r="110" spans="1:25" ht="14.25" hidden="1" customHeight="1">
      <c r="A110" s="1153">
        <v>44470</v>
      </c>
      <c r="B110" s="1286">
        <v>100.48745999239679</v>
      </c>
      <c r="C110" s="1259">
        <f t="shared" si="19"/>
        <v>-4.6568313980657194E-2</v>
      </c>
      <c r="D110" s="1253">
        <f t="shared" si="29"/>
        <v>2.33</v>
      </c>
      <c r="E110" s="1284">
        <f t="shared" si="31"/>
        <v>100.54671215697063</v>
      </c>
      <c r="F110" s="1255">
        <f t="shared" si="20"/>
        <v>-6.7548910531058937E-2</v>
      </c>
      <c r="G110" s="1263">
        <f t="shared" si="32"/>
        <v>100.6146024303886</v>
      </c>
      <c r="H110" s="1253">
        <f t="shared" si="21"/>
        <v>1.8679237862343712E-2</v>
      </c>
      <c r="I110" s="1118" t="s">
        <v>240</v>
      </c>
      <c r="J110" s="1303" t="str">
        <f t="shared" si="18"/>
        <v>---</v>
      </c>
      <c r="K110">
        <v>0</v>
      </c>
      <c r="L110" s="1234" t="s">
        <v>794</v>
      </c>
      <c r="M110" s="1103"/>
      <c r="N110" s="1164">
        <v>44470</v>
      </c>
      <c r="O110" s="1165">
        <v>100.6328</v>
      </c>
      <c r="P110" s="1166">
        <f t="shared" si="22"/>
        <v>-3.2200000000003115E-2</v>
      </c>
      <c r="Q110" s="1170">
        <f t="shared" si="30"/>
        <v>1.83</v>
      </c>
      <c r="R110" s="1226">
        <f t="shared" si="33"/>
        <v>100.66523333333335</v>
      </c>
      <c r="S110" s="1225">
        <f t="shared" si="23"/>
        <v>-2.5899999999978718E-2</v>
      </c>
      <c r="T110" s="1295">
        <f t="shared" si="27"/>
        <v>100.62264285714285</v>
      </c>
      <c r="U110" s="1170">
        <f t="shared" si="24"/>
        <v>6.524285714284872E-2</v>
      </c>
      <c r="V110" s="1149" t="s">
        <v>774</v>
      </c>
      <c r="W110" s="1262">
        <v>0</v>
      </c>
      <c r="X110" s="1235" t="s">
        <v>794</v>
      </c>
      <c r="Y110" s="1103"/>
    </row>
    <row r="111" spans="1:25" ht="14.25" hidden="1" customHeight="1">
      <c r="A111" s="1153">
        <v>44501</v>
      </c>
      <c r="B111" s="1286">
        <v>100.4773127782216</v>
      </c>
      <c r="C111" s="1259">
        <f t="shared" si="19"/>
        <v>-1.0147214175191266E-2</v>
      </c>
      <c r="D111" s="1253">
        <f t="shared" si="29"/>
        <v>1.71</v>
      </c>
      <c r="E111" s="1284">
        <f t="shared" ref="E111:E144" si="34">SUM(B109:B111)/3</f>
        <v>100.49960035899862</v>
      </c>
      <c r="F111" s="1255">
        <f t="shared" si="20"/>
        <v>-4.7111797972007707E-2</v>
      </c>
      <c r="G111" s="1263">
        <f t="shared" ref="G111:G144" si="35">SUM(B105:B111)/7</f>
        <v>100.60177814740443</v>
      </c>
      <c r="H111" s="1253">
        <f t="shared" si="21"/>
        <v>-1.2824282984169599E-2</v>
      </c>
      <c r="I111" s="1118" t="s">
        <v>240</v>
      </c>
      <c r="J111" s="1303" t="str">
        <f t="shared" si="18"/>
        <v>---</v>
      </c>
      <c r="K111">
        <v>0</v>
      </c>
      <c r="L111" s="1234" t="s">
        <v>795</v>
      </c>
      <c r="M111" s="1103"/>
      <c r="N111" s="1164">
        <v>44501</v>
      </c>
      <c r="O111" s="1165">
        <v>100.61669999999999</v>
      </c>
      <c r="P111" s="1166">
        <f t="shared" si="22"/>
        <v>-1.6100000000008663E-2</v>
      </c>
      <c r="Q111" s="1170">
        <f t="shared" si="30"/>
        <v>1.53</v>
      </c>
      <c r="R111" s="1226">
        <f t="shared" si="33"/>
        <v>100.63816666666666</v>
      </c>
      <c r="S111" s="1225">
        <f t="shared" si="23"/>
        <v>-2.7066666666684114E-2</v>
      </c>
      <c r="T111" s="1295">
        <f t="shared" si="27"/>
        <v>100.65304285714286</v>
      </c>
      <c r="U111" s="1170">
        <f t="shared" si="24"/>
        <v>3.0400000000014415E-2</v>
      </c>
      <c r="V111" s="1149" t="s">
        <v>774</v>
      </c>
      <c r="W111" s="1262">
        <v>0</v>
      </c>
      <c r="X111" s="1235" t="s">
        <v>795</v>
      </c>
      <c r="Y111" s="1103"/>
    </row>
    <row r="112" spans="1:25" ht="14.25" hidden="1" customHeight="1">
      <c r="A112" s="1200">
        <v>44531</v>
      </c>
      <c r="B112" s="1287">
        <v>100.49844868314042</v>
      </c>
      <c r="C112" s="1265">
        <f t="shared" si="19"/>
        <v>2.113590491882178E-2</v>
      </c>
      <c r="D112" s="1266">
        <f t="shared" si="29"/>
        <v>1.21</v>
      </c>
      <c r="E112" s="1267">
        <f t="shared" si="34"/>
        <v>100.48774048458627</v>
      </c>
      <c r="F112" s="1268">
        <f t="shared" si="20"/>
        <v>-1.1859874412351701E-2</v>
      </c>
      <c r="G112" s="1269">
        <f t="shared" si="35"/>
        <v>100.57500817750203</v>
      </c>
      <c r="H112" s="1266">
        <f t="shared" si="21"/>
        <v>-2.6769969902403545E-2</v>
      </c>
      <c r="I112" s="1288" t="s">
        <v>240</v>
      </c>
      <c r="J112" s="1305" t="str">
        <f t="shared" si="18"/>
        <v>---</v>
      </c>
      <c r="K112" s="1181">
        <v>0</v>
      </c>
      <c r="L112" s="1236" t="s">
        <v>789</v>
      </c>
      <c r="M112" s="1103"/>
      <c r="N112" s="1164">
        <v>44531</v>
      </c>
      <c r="O112" s="1165">
        <v>100.611</v>
      </c>
      <c r="P112" s="1166">
        <f t="shared" si="22"/>
        <v>-5.6999999999902684E-3</v>
      </c>
      <c r="Q112" s="1170">
        <f t="shared" si="30"/>
        <v>1.25</v>
      </c>
      <c r="R112" s="1226">
        <f t="shared" si="33"/>
        <v>100.62016666666666</v>
      </c>
      <c r="S112" s="1225">
        <f t="shared" si="23"/>
        <v>-1.8000000000000682E-2</v>
      </c>
      <c r="T112" s="1295">
        <f t="shared" si="27"/>
        <v>100.65835714285716</v>
      </c>
      <c r="U112" s="1170">
        <f t="shared" si="24"/>
        <v>5.3142857142916E-3</v>
      </c>
      <c r="V112" s="1306" t="s">
        <v>774</v>
      </c>
      <c r="W112" s="1307">
        <v>0</v>
      </c>
      <c r="X112" s="1235" t="s">
        <v>789</v>
      </c>
      <c r="Y112" s="1103"/>
    </row>
    <row r="113" spans="1:25" ht="14.25" hidden="1" customHeight="1">
      <c r="A113" s="1252">
        <v>44562</v>
      </c>
      <c r="B113" s="1286">
        <v>100.57079139122162</v>
      </c>
      <c r="C113" s="1259">
        <f t="shared" si="19"/>
        <v>7.2342708081194473E-2</v>
      </c>
      <c r="D113" s="1253">
        <f t="shared" si="29"/>
        <v>0.86</v>
      </c>
      <c r="E113" s="1284">
        <f t="shared" si="34"/>
        <v>100.51551761752789</v>
      </c>
      <c r="F113" s="1255">
        <f t="shared" si="20"/>
        <v>2.777713294162254E-2</v>
      </c>
      <c r="G113" s="1263">
        <f t="shared" si="35"/>
        <v>100.55382800678365</v>
      </c>
      <c r="H113" s="1253">
        <f t="shared" si="21"/>
        <v>-2.1180170718380964E-2</v>
      </c>
      <c r="I113" s="1230" t="s">
        <v>240</v>
      </c>
      <c r="J113" s="1303" t="str">
        <f t="shared" si="18"/>
        <v>---</v>
      </c>
      <c r="K113">
        <v>0</v>
      </c>
      <c r="L113" s="1234" t="s">
        <v>784</v>
      </c>
      <c r="M113" s="1103"/>
      <c r="N113" s="1281">
        <v>44562</v>
      </c>
      <c r="O113" s="1223">
        <v>100.6052</v>
      </c>
      <c r="P113" s="1291">
        <f t="shared" si="22"/>
        <v>-5.8000000000077989E-3</v>
      </c>
      <c r="Q113" s="1282">
        <f t="shared" si="30"/>
        <v>0.97</v>
      </c>
      <c r="R113" s="1145">
        <f t="shared" si="33"/>
        <v>100.61096666666667</v>
      </c>
      <c r="S113" s="1214">
        <f t="shared" si="23"/>
        <v>-9.1999999999927695E-3</v>
      </c>
      <c r="T113" s="1292">
        <f t="shared" si="27"/>
        <v>100.64844285714285</v>
      </c>
      <c r="U113" s="1283">
        <f t="shared" si="24"/>
        <v>-9.9142857143021956E-3</v>
      </c>
      <c r="V113" s="1308" t="s">
        <v>774</v>
      </c>
      <c r="W113" s="1309">
        <v>0</v>
      </c>
      <c r="X113" s="1251" t="s">
        <v>784</v>
      </c>
      <c r="Y113" s="1103"/>
    </row>
    <row r="114" spans="1:25" ht="14.25" hidden="1" customHeight="1">
      <c r="A114" s="1252">
        <v>44593</v>
      </c>
      <c r="B114" s="1286">
        <v>100.7271758888065</v>
      </c>
      <c r="C114" s="1259">
        <f t="shared" si="19"/>
        <v>0.15638449758488093</v>
      </c>
      <c r="D114" s="1253">
        <f t="shared" si="29"/>
        <v>0.66</v>
      </c>
      <c r="E114" s="1284">
        <f t="shared" si="34"/>
        <v>100.59880532105619</v>
      </c>
      <c r="F114" s="1255">
        <f t="shared" si="20"/>
        <v>8.3287703528299062E-2</v>
      </c>
      <c r="G114" s="1263">
        <f t="shared" si="35"/>
        <v>100.55912360175743</v>
      </c>
      <c r="H114" s="1253">
        <f t="shared" si="21"/>
        <v>5.2955949737878427E-3</v>
      </c>
      <c r="I114" s="1118" t="s">
        <v>240</v>
      </c>
      <c r="J114" s="1303" t="str">
        <f t="shared" si="18"/>
        <v>---</v>
      </c>
      <c r="K114">
        <v>0</v>
      </c>
      <c r="L114" s="1234" t="s">
        <v>785</v>
      </c>
      <c r="M114" s="1103"/>
      <c r="N114" s="1285">
        <v>44593</v>
      </c>
      <c r="O114" s="1165">
        <v>100.5881</v>
      </c>
      <c r="P114" s="1289">
        <f t="shared" si="22"/>
        <v>-1.7099999999999227E-2</v>
      </c>
      <c r="Q114" s="1171">
        <f t="shared" si="30"/>
        <v>0.67</v>
      </c>
      <c r="R114" s="1168">
        <f t="shared" si="33"/>
        <v>100.60143333333333</v>
      </c>
      <c r="S114" s="1169">
        <f t="shared" si="23"/>
        <v>-9.5333333333371684E-3</v>
      </c>
      <c r="T114" s="1295">
        <f t="shared" si="27"/>
        <v>100.63095714285714</v>
      </c>
      <c r="U114" s="1170">
        <f t="shared" si="24"/>
        <v>-1.7485714285712106E-2</v>
      </c>
      <c r="V114" s="1310" t="s">
        <v>774</v>
      </c>
      <c r="W114" s="1311">
        <v>0</v>
      </c>
      <c r="X114" s="1235" t="s">
        <v>785</v>
      </c>
      <c r="Y114" s="1103"/>
    </row>
    <row r="115" spans="1:25" ht="14.25" hidden="1" customHeight="1">
      <c r="A115" s="1153">
        <v>44621</v>
      </c>
      <c r="B115" s="1286">
        <v>100.94357766434331</v>
      </c>
      <c r="C115" s="1259">
        <f t="shared" si="19"/>
        <v>0.21640177553680928</v>
      </c>
      <c r="D115" s="1253">
        <f t="shared" si="29"/>
        <v>0.57999999999999996</v>
      </c>
      <c r="E115" s="1284">
        <f t="shared" si="34"/>
        <v>100.7471816481238</v>
      </c>
      <c r="F115" s="1255">
        <f t="shared" si="20"/>
        <v>0.14837632706760928</v>
      </c>
      <c r="G115" s="1263">
        <f t="shared" si="35"/>
        <v>100.60554210064394</v>
      </c>
      <c r="H115" s="1253">
        <f t="shared" si="21"/>
        <v>4.6418498886509951E-2</v>
      </c>
      <c r="I115" s="1257" t="s">
        <v>769</v>
      </c>
      <c r="J115" s="1303" t="str">
        <f t="shared" si="18"/>
        <v>---</v>
      </c>
      <c r="K115">
        <v>0</v>
      </c>
      <c r="L115" s="1234" t="s">
        <v>786</v>
      </c>
      <c r="M115" s="1103"/>
      <c r="N115" s="1164">
        <v>44621</v>
      </c>
      <c r="O115" s="1165">
        <v>100.5658</v>
      </c>
      <c r="P115" s="1289">
        <f t="shared" si="22"/>
        <v>-2.2300000000001319E-2</v>
      </c>
      <c r="Q115" s="1171">
        <f t="shared" si="30"/>
        <v>0.39</v>
      </c>
      <c r="R115" s="1168">
        <f t="shared" si="33"/>
        <v>100.58636666666666</v>
      </c>
      <c r="S115" s="1169">
        <f t="shared" si="23"/>
        <v>-1.5066666666669448E-2</v>
      </c>
      <c r="T115" s="1295">
        <f t="shared" si="27"/>
        <v>100.6120857142857</v>
      </c>
      <c r="U115" s="1170">
        <f t="shared" si="24"/>
        <v>-1.8871428571443971E-2</v>
      </c>
      <c r="V115" s="1310" t="s">
        <v>774</v>
      </c>
      <c r="W115" s="1311">
        <v>0</v>
      </c>
      <c r="X115" s="1235" t="s">
        <v>786</v>
      </c>
      <c r="Y115" s="1103"/>
    </row>
    <row r="116" spans="1:25" ht="14.25" hidden="1" customHeight="1">
      <c r="A116" s="1153">
        <v>44652</v>
      </c>
      <c r="B116" s="1286">
        <v>101.14631301203407</v>
      </c>
      <c r="C116" s="1259">
        <f t="shared" si="19"/>
        <v>0.20273534769076207</v>
      </c>
      <c r="D116" s="1253">
        <f t="shared" si="29"/>
        <v>0.57999999999999996</v>
      </c>
      <c r="E116" s="1284">
        <f t="shared" si="34"/>
        <v>100.93902218839463</v>
      </c>
      <c r="F116" s="1255">
        <f t="shared" si="20"/>
        <v>0.19184054027083164</v>
      </c>
      <c r="G116" s="1263">
        <f t="shared" si="35"/>
        <v>100.69301134430918</v>
      </c>
      <c r="H116" s="1253">
        <f t="shared" si="21"/>
        <v>8.746924366523956E-2</v>
      </c>
      <c r="I116" s="1257" t="s">
        <v>769</v>
      </c>
      <c r="J116" s="1303" t="str">
        <f t="shared" si="18"/>
        <v>---</v>
      </c>
      <c r="K116">
        <v>0</v>
      </c>
      <c r="L116" s="1234" t="s">
        <v>787</v>
      </c>
      <c r="M116" s="1103"/>
      <c r="N116" s="1164">
        <v>44652</v>
      </c>
      <c r="O116" s="1165">
        <v>100.5411</v>
      </c>
      <c r="P116" s="1289">
        <f t="shared" si="22"/>
        <v>-2.4699999999995725E-2</v>
      </c>
      <c r="Q116" s="1171">
        <f t="shared" si="30"/>
        <v>0.14000000000000001</v>
      </c>
      <c r="R116" s="1168">
        <f t="shared" si="33"/>
        <v>100.565</v>
      </c>
      <c r="S116" s="1169">
        <f t="shared" si="23"/>
        <v>-2.1366666666665424E-2</v>
      </c>
      <c r="T116" s="1295">
        <f t="shared" si="27"/>
        <v>100.59438571428572</v>
      </c>
      <c r="U116" s="1170">
        <f t="shared" si="24"/>
        <v>-1.7699999999976512E-2</v>
      </c>
      <c r="V116" s="1310" t="s">
        <v>774</v>
      </c>
      <c r="W116" s="1311">
        <v>0</v>
      </c>
      <c r="X116" s="1235" t="s">
        <v>787</v>
      </c>
      <c r="Y116" s="1103"/>
    </row>
    <row r="117" spans="1:25" ht="14.25" hidden="1" customHeight="1">
      <c r="A117" s="1153">
        <v>44682</v>
      </c>
      <c r="B117" s="1286">
        <v>101.28797404914673</v>
      </c>
      <c r="C117" s="1259">
        <f t="shared" si="19"/>
        <v>0.14166103711265521</v>
      </c>
      <c r="D117" s="1253">
        <f t="shared" si="29"/>
        <v>0.6</v>
      </c>
      <c r="E117" s="1284">
        <f t="shared" si="34"/>
        <v>101.12595490850804</v>
      </c>
      <c r="F117" s="1255">
        <f t="shared" si="20"/>
        <v>0.18693272011340412</v>
      </c>
      <c r="G117" s="1263">
        <f t="shared" si="35"/>
        <v>100.80737049527349</v>
      </c>
      <c r="H117" s="1253">
        <f t="shared" si="21"/>
        <v>0.11435915096430449</v>
      </c>
      <c r="I117" s="1257" t="s">
        <v>237</v>
      </c>
      <c r="J117" s="1303" t="str">
        <f t="shared" si="18"/>
        <v>---</v>
      </c>
      <c r="K117">
        <v>0</v>
      </c>
      <c r="L117" s="1234" t="s">
        <v>788</v>
      </c>
      <c r="M117" s="1103"/>
      <c r="N117" s="1164">
        <v>44682</v>
      </c>
      <c r="O117" s="1165">
        <v>100.50830000000001</v>
      </c>
      <c r="P117" s="1289">
        <f t="shared" si="22"/>
        <v>-3.2799999999994611E-2</v>
      </c>
      <c r="Q117" s="1171">
        <f t="shared" si="30"/>
        <v>-7.0000000000000007E-2</v>
      </c>
      <c r="R117" s="1168">
        <f t="shared" si="33"/>
        <v>100.53840000000001</v>
      </c>
      <c r="S117" s="1169">
        <f t="shared" si="23"/>
        <v>-2.6599999999987745E-2</v>
      </c>
      <c r="T117" s="1295">
        <f t="shared" si="27"/>
        <v>100.5766</v>
      </c>
      <c r="U117" s="1170">
        <f t="shared" si="24"/>
        <v>-1.7785714285722065E-2</v>
      </c>
      <c r="V117" s="1310" t="s">
        <v>774</v>
      </c>
      <c r="W117" s="1311">
        <v>0</v>
      </c>
      <c r="X117" s="1235" t="s">
        <v>788</v>
      </c>
      <c r="Y117" s="1103"/>
    </row>
    <row r="118" spans="1:25" ht="14.25" hidden="1" customHeight="1">
      <c r="A118" s="1153">
        <v>44713</v>
      </c>
      <c r="B118" s="1286">
        <v>101.40885955673565</v>
      </c>
      <c r="C118" s="1259">
        <f t="shared" si="19"/>
        <v>0.12088550758892325</v>
      </c>
      <c r="D118" s="1253">
        <f t="shared" si="29"/>
        <v>0.68</v>
      </c>
      <c r="E118" s="1284">
        <f t="shared" si="34"/>
        <v>101.28104887263881</v>
      </c>
      <c r="F118" s="1255">
        <f t="shared" si="20"/>
        <v>0.1550939641307707</v>
      </c>
      <c r="G118" s="1263">
        <f t="shared" si="35"/>
        <v>100.94044860648975</v>
      </c>
      <c r="H118" s="1253">
        <f t="shared" si="21"/>
        <v>0.13307811121626401</v>
      </c>
      <c r="I118" s="1257" t="s">
        <v>237</v>
      </c>
      <c r="J118" s="1312" t="str">
        <f t="shared" si="18"/>
        <v>---</v>
      </c>
      <c r="K118">
        <v>0</v>
      </c>
      <c r="L118" s="1234" t="s">
        <v>790</v>
      </c>
      <c r="M118" s="1103"/>
      <c r="N118" s="1164">
        <v>44713</v>
      </c>
      <c r="O118" s="1165">
        <v>100.4676</v>
      </c>
      <c r="P118" s="1289">
        <f t="shared" si="22"/>
        <v>-4.0700000000001069E-2</v>
      </c>
      <c r="Q118" s="1171">
        <f t="shared" si="30"/>
        <v>-0.21</v>
      </c>
      <c r="R118" s="1168">
        <f t="shared" si="33"/>
        <v>100.50566666666667</v>
      </c>
      <c r="S118" s="1169">
        <f t="shared" si="23"/>
        <v>-3.2733333333339942E-2</v>
      </c>
      <c r="T118" s="1295">
        <f t="shared" si="27"/>
        <v>100.55529999999999</v>
      </c>
      <c r="U118" s="1170">
        <f t="shared" si="24"/>
        <v>-2.1300000000010755E-2</v>
      </c>
      <c r="V118" s="1310" t="s">
        <v>774</v>
      </c>
      <c r="W118" s="1311">
        <v>0</v>
      </c>
      <c r="X118" s="1235" t="s">
        <v>790</v>
      </c>
      <c r="Y118" s="1103"/>
    </row>
    <row r="119" spans="1:25" ht="14.25" hidden="1" customHeight="1">
      <c r="A119" s="1153">
        <v>44743</v>
      </c>
      <c r="B119" s="1286">
        <v>101.47068076450368</v>
      </c>
      <c r="C119" s="1259">
        <f t="shared" si="19"/>
        <v>6.1821207768034014E-2</v>
      </c>
      <c r="D119" s="1253">
        <f t="shared" si="29"/>
        <v>0.78</v>
      </c>
      <c r="E119" s="1284">
        <f t="shared" si="34"/>
        <v>101.38917145679535</v>
      </c>
      <c r="F119" s="1255">
        <f t="shared" si="20"/>
        <v>0.10812258415654696</v>
      </c>
      <c r="G119" s="1263">
        <f t="shared" si="35"/>
        <v>101.07933890382735</v>
      </c>
      <c r="H119" s="1253">
        <f t="shared" si="21"/>
        <v>0.13889029733759628</v>
      </c>
      <c r="I119" s="1257" t="s">
        <v>237</v>
      </c>
      <c r="J119" s="1303" t="str">
        <f t="shared" si="18"/>
        <v>---</v>
      </c>
      <c r="K119">
        <v>0</v>
      </c>
      <c r="L119" s="1234" t="s">
        <v>791</v>
      </c>
      <c r="M119" s="1103"/>
      <c r="N119" s="1164">
        <v>44743</v>
      </c>
      <c r="O119" s="1165">
        <v>100.4187</v>
      </c>
      <c r="P119" s="1289">
        <f t="shared" si="22"/>
        <v>-4.8900000000003274E-2</v>
      </c>
      <c r="Q119" s="1171">
        <f t="shared" si="30"/>
        <v>-0.28999999999999998</v>
      </c>
      <c r="R119" s="1168">
        <f t="shared" si="33"/>
        <v>100.46486666666668</v>
      </c>
      <c r="S119" s="1169">
        <f t="shared" si="23"/>
        <v>-4.0799999999990177E-2</v>
      </c>
      <c r="T119" s="1295">
        <f t="shared" si="27"/>
        <v>100.52782857142857</v>
      </c>
      <c r="U119" s="1170">
        <f t="shared" si="24"/>
        <v>-2.7471428571416823E-2</v>
      </c>
      <c r="V119" s="1310" t="s">
        <v>774</v>
      </c>
      <c r="W119" s="1311">
        <v>0</v>
      </c>
      <c r="X119" s="1235" t="s">
        <v>791</v>
      </c>
      <c r="Y119" s="1103"/>
    </row>
    <row r="120" spans="1:25" ht="14.25" hidden="1" customHeight="1">
      <c r="A120" s="1153">
        <v>44774</v>
      </c>
      <c r="B120" s="1286">
        <v>101.47616894454835</v>
      </c>
      <c r="C120" s="1259">
        <f t="shared" si="19"/>
        <v>5.4881800446651141E-3</v>
      </c>
      <c r="D120" s="1253">
        <f t="shared" si="29"/>
        <v>0.85</v>
      </c>
      <c r="E120" s="1284">
        <f t="shared" si="34"/>
        <v>101.4519030885959</v>
      </c>
      <c r="F120" s="1255">
        <f t="shared" si="20"/>
        <v>6.2731631800545529E-2</v>
      </c>
      <c r="G120" s="1263">
        <f t="shared" si="35"/>
        <v>101.20867855430262</v>
      </c>
      <c r="H120" s="1253">
        <f t="shared" si="21"/>
        <v>0.12933965047527352</v>
      </c>
      <c r="I120" s="1257" t="s">
        <v>237</v>
      </c>
      <c r="J120" s="1303" t="str">
        <f t="shared" si="18"/>
        <v>山</v>
      </c>
      <c r="K120">
        <v>1</v>
      </c>
      <c r="L120" s="1234" t="s">
        <v>792</v>
      </c>
      <c r="M120" s="1103"/>
      <c r="N120" s="1164">
        <v>44774</v>
      </c>
      <c r="O120" s="1165">
        <v>100.3603</v>
      </c>
      <c r="P120" s="1289">
        <f t="shared" si="22"/>
        <v>-5.8400000000006003E-2</v>
      </c>
      <c r="Q120" s="1171">
        <f t="shared" si="30"/>
        <v>-0.34</v>
      </c>
      <c r="R120" s="1168">
        <f t="shared" si="33"/>
        <v>100.41553333333333</v>
      </c>
      <c r="S120" s="1169">
        <f t="shared" si="23"/>
        <v>-4.9333333333350993E-2</v>
      </c>
      <c r="T120" s="1295">
        <f t="shared" si="27"/>
        <v>100.49284285714286</v>
      </c>
      <c r="U120" s="1170">
        <f t="shared" si="24"/>
        <v>-3.4985714285710401E-2</v>
      </c>
      <c r="V120" s="1310" t="s">
        <v>774</v>
      </c>
      <c r="W120" s="1311">
        <v>0</v>
      </c>
      <c r="X120" s="1235" t="s">
        <v>792</v>
      </c>
      <c r="Y120" s="1103"/>
    </row>
    <row r="121" spans="1:25" ht="14.25" hidden="1" customHeight="1">
      <c r="A121" s="1153">
        <v>44805</v>
      </c>
      <c r="B121" s="1286">
        <v>101.42769656800415</v>
      </c>
      <c r="C121" s="1259">
        <f t="shared" si="19"/>
        <v>-4.8472376544197004E-2</v>
      </c>
      <c r="D121" s="1253">
        <f t="shared" si="29"/>
        <v>0.89</v>
      </c>
      <c r="E121" s="1284">
        <f t="shared" si="34"/>
        <v>101.45818209235206</v>
      </c>
      <c r="F121" s="1255">
        <f t="shared" si="20"/>
        <v>6.2790037561626377E-3</v>
      </c>
      <c r="G121" s="1263">
        <f t="shared" si="35"/>
        <v>101.30875293704514</v>
      </c>
      <c r="H121" s="1253">
        <f t="shared" si="21"/>
        <v>0.10007438274251967</v>
      </c>
      <c r="I121" s="1257" t="s">
        <v>237</v>
      </c>
      <c r="J121" s="1303" t="str">
        <f t="shared" si="18"/>
        <v>---</v>
      </c>
      <c r="K121">
        <v>0</v>
      </c>
      <c r="L121" s="1234" t="s">
        <v>793</v>
      </c>
      <c r="M121" s="1103"/>
      <c r="N121" s="1164">
        <v>44805</v>
      </c>
      <c r="O121" s="1165">
        <v>100.2846</v>
      </c>
      <c r="P121" s="1289">
        <f t="shared" si="22"/>
        <v>-7.5699999999997658E-2</v>
      </c>
      <c r="Q121" s="1171">
        <f t="shared" si="30"/>
        <v>-0.38</v>
      </c>
      <c r="R121" s="1168">
        <f t="shared" si="33"/>
        <v>100.35453333333334</v>
      </c>
      <c r="S121" s="1169">
        <f t="shared" si="23"/>
        <v>-6.0999999999992838E-2</v>
      </c>
      <c r="T121" s="1295">
        <f t="shared" si="27"/>
        <v>100.44948571428571</v>
      </c>
      <c r="U121" s="1170">
        <f t="shared" si="24"/>
        <v>-4.3357142857146869E-2</v>
      </c>
      <c r="V121" s="1310" t="s">
        <v>774</v>
      </c>
      <c r="W121" s="1311">
        <v>0</v>
      </c>
      <c r="X121" s="1235" t="s">
        <v>793</v>
      </c>
      <c r="Y121" s="1103"/>
    </row>
    <row r="122" spans="1:25" ht="14.25" hidden="1" customHeight="1">
      <c r="A122" s="1153">
        <v>44835</v>
      </c>
      <c r="B122" s="1286">
        <v>101.34626350934856</v>
      </c>
      <c r="C122" s="1259">
        <f t="shared" si="19"/>
        <v>-8.143305865559114E-2</v>
      </c>
      <c r="D122" s="1253">
        <f t="shared" si="29"/>
        <v>0.85</v>
      </c>
      <c r="E122" s="1284">
        <f t="shared" si="34"/>
        <v>101.41670967396702</v>
      </c>
      <c r="F122" s="1255">
        <f t="shared" si="20"/>
        <v>-4.147241838504101E-2</v>
      </c>
      <c r="G122" s="1263">
        <f t="shared" si="35"/>
        <v>101.36627948633159</v>
      </c>
      <c r="H122" s="1253">
        <f t="shared" si="21"/>
        <v>5.752654928645029E-2</v>
      </c>
      <c r="I122" s="1257" t="s">
        <v>237</v>
      </c>
      <c r="J122" s="1303" t="str">
        <f t="shared" si="18"/>
        <v>---</v>
      </c>
      <c r="K122">
        <v>0</v>
      </c>
      <c r="L122" s="1234" t="s">
        <v>794</v>
      </c>
      <c r="M122" s="1103"/>
      <c r="N122" s="1164">
        <v>44835</v>
      </c>
      <c r="O122" s="1165">
        <v>100.2026</v>
      </c>
      <c r="P122" s="1289">
        <f t="shared" si="22"/>
        <v>-8.1999999999993634E-2</v>
      </c>
      <c r="Q122" s="1171">
        <f t="shared" si="30"/>
        <v>-0.43</v>
      </c>
      <c r="R122" s="1168">
        <f t="shared" si="33"/>
        <v>100.28250000000001</v>
      </c>
      <c r="S122" s="1169">
        <f t="shared" si="23"/>
        <v>-7.2033333333322958E-2</v>
      </c>
      <c r="T122" s="1295">
        <f t="shared" si="27"/>
        <v>100.3976</v>
      </c>
      <c r="U122" s="1170">
        <f t="shared" si="24"/>
        <v>-5.1885714285717199E-2</v>
      </c>
      <c r="V122" s="1310" t="s">
        <v>774</v>
      </c>
      <c r="W122" s="1311">
        <v>0</v>
      </c>
      <c r="X122" s="1235" t="s">
        <v>794</v>
      </c>
      <c r="Y122" s="1103"/>
    </row>
    <row r="123" spans="1:25" ht="14.25" hidden="1" customHeight="1">
      <c r="A123" s="1153">
        <v>44866</v>
      </c>
      <c r="B123" s="1286">
        <v>101.18983202315381</v>
      </c>
      <c r="C123" s="1259">
        <f t="shared" si="19"/>
        <v>-0.156431486194748</v>
      </c>
      <c r="D123" s="1253">
        <f t="shared" si="29"/>
        <v>0.71</v>
      </c>
      <c r="E123" s="1284">
        <f t="shared" si="34"/>
        <v>101.32126403350217</v>
      </c>
      <c r="F123" s="1255">
        <f t="shared" si="20"/>
        <v>-9.5445640464845383E-2</v>
      </c>
      <c r="G123" s="1263">
        <f t="shared" si="35"/>
        <v>101.37249648792013</v>
      </c>
      <c r="H123" s="1253">
        <f t="shared" si="21"/>
        <v>6.217001588538551E-3</v>
      </c>
      <c r="I123" s="1257" t="s">
        <v>237</v>
      </c>
      <c r="J123" s="1303" t="str">
        <f t="shared" si="18"/>
        <v>---</v>
      </c>
      <c r="K123">
        <v>0</v>
      </c>
      <c r="L123" s="1234" t="s">
        <v>795</v>
      </c>
      <c r="M123" s="1103"/>
      <c r="N123" s="1164">
        <v>44866</v>
      </c>
      <c r="O123" s="1165">
        <v>100.11920000000001</v>
      </c>
      <c r="P123" s="1289">
        <f t="shared" si="22"/>
        <v>-8.3399999999997476E-2</v>
      </c>
      <c r="Q123" s="1171">
        <f t="shared" si="30"/>
        <v>-0.49</v>
      </c>
      <c r="R123" s="1168">
        <f t="shared" si="33"/>
        <v>100.20213333333334</v>
      </c>
      <c r="S123" s="1169">
        <f t="shared" si="23"/>
        <v>-8.0366666666677133E-2</v>
      </c>
      <c r="T123" s="1295">
        <f t="shared" si="27"/>
        <v>100.33732857142857</v>
      </c>
      <c r="U123" s="1170">
        <f t="shared" si="24"/>
        <v>-6.0271428571425645E-2</v>
      </c>
      <c r="V123" s="1310" t="s">
        <v>774</v>
      </c>
      <c r="W123" s="1311">
        <v>0</v>
      </c>
      <c r="X123" s="1235" t="s">
        <v>795</v>
      </c>
      <c r="Y123" s="1103"/>
    </row>
    <row r="124" spans="1:25" ht="14.25" hidden="1" customHeight="1">
      <c r="A124" s="1200">
        <v>44896</v>
      </c>
      <c r="B124" s="1287">
        <v>100.96707496006643</v>
      </c>
      <c r="C124" s="1265">
        <f t="shared" si="19"/>
        <v>-0.22275706308738563</v>
      </c>
      <c r="D124" s="1266">
        <f t="shared" si="29"/>
        <v>0.47</v>
      </c>
      <c r="E124" s="1267">
        <f t="shared" si="34"/>
        <v>101.16772349752294</v>
      </c>
      <c r="F124" s="1268">
        <f t="shared" si="20"/>
        <v>-0.15354053597923212</v>
      </c>
      <c r="G124" s="1269">
        <f t="shared" si="35"/>
        <v>101.32665376090866</v>
      </c>
      <c r="H124" s="1253">
        <f t="shared" si="21"/>
        <v>-4.5842727011475404E-2</v>
      </c>
      <c r="I124" s="1257" t="s">
        <v>238</v>
      </c>
      <c r="J124" s="1305" t="str">
        <f t="shared" si="18"/>
        <v>---</v>
      </c>
      <c r="K124" s="1181">
        <v>0</v>
      </c>
      <c r="L124" s="1236" t="s">
        <v>789</v>
      </c>
      <c r="M124" s="1103"/>
      <c r="N124" s="1217">
        <v>44896</v>
      </c>
      <c r="O124" s="1218">
        <v>100.0538</v>
      </c>
      <c r="P124" s="1297">
        <f t="shared" si="22"/>
        <v>-6.5400000000011005E-2</v>
      </c>
      <c r="Q124" s="1210">
        <f t="shared" si="30"/>
        <v>-0.55000000000000004</v>
      </c>
      <c r="R124" s="1220">
        <f t="shared" si="33"/>
        <v>100.12519999999999</v>
      </c>
      <c r="S124" s="1221">
        <f t="shared" si="23"/>
        <v>-7.6933333333343512E-2</v>
      </c>
      <c r="T124" s="1298">
        <f t="shared" si="27"/>
        <v>100.27240000000002</v>
      </c>
      <c r="U124" s="1273">
        <f t="shared" si="24"/>
        <v>-6.4928571428552573E-2</v>
      </c>
      <c r="V124" s="1313" t="s">
        <v>774</v>
      </c>
      <c r="W124" s="1314">
        <v>0</v>
      </c>
      <c r="X124" s="1275" t="s">
        <v>789</v>
      </c>
      <c r="Y124" s="1103"/>
    </row>
    <row r="125" spans="1:25" ht="14.25" customHeight="1">
      <c r="A125" s="1252">
        <v>44927</v>
      </c>
      <c r="B125" s="1315">
        <v>100.7314847531912</v>
      </c>
      <c r="C125" s="1241">
        <f t="shared" si="19"/>
        <v>-0.23559020687523002</v>
      </c>
      <c r="D125" s="1277">
        <f t="shared" si="29"/>
        <v>0.16</v>
      </c>
      <c r="E125" s="1278">
        <f t="shared" si="34"/>
        <v>100.96279724547048</v>
      </c>
      <c r="F125" s="1243">
        <f t="shared" si="20"/>
        <v>-0.20492625205245929</v>
      </c>
      <c r="G125" s="1279">
        <f t="shared" si="35"/>
        <v>101.22988593183088</v>
      </c>
      <c r="H125" s="1242">
        <f t="shared" si="21"/>
        <v>-9.6767829077776923E-2</v>
      </c>
      <c r="I125" s="1246" t="s">
        <v>238</v>
      </c>
      <c r="J125" s="1303" t="str">
        <f t="shared" si="18"/>
        <v>---</v>
      </c>
      <c r="K125">
        <v>0</v>
      </c>
      <c r="L125" s="1234" t="s">
        <v>784</v>
      </c>
      <c r="M125" s="1103"/>
      <c r="N125" s="1285">
        <v>44927</v>
      </c>
      <c r="O125" s="1316">
        <v>100.0116</v>
      </c>
      <c r="P125" s="1166">
        <f t="shared" si="22"/>
        <v>-4.219999999999402E-2</v>
      </c>
      <c r="Q125" s="1170">
        <f t="shared" si="30"/>
        <v>-0.59</v>
      </c>
      <c r="R125" s="1226">
        <f t="shared" si="33"/>
        <v>100.06153333333333</v>
      </c>
      <c r="S125" s="1225">
        <f t="shared" si="23"/>
        <v>-6.3666666666662763E-2</v>
      </c>
      <c r="T125" s="1295">
        <f t="shared" si="27"/>
        <v>100.20725714285716</v>
      </c>
      <c r="U125" s="1171">
        <f t="shared" si="24"/>
        <v>-6.5142857142859611E-2</v>
      </c>
      <c r="V125" s="1303" t="s">
        <v>774</v>
      </c>
      <c r="W125" s="1317">
        <v>0</v>
      </c>
      <c r="X125" s="1235" t="s">
        <v>784</v>
      </c>
      <c r="Y125" s="1103"/>
    </row>
    <row r="126" spans="1:25" ht="14.25" customHeight="1">
      <c r="A126" s="1252">
        <v>44958</v>
      </c>
      <c r="B126" s="1290">
        <v>100.51861173014514</v>
      </c>
      <c r="C126" s="1259">
        <f t="shared" si="19"/>
        <v>-0.2128730230460576</v>
      </c>
      <c r="D126" s="1264">
        <f t="shared" si="29"/>
        <v>-0.21</v>
      </c>
      <c r="E126" s="1284">
        <f t="shared" si="34"/>
        <v>100.73905714780092</v>
      </c>
      <c r="F126" s="1254">
        <f t="shared" si="20"/>
        <v>-0.22374009766956249</v>
      </c>
      <c r="G126" s="1263">
        <f t="shared" si="35"/>
        <v>101.09387606977967</v>
      </c>
      <c r="H126" s="1253">
        <f t="shared" si="21"/>
        <v>-0.13600986205121046</v>
      </c>
      <c r="I126" s="1118" t="s">
        <v>240</v>
      </c>
      <c r="J126" s="1303" t="str">
        <f t="shared" si="18"/>
        <v>---</v>
      </c>
      <c r="K126">
        <v>0</v>
      </c>
      <c r="L126" s="1234" t="s">
        <v>785</v>
      </c>
      <c r="M126" s="1103"/>
      <c r="N126" s="1285">
        <v>44958</v>
      </c>
      <c r="O126" s="1316">
        <v>99.993390000000005</v>
      </c>
      <c r="P126" s="1166">
        <f t="shared" si="22"/>
        <v>-1.8209999999996285E-2</v>
      </c>
      <c r="Q126" s="1170">
        <f t="shared" si="30"/>
        <v>-0.59</v>
      </c>
      <c r="R126" s="1226">
        <f t="shared" si="33"/>
        <v>100.01959666666669</v>
      </c>
      <c r="S126" s="1225">
        <f t="shared" si="23"/>
        <v>-4.1936666666643418E-2</v>
      </c>
      <c r="T126" s="1295">
        <f t="shared" si="27"/>
        <v>100.14649857142858</v>
      </c>
      <c r="U126" s="1171">
        <f t="shared" si="24"/>
        <v>-6.0758571428578989E-2</v>
      </c>
      <c r="V126" s="1303" t="s">
        <v>774</v>
      </c>
      <c r="W126" s="1317">
        <v>0</v>
      </c>
      <c r="X126" s="1235" t="s">
        <v>785</v>
      </c>
      <c r="Y126" s="1103"/>
    </row>
    <row r="127" spans="1:25" ht="14.25" customHeight="1">
      <c r="A127" s="1153">
        <v>44986</v>
      </c>
      <c r="B127" s="1290">
        <v>100.399231940232</v>
      </c>
      <c r="C127" s="1259">
        <f t="shared" si="19"/>
        <v>-0.11937978991313969</v>
      </c>
      <c r="D127" s="1264">
        <f t="shared" si="29"/>
        <v>-0.54</v>
      </c>
      <c r="E127" s="1284">
        <f t="shared" si="34"/>
        <v>100.54977614118945</v>
      </c>
      <c r="F127" s="1254">
        <f t="shared" si="20"/>
        <v>-0.1892810066114663</v>
      </c>
      <c r="G127" s="1263">
        <f t="shared" si="35"/>
        <v>100.94002792630589</v>
      </c>
      <c r="H127" s="1253">
        <f t="shared" si="21"/>
        <v>-0.1538481434737804</v>
      </c>
      <c r="I127" s="1230" t="s">
        <v>240</v>
      </c>
      <c r="J127" s="1303" t="str">
        <f t="shared" si="18"/>
        <v>---</v>
      </c>
      <c r="K127">
        <v>0</v>
      </c>
      <c r="L127" s="1234" t="s">
        <v>786</v>
      </c>
      <c r="M127" s="1103"/>
      <c r="N127" s="1164">
        <v>44986</v>
      </c>
      <c r="O127" s="1316">
        <v>99.99579</v>
      </c>
      <c r="P127" s="1166">
        <f t="shared" si="22"/>
        <v>2.3999999999944066E-3</v>
      </c>
      <c r="Q127" s="1170">
        <f t="shared" si="30"/>
        <v>-0.56999999999999995</v>
      </c>
      <c r="R127" s="1226">
        <f t="shared" si="33"/>
        <v>100.00026000000001</v>
      </c>
      <c r="S127" s="1225">
        <f t="shared" si="23"/>
        <v>-1.9336666666674773E-2</v>
      </c>
      <c r="T127" s="1295">
        <f t="shared" si="27"/>
        <v>100.09442571428573</v>
      </c>
      <c r="U127" s="1171">
        <f t="shared" si="24"/>
        <v>-5.2072857142846374E-2</v>
      </c>
      <c r="V127" s="1303" t="s">
        <v>774</v>
      </c>
      <c r="W127" s="1317">
        <v>0</v>
      </c>
      <c r="X127" s="1235" t="s">
        <v>786</v>
      </c>
      <c r="Y127" s="1103"/>
    </row>
    <row r="128" spans="1:25" ht="14.25" customHeight="1">
      <c r="A128" s="1153">
        <v>45017</v>
      </c>
      <c r="B128" s="1290">
        <v>100.35945494626529</v>
      </c>
      <c r="C128" s="1259">
        <f t="shared" si="19"/>
        <v>-3.9776993966711416E-2</v>
      </c>
      <c r="D128" s="1264">
        <f t="shared" si="29"/>
        <v>-0.78</v>
      </c>
      <c r="E128" s="1284">
        <f t="shared" si="34"/>
        <v>100.42576620554746</v>
      </c>
      <c r="F128" s="1254">
        <f t="shared" si="20"/>
        <v>-0.12400993564199325</v>
      </c>
      <c r="G128" s="1263">
        <f t="shared" si="35"/>
        <v>100.7874219803432</v>
      </c>
      <c r="H128" s="1253">
        <f t="shared" si="21"/>
        <v>-0.15260594596269073</v>
      </c>
      <c r="I128" s="1230" t="s">
        <v>240</v>
      </c>
      <c r="J128" s="1303" t="str">
        <f t="shared" si="18"/>
        <v>---</v>
      </c>
      <c r="K128">
        <v>0</v>
      </c>
      <c r="L128" s="1234" t="s">
        <v>787</v>
      </c>
      <c r="M128" s="1103"/>
      <c r="N128" s="1164">
        <v>45017</v>
      </c>
      <c r="O128" s="1316">
        <v>100.00620000000001</v>
      </c>
      <c r="P128" s="1166">
        <f t="shared" si="22"/>
        <v>1.0410000000007358E-2</v>
      </c>
      <c r="Q128" s="1170">
        <f t="shared" si="30"/>
        <v>-0.53</v>
      </c>
      <c r="R128" s="1226">
        <f t="shared" si="33"/>
        <v>99.998460000000009</v>
      </c>
      <c r="S128" s="1225">
        <f t="shared" si="23"/>
        <v>-1.8000000000029104E-3</v>
      </c>
      <c r="T128" s="1295">
        <f t="shared" si="27"/>
        <v>100.05465428571428</v>
      </c>
      <c r="U128" s="1171">
        <f t="shared" si="24"/>
        <v>-3.9771428571455658E-2</v>
      </c>
      <c r="V128" s="1303" t="s">
        <v>774</v>
      </c>
      <c r="W128" s="1317">
        <v>0</v>
      </c>
      <c r="X128" s="1235" t="s">
        <v>787</v>
      </c>
      <c r="Y128" s="1103"/>
    </row>
    <row r="129" spans="1:25" ht="14.25" customHeight="1">
      <c r="A129" s="1153">
        <v>45047</v>
      </c>
      <c r="B129" s="1290">
        <v>100.35490963305401</v>
      </c>
      <c r="C129" s="1259">
        <f t="shared" si="19"/>
        <v>-4.5453132112811545E-3</v>
      </c>
      <c r="D129" s="1264">
        <f t="shared" si="29"/>
        <v>-0.92</v>
      </c>
      <c r="E129" s="1284">
        <f t="shared" si="34"/>
        <v>100.37119883985042</v>
      </c>
      <c r="F129" s="1254">
        <f t="shared" si="20"/>
        <v>-5.4567365697039349E-2</v>
      </c>
      <c r="G129" s="1263">
        <f t="shared" si="35"/>
        <v>100.64579999801541</v>
      </c>
      <c r="H129" s="1253">
        <f t="shared" si="21"/>
        <v>-0.14162198232779133</v>
      </c>
      <c r="I129" s="1257" t="s">
        <v>769</v>
      </c>
      <c r="J129" s="1303" t="str">
        <f t="shared" si="18"/>
        <v>---</v>
      </c>
      <c r="K129">
        <v>0</v>
      </c>
      <c r="L129" s="1234" t="s">
        <v>788</v>
      </c>
      <c r="M129" s="1103"/>
      <c r="N129" s="1164">
        <v>45047</v>
      </c>
      <c r="O129" s="1318">
        <v>100.0241</v>
      </c>
      <c r="P129" s="1166">
        <f t="shared" si="22"/>
        <v>1.7899999999997362E-2</v>
      </c>
      <c r="Q129" s="1170">
        <f t="shared" si="30"/>
        <v>-0.48</v>
      </c>
      <c r="R129" s="1226">
        <f t="shared" si="33"/>
        <v>100.00869666666667</v>
      </c>
      <c r="S129" s="1225">
        <f t="shared" si="23"/>
        <v>1.0236666666656902E-2</v>
      </c>
      <c r="T129" s="1295">
        <f t="shared" si="27"/>
        <v>100.02915428571428</v>
      </c>
      <c r="U129" s="1171">
        <f t="shared" si="24"/>
        <v>-2.5499999999993861E-2</v>
      </c>
      <c r="V129" s="1303" t="s">
        <v>774</v>
      </c>
      <c r="W129" s="1317">
        <v>0</v>
      </c>
      <c r="X129" s="1235" t="s">
        <v>788</v>
      </c>
      <c r="Y129" s="1103"/>
    </row>
    <row r="130" spans="1:25" ht="14.25" customHeight="1">
      <c r="A130" s="1153">
        <v>45078</v>
      </c>
      <c r="B130" s="1290">
        <v>100.36271381141513</v>
      </c>
      <c r="C130" s="1259">
        <f t="shared" si="19"/>
        <v>7.8041783611269011E-3</v>
      </c>
      <c r="D130" s="1264">
        <f t="shared" si="29"/>
        <v>-1.03</v>
      </c>
      <c r="E130" s="1284">
        <f t="shared" si="34"/>
        <v>100.3590261302448</v>
      </c>
      <c r="F130" s="1254">
        <f t="shared" si="20"/>
        <v>-1.217270960562189E-2</v>
      </c>
      <c r="G130" s="1263">
        <f t="shared" si="35"/>
        <v>100.52764025348131</v>
      </c>
      <c r="H130" s="1253">
        <f t="shared" si="21"/>
        <v>-0.11815974453409694</v>
      </c>
      <c r="I130" s="1257" t="s">
        <v>237</v>
      </c>
      <c r="J130" s="1303" t="str">
        <f t="shared" si="18"/>
        <v>---</v>
      </c>
      <c r="K130">
        <v>0</v>
      </c>
      <c r="L130" s="1234" t="s">
        <v>790</v>
      </c>
      <c r="M130" s="1103"/>
      <c r="N130" s="1164">
        <v>45078</v>
      </c>
      <c r="O130" s="1318">
        <v>100.0406</v>
      </c>
      <c r="P130" s="1166">
        <f t="shared" si="22"/>
        <v>1.649999999999352E-2</v>
      </c>
      <c r="Q130" s="1170">
        <f t="shared" si="30"/>
        <v>-0.43</v>
      </c>
      <c r="R130" s="1226">
        <f t="shared" si="33"/>
        <v>100.02363333333334</v>
      </c>
      <c r="S130" s="1225">
        <f t="shared" si="23"/>
        <v>1.4936666666670817E-2</v>
      </c>
      <c r="T130" s="1295">
        <f t="shared" si="27"/>
        <v>100.01792571428572</v>
      </c>
      <c r="U130" s="1171">
        <f t="shared" si="24"/>
        <v>-1.1228571428560485E-2</v>
      </c>
      <c r="V130" s="1303" t="s">
        <v>774</v>
      </c>
      <c r="W130" s="1317">
        <v>0</v>
      </c>
      <c r="X130" s="1235" t="s">
        <v>790</v>
      </c>
      <c r="Y130" s="1103"/>
    </row>
    <row r="131" spans="1:25" ht="14.25" customHeight="1">
      <c r="A131" s="1153">
        <v>45108</v>
      </c>
      <c r="B131" s="1290">
        <v>100.36328674789011</v>
      </c>
      <c r="C131" s="1259">
        <f t="shared" si="19"/>
        <v>5.7293647498113387E-4</v>
      </c>
      <c r="D131" s="1264">
        <f t="shared" si="29"/>
        <v>-1.0900000000000001</v>
      </c>
      <c r="E131" s="1284">
        <f t="shared" si="34"/>
        <v>100.36030339745309</v>
      </c>
      <c r="F131" s="1254">
        <f t="shared" si="20"/>
        <v>1.2772672082945746E-3</v>
      </c>
      <c r="G131" s="1263">
        <f t="shared" si="35"/>
        <v>100.44138479459899</v>
      </c>
      <c r="H131" s="1253">
        <f t="shared" si="21"/>
        <v>-8.6255458882320113E-2</v>
      </c>
      <c r="I131" s="1257" t="s">
        <v>237</v>
      </c>
      <c r="J131" s="1303" t="str">
        <f t="shared" si="18"/>
        <v>---</v>
      </c>
      <c r="K131">
        <v>0</v>
      </c>
      <c r="L131" s="1234" t="s">
        <v>791</v>
      </c>
      <c r="M131" s="1103"/>
      <c r="N131" s="1164">
        <v>45108</v>
      </c>
      <c r="O131" s="1318">
        <v>100.0538</v>
      </c>
      <c r="P131" s="1166">
        <f t="shared" si="22"/>
        <v>1.3199999999997658E-2</v>
      </c>
      <c r="Q131" s="1170">
        <f t="shared" si="30"/>
        <v>-0.36</v>
      </c>
      <c r="R131" s="1226">
        <f t="shared" si="33"/>
        <v>100.03950000000002</v>
      </c>
      <c r="S131" s="1225">
        <f t="shared" si="23"/>
        <v>1.5866666666681795E-2</v>
      </c>
      <c r="T131" s="1295">
        <f t="shared" si="27"/>
        <v>100.01792571428572</v>
      </c>
      <c r="U131" s="1171">
        <f t="shared" si="24"/>
        <v>0</v>
      </c>
      <c r="V131" s="1303" t="s">
        <v>774</v>
      </c>
      <c r="W131" s="1317">
        <v>0</v>
      </c>
      <c r="X131" s="1235" t="s">
        <v>791</v>
      </c>
      <c r="Y131" s="1103"/>
    </row>
    <row r="132" spans="1:25" ht="14.25" customHeight="1">
      <c r="A132" s="1153">
        <v>45139</v>
      </c>
      <c r="B132" s="1290">
        <v>100.27297099956441</v>
      </c>
      <c r="C132" s="1259">
        <f t="shared" si="19"/>
        <v>-9.0315748325707546E-2</v>
      </c>
      <c r="D132" s="1264">
        <f t="shared" si="29"/>
        <v>-1.19</v>
      </c>
      <c r="E132" s="1284">
        <f t="shared" si="34"/>
        <v>100.33299051962321</v>
      </c>
      <c r="F132" s="1254">
        <f t="shared" si="20"/>
        <v>-2.7312877829885451E-2</v>
      </c>
      <c r="G132" s="1263">
        <f t="shared" si="35"/>
        <v>100.37588282979516</v>
      </c>
      <c r="H132" s="1253">
        <f t="shared" si="21"/>
        <v>-6.5501964803829082E-2</v>
      </c>
      <c r="I132" s="1257" t="s">
        <v>237</v>
      </c>
      <c r="J132" s="1303" t="str">
        <f t="shared" si="18"/>
        <v>---</v>
      </c>
      <c r="K132">
        <v>0</v>
      </c>
      <c r="L132" s="1234" t="s">
        <v>792</v>
      </c>
      <c r="M132" s="1103"/>
      <c r="N132" s="1164">
        <v>45139</v>
      </c>
      <c r="O132" s="1318">
        <v>100.0609</v>
      </c>
      <c r="P132" s="1166">
        <f t="shared" si="22"/>
        <v>7.1000000000083219E-3</v>
      </c>
      <c r="Q132" s="1170">
        <f t="shared" si="30"/>
        <v>-0.3</v>
      </c>
      <c r="R132" s="1226">
        <f t="shared" si="33"/>
        <v>100.05176666666667</v>
      </c>
      <c r="S132" s="1225">
        <f t="shared" si="23"/>
        <v>1.2266666666647552E-2</v>
      </c>
      <c r="T132" s="1295">
        <f t="shared" si="27"/>
        <v>100.02496857142857</v>
      </c>
      <c r="U132" s="1171">
        <f t="shared" si="24"/>
        <v>7.0428571428493569E-3</v>
      </c>
      <c r="V132" s="1303" t="s">
        <v>774</v>
      </c>
      <c r="W132" s="1317">
        <v>0</v>
      </c>
      <c r="X132" s="1235" t="s">
        <v>792</v>
      </c>
      <c r="Y132" s="1103"/>
    </row>
    <row r="133" spans="1:25" ht="14.25" customHeight="1">
      <c r="A133" s="1153">
        <v>45170</v>
      </c>
      <c r="B133" s="1290">
        <v>100.07285574158705</v>
      </c>
      <c r="C133" s="1259">
        <f t="shared" si="19"/>
        <v>-0.20011525797735885</v>
      </c>
      <c r="D133" s="1264">
        <f t="shared" si="29"/>
        <v>-1.34</v>
      </c>
      <c r="E133" s="1284">
        <f t="shared" si="34"/>
        <v>100.23637116301386</v>
      </c>
      <c r="F133" s="1254">
        <f t="shared" si="20"/>
        <v>-9.661935660935228E-2</v>
      </c>
      <c r="G133" s="1263">
        <f t="shared" si="35"/>
        <v>100.31220340285829</v>
      </c>
      <c r="H133" s="1253">
        <f t="shared" si="21"/>
        <v>-6.3679426936872119E-2</v>
      </c>
      <c r="I133" s="1257" t="s">
        <v>238</v>
      </c>
      <c r="J133" s="1303" t="str">
        <f t="shared" si="18"/>
        <v>---</v>
      </c>
      <c r="K133">
        <v>0</v>
      </c>
      <c r="L133" s="1234" t="s">
        <v>793</v>
      </c>
      <c r="M133" s="1103"/>
      <c r="N133" s="1164">
        <v>45170</v>
      </c>
      <c r="O133" s="1318">
        <v>100.0461</v>
      </c>
      <c r="P133" s="1166">
        <f t="shared" si="22"/>
        <v>-1.480000000000814E-2</v>
      </c>
      <c r="Q133" s="1170">
        <f t="shared" si="30"/>
        <v>-0.24</v>
      </c>
      <c r="R133" s="1226">
        <f t="shared" si="33"/>
        <v>100.0536</v>
      </c>
      <c r="S133" s="1225">
        <f t="shared" si="23"/>
        <v>1.8333333333373503E-3</v>
      </c>
      <c r="T133" s="1295">
        <f t="shared" si="27"/>
        <v>100.03249857142858</v>
      </c>
      <c r="U133" s="1171">
        <f t="shared" si="24"/>
        <v>7.5300000000027012E-3</v>
      </c>
      <c r="V133" s="1303" t="s">
        <v>774</v>
      </c>
      <c r="W133" s="1317">
        <v>0</v>
      </c>
      <c r="X133" s="1235" t="s">
        <v>793</v>
      </c>
      <c r="Y133" s="1103"/>
    </row>
    <row r="134" spans="1:25" ht="14.25" customHeight="1">
      <c r="A134" s="1153">
        <v>45200</v>
      </c>
      <c r="B134" s="1290">
        <v>99.757377881667338</v>
      </c>
      <c r="C134" s="1259">
        <f t="shared" ref="C134:C144" si="36">B134-B133</f>
        <v>-0.31547785991971011</v>
      </c>
      <c r="D134" s="1264">
        <f t="shared" si="29"/>
        <v>-1.57</v>
      </c>
      <c r="E134" s="1284">
        <f t="shared" si="34"/>
        <v>100.0344015409396</v>
      </c>
      <c r="F134" s="1254">
        <f t="shared" ref="F134:F144" si="37">E134-E133</f>
        <v>-0.20196962207425884</v>
      </c>
      <c r="G134" s="1263">
        <f t="shared" si="35"/>
        <v>100.22050996592047</v>
      </c>
      <c r="H134" s="1253">
        <f t="shared" ref="H134:H144" si="38">G134-G133</f>
        <v>-9.1693436937816841E-2</v>
      </c>
      <c r="I134" s="1118" t="s">
        <v>240</v>
      </c>
      <c r="J134" s="1303" t="str">
        <f t="shared" si="18"/>
        <v>---</v>
      </c>
      <c r="K134">
        <v>0</v>
      </c>
      <c r="L134" s="1234" t="s">
        <v>794</v>
      </c>
      <c r="M134" s="1103"/>
      <c r="N134" s="1164">
        <v>45200</v>
      </c>
      <c r="O134" s="1318">
        <v>100.0042</v>
      </c>
      <c r="P134" s="1166">
        <f t="shared" ref="P134:P145" si="39">O134-O133</f>
        <v>-4.1899999999998272E-2</v>
      </c>
      <c r="Q134" s="1170">
        <f t="shared" si="30"/>
        <v>-0.2</v>
      </c>
      <c r="R134" s="1226">
        <f t="shared" si="33"/>
        <v>100.03706666666666</v>
      </c>
      <c r="S134" s="1225">
        <f t="shared" ref="S134:S145" si="40">R134-R133</f>
        <v>-1.6533333333342171E-2</v>
      </c>
      <c r="T134" s="1295">
        <f t="shared" si="27"/>
        <v>100.03369999999998</v>
      </c>
      <c r="U134" s="1171">
        <f t="shared" ref="U134:U145" si="41">T134-T133</f>
        <v>1.201428571405927E-3</v>
      </c>
      <c r="V134" s="1303" t="s">
        <v>774</v>
      </c>
      <c r="W134" s="1317">
        <v>0</v>
      </c>
      <c r="X134" s="1235" t="s">
        <v>794</v>
      </c>
      <c r="Y134" s="1103"/>
    </row>
    <row r="135" spans="1:25" ht="14.25" customHeight="1">
      <c r="A135" s="1153">
        <v>45231</v>
      </c>
      <c r="B135" s="1290">
        <v>99.338520095276849</v>
      </c>
      <c r="C135" s="1259">
        <f t="shared" si="36"/>
        <v>-0.41885778639048965</v>
      </c>
      <c r="D135" s="1264">
        <f t="shared" si="29"/>
        <v>-1.83</v>
      </c>
      <c r="E135" s="1284">
        <f t="shared" si="34"/>
        <v>99.722917906177088</v>
      </c>
      <c r="F135" s="1254">
        <f t="shared" si="37"/>
        <v>-0.31148363476251006</v>
      </c>
      <c r="G135" s="1263">
        <f t="shared" si="35"/>
        <v>100.07466213006499</v>
      </c>
      <c r="H135" s="1253">
        <f t="shared" si="38"/>
        <v>-0.14584783585547711</v>
      </c>
      <c r="I135" s="1118" t="s">
        <v>240</v>
      </c>
      <c r="J135" s="1303" t="str">
        <f t="shared" ref="J135:J144" si="42">IF(K135=1,"山",IF(K135=-1,"谷","---"))</f>
        <v>---</v>
      </c>
      <c r="K135">
        <v>0</v>
      </c>
      <c r="L135" s="1234" t="s">
        <v>795</v>
      </c>
      <c r="M135" s="1103"/>
      <c r="N135" s="1164">
        <v>45231</v>
      </c>
      <c r="O135" s="1318">
        <v>99.946889999999996</v>
      </c>
      <c r="P135" s="1166">
        <f t="shared" si="39"/>
        <v>-5.7310000000001082E-2</v>
      </c>
      <c r="Q135" s="1170">
        <f t="shared" si="30"/>
        <v>-0.17</v>
      </c>
      <c r="R135" s="1226">
        <f t="shared" ref="R135:R145" si="43">SUM(O133:O135)/3</f>
        <v>99.999063333333325</v>
      </c>
      <c r="S135" s="1225">
        <f t="shared" si="40"/>
        <v>-3.8003333333335831E-2</v>
      </c>
      <c r="T135" s="1295">
        <f t="shared" ref="T135:T145" si="44">SUM(O129:O135)/7</f>
        <v>100.02522714285715</v>
      </c>
      <c r="U135" s="1171">
        <f t="shared" si="41"/>
        <v>-8.4728571428343002E-3</v>
      </c>
      <c r="V135" s="1303" t="s">
        <v>774</v>
      </c>
      <c r="W135" s="1317">
        <v>0</v>
      </c>
      <c r="X135" s="1235" t="s">
        <v>795</v>
      </c>
      <c r="Y135" s="1103"/>
    </row>
    <row r="136" spans="1:25" ht="14.25" customHeight="1">
      <c r="A136" s="1200">
        <v>45261</v>
      </c>
      <c r="B136" s="1319">
        <v>98.948201206228674</v>
      </c>
      <c r="C136" s="1265">
        <f t="shared" si="36"/>
        <v>-0.39031888904817436</v>
      </c>
      <c r="D136" s="1270">
        <f t="shared" si="29"/>
        <v>-2</v>
      </c>
      <c r="E136" s="1267">
        <f t="shared" si="34"/>
        <v>99.34803306105762</v>
      </c>
      <c r="F136" s="1296">
        <f t="shared" si="37"/>
        <v>-0.37488484511946751</v>
      </c>
      <c r="G136" s="1269">
        <f t="shared" si="35"/>
        <v>99.873703783375646</v>
      </c>
      <c r="H136" s="1266">
        <f t="shared" si="38"/>
        <v>-0.20095834668934742</v>
      </c>
      <c r="I136" s="1288" t="s">
        <v>240</v>
      </c>
      <c r="J136" s="1305" t="str">
        <f t="shared" si="42"/>
        <v>---</v>
      </c>
      <c r="K136" s="1320">
        <v>0</v>
      </c>
      <c r="L136" s="1236" t="s">
        <v>789</v>
      </c>
      <c r="M136" s="1103"/>
      <c r="N136" s="1217">
        <v>45261</v>
      </c>
      <c r="O136" s="1321">
        <v>99.896950000000004</v>
      </c>
      <c r="P136" s="1219">
        <f t="shared" si="39"/>
        <v>-4.9939999999992324E-2</v>
      </c>
      <c r="Q136" s="1273">
        <f t="shared" si="30"/>
        <v>-0.16</v>
      </c>
      <c r="R136" s="1274">
        <f t="shared" si="43"/>
        <v>99.949346666666656</v>
      </c>
      <c r="S136" s="1302">
        <f t="shared" si="40"/>
        <v>-4.971666666666863E-2</v>
      </c>
      <c r="T136" s="1298">
        <f t="shared" si="44"/>
        <v>100.00706285714286</v>
      </c>
      <c r="U136" s="1210">
        <f t="shared" si="41"/>
        <v>-1.816428571429185E-2</v>
      </c>
      <c r="V136" s="1305" t="s">
        <v>774</v>
      </c>
      <c r="W136" s="1322">
        <v>0</v>
      </c>
      <c r="X136" s="1275" t="s">
        <v>789</v>
      </c>
      <c r="Y136" s="1103"/>
    </row>
    <row r="137" spans="1:25">
      <c r="A137" s="1252">
        <v>45292</v>
      </c>
      <c r="B137" s="1323">
        <v>98.654923006242868</v>
      </c>
      <c r="C137" s="1259">
        <f t="shared" si="36"/>
        <v>-0.29327819998580651</v>
      </c>
      <c r="D137" s="1264">
        <f t="shared" si="29"/>
        <v>-2.06</v>
      </c>
      <c r="E137" s="1284">
        <f t="shared" si="34"/>
        <v>98.980548102582802</v>
      </c>
      <c r="F137" s="1254">
        <f t="shared" si="37"/>
        <v>-0.36748495847481877</v>
      </c>
      <c r="G137" s="1263">
        <f t="shared" si="35"/>
        <v>99.629733668351037</v>
      </c>
      <c r="H137" s="1264">
        <f t="shared" si="38"/>
        <v>-0.24397011502460941</v>
      </c>
      <c r="I137" s="1118" t="s">
        <v>240</v>
      </c>
      <c r="J137" s="1216" t="str">
        <f t="shared" si="42"/>
        <v>---</v>
      </c>
      <c r="K137">
        <v>0</v>
      </c>
      <c r="L137" s="1234" t="s">
        <v>784</v>
      </c>
      <c r="M137" s="1103"/>
      <c r="N137" s="1285">
        <v>45292</v>
      </c>
      <c r="O137" s="1324">
        <v>99.880380000000002</v>
      </c>
      <c r="P137" s="1166">
        <f t="shared" si="39"/>
        <v>-1.6570000000001528E-2</v>
      </c>
      <c r="Q137" s="1170">
        <f t="shared" si="30"/>
        <v>-0.13</v>
      </c>
      <c r="R137" s="1168">
        <f t="shared" si="43"/>
        <v>99.908073333333334</v>
      </c>
      <c r="S137" s="1169">
        <f t="shared" si="40"/>
        <v>-4.1273333333322171E-2</v>
      </c>
      <c r="T137" s="1170">
        <f t="shared" si="44"/>
        <v>99.984174285714289</v>
      </c>
      <c r="U137" s="1171">
        <f t="shared" si="41"/>
        <v>-2.2888571428566706E-2</v>
      </c>
      <c r="V137" s="1325" t="s">
        <v>774</v>
      </c>
      <c r="W137" s="1326">
        <v>0</v>
      </c>
      <c r="X137" s="1235" t="s">
        <v>784</v>
      </c>
      <c r="Y137" s="1103"/>
    </row>
    <row r="138" spans="1:25">
      <c r="A138" s="1252">
        <v>45323</v>
      </c>
      <c r="B138" s="1323">
        <v>98.560707652593166</v>
      </c>
      <c r="C138" s="1259">
        <f t="shared" si="36"/>
        <v>-9.4215353649701683E-2</v>
      </c>
      <c r="D138" s="1264">
        <f t="shared" si="29"/>
        <v>-1.95</v>
      </c>
      <c r="E138" s="1284">
        <f t="shared" si="34"/>
        <v>98.721277288354898</v>
      </c>
      <c r="F138" s="1254">
        <f t="shared" si="37"/>
        <v>-0.25927081422790366</v>
      </c>
      <c r="G138" s="1263">
        <f t="shared" si="35"/>
        <v>99.372222369022893</v>
      </c>
      <c r="H138" s="1264">
        <f t="shared" si="38"/>
        <v>-0.25751129932814365</v>
      </c>
      <c r="I138" s="1118" t="s">
        <v>240</v>
      </c>
      <c r="J138" s="1303" t="str">
        <f t="shared" si="42"/>
        <v>谷</v>
      </c>
      <c r="K138">
        <v>-1</v>
      </c>
      <c r="L138" s="1234" t="s">
        <v>785</v>
      </c>
      <c r="N138" s="1285">
        <v>45323</v>
      </c>
      <c r="O138" s="1327">
        <v>99.904430000000005</v>
      </c>
      <c r="P138" s="1166">
        <f t="shared" si="39"/>
        <v>2.4050000000002569E-2</v>
      </c>
      <c r="Q138" s="1170">
        <f t="shared" si="30"/>
        <v>-0.09</v>
      </c>
      <c r="R138" s="1168">
        <f t="shared" si="43"/>
        <v>99.893919999999994</v>
      </c>
      <c r="S138" s="1169">
        <f t="shared" si="40"/>
        <v>-1.4153333333339901E-2</v>
      </c>
      <c r="T138" s="1170">
        <f t="shared" si="44"/>
        <v>99.962835714285717</v>
      </c>
      <c r="U138" s="1171">
        <f t="shared" si="41"/>
        <v>-2.1338571428572095E-2</v>
      </c>
      <c r="V138" s="1328" t="s">
        <v>774</v>
      </c>
      <c r="W138" s="1329">
        <v>0</v>
      </c>
      <c r="X138" s="1235" t="s">
        <v>785</v>
      </c>
    </row>
    <row r="139" spans="1:25">
      <c r="A139" s="1153">
        <v>45352</v>
      </c>
      <c r="B139" s="1323">
        <v>98.64567784544252</v>
      </c>
      <c r="C139" s="1259">
        <f t="shared" si="36"/>
        <v>8.4970192849354476E-2</v>
      </c>
      <c r="D139" s="1264">
        <f t="shared" si="29"/>
        <v>-1.75</v>
      </c>
      <c r="E139" s="1284">
        <f t="shared" si="34"/>
        <v>98.620436168092851</v>
      </c>
      <c r="F139" s="1254">
        <f t="shared" si="37"/>
        <v>-0.1008411202620465</v>
      </c>
      <c r="G139" s="1263">
        <f t="shared" si="35"/>
        <v>99.139751918434072</v>
      </c>
      <c r="H139" s="1264">
        <f t="shared" si="38"/>
        <v>-0.23247045058882065</v>
      </c>
      <c r="I139" s="1118" t="s">
        <v>240</v>
      </c>
      <c r="J139" s="1303" t="str">
        <f t="shared" si="42"/>
        <v>---</v>
      </c>
      <c r="K139">
        <v>0</v>
      </c>
      <c r="L139" s="1234" t="s">
        <v>786</v>
      </c>
      <c r="N139" s="1164">
        <v>45352</v>
      </c>
      <c r="O139" s="1327">
        <v>99.943600000000004</v>
      </c>
      <c r="P139" s="1166">
        <f t="shared" si="39"/>
        <v>3.9169999999998595E-2</v>
      </c>
      <c r="Q139" s="1170">
        <f t="shared" si="30"/>
        <v>-0.05</v>
      </c>
      <c r="R139" s="1168">
        <f t="shared" si="43"/>
        <v>99.909469999999999</v>
      </c>
      <c r="S139" s="1169">
        <f t="shared" si="40"/>
        <v>1.5550000000004616E-2</v>
      </c>
      <c r="T139" s="1170">
        <f t="shared" si="44"/>
        <v>99.946078571428572</v>
      </c>
      <c r="U139" s="1171">
        <f t="shared" si="41"/>
        <v>-1.6757142857144913E-2</v>
      </c>
      <c r="V139" s="1310" t="s">
        <v>774</v>
      </c>
      <c r="W139" s="1311">
        <v>0</v>
      </c>
      <c r="X139" s="1235" t="s">
        <v>786</v>
      </c>
    </row>
    <row r="140" spans="1:25">
      <c r="A140" s="1153">
        <v>45383</v>
      </c>
      <c r="B140" s="1323">
        <v>98.877643191695043</v>
      </c>
      <c r="C140" s="1259">
        <f t="shared" si="36"/>
        <v>0.23196534625252241</v>
      </c>
      <c r="D140" s="1264">
        <f t="shared" si="29"/>
        <v>-1.48</v>
      </c>
      <c r="E140" s="1284">
        <f t="shared" si="34"/>
        <v>98.694676229910229</v>
      </c>
      <c r="F140" s="1254">
        <f t="shared" si="37"/>
        <v>7.4240061817377523E-2</v>
      </c>
      <c r="G140" s="1263">
        <f t="shared" si="35"/>
        <v>98.969007268449488</v>
      </c>
      <c r="H140" s="1264">
        <f t="shared" si="38"/>
        <v>-0.17074464998458438</v>
      </c>
      <c r="I140" s="1257" t="s">
        <v>769</v>
      </c>
      <c r="J140" s="1303" t="str">
        <f t="shared" si="42"/>
        <v>---</v>
      </c>
      <c r="K140">
        <v>0</v>
      </c>
      <c r="L140" s="1234" t="s">
        <v>787</v>
      </c>
      <c r="N140" s="1164">
        <v>45383</v>
      </c>
      <c r="O140" s="1327">
        <v>99.992069999999998</v>
      </c>
      <c r="P140" s="1166">
        <f t="shared" si="39"/>
        <v>4.8469999999994684E-2</v>
      </c>
      <c r="Q140" s="1170">
        <f t="shared" si="30"/>
        <v>-0.01</v>
      </c>
      <c r="R140" s="1168">
        <f t="shared" si="43"/>
        <v>99.946700000000007</v>
      </c>
      <c r="S140" s="1169">
        <f t="shared" si="40"/>
        <v>3.723000000000809E-2</v>
      </c>
      <c r="T140" s="1170">
        <f t="shared" si="44"/>
        <v>99.938360000000003</v>
      </c>
      <c r="U140" s="1171">
        <f t="shared" si="41"/>
        <v>-7.718571428569021E-3</v>
      </c>
      <c r="V140" s="1310" t="s">
        <v>774</v>
      </c>
      <c r="W140" s="1311">
        <v>0</v>
      </c>
      <c r="X140" s="1235" t="s">
        <v>787</v>
      </c>
    </row>
    <row r="141" spans="1:25">
      <c r="A141" s="1153">
        <v>45413</v>
      </c>
      <c r="B141" s="1323">
        <v>99.180970769230498</v>
      </c>
      <c r="C141" s="1259">
        <f t="shared" si="36"/>
        <v>0.30332757753545536</v>
      </c>
      <c r="D141" s="1264">
        <f t="shared" si="29"/>
        <v>-1.17</v>
      </c>
      <c r="E141" s="1284">
        <f t="shared" si="34"/>
        <v>98.901430602122687</v>
      </c>
      <c r="F141" s="1254">
        <f t="shared" si="37"/>
        <v>0.20675437221245829</v>
      </c>
      <c r="G141" s="1263">
        <f t="shared" si="35"/>
        <v>98.886663395244227</v>
      </c>
      <c r="H141" s="1264">
        <f t="shared" si="38"/>
        <v>-8.234387320526082E-2</v>
      </c>
      <c r="I141" s="1257" t="s">
        <v>237</v>
      </c>
      <c r="J141" s="1303" t="str">
        <f t="shared" si="42"/>
        <v>---</v>
      </c>
      <c r="K141">
        <v>0</v>
      </c>
      <c r="L141" s="1234" t="s">
        <v>788</v>
      </c>
      <c r="N141" s="1164">
        <v>45413</v>
      </c>
      <c r="O141" s="1327">
        <v>100.03400000000001</v>
      </c>
      <c r="P141" s="1166">
        <f t="shared" si="39"/>
        <v>4.1930000000007794E-2</v>
      </c>
      <c r="Q141" s="1170">
        <f t="shared" si="30"/>
        <v>0.01</v>
      </c>
      <c r="R141" s="1168">
        <f t="shared" si="43"/>
        <v>99.989890000000003</v>
      </c>
      <c r="S141" s="1169">
        <f t="shared" si="40"/>
        <v>4.3189999999995621E-2</v>
      </c>
      <c r="T141" s="1170">
        <f t="shared" si="44"/>
        <v>99.942617142857131</v>
      </c>
      <c r="U141" s="1171">
        <f t="shared" si="41"/>
        <v>4.2571428571278602E-3</v>
      </c>
      <c r="V141" s="1310" t="s">
        <v>774</v>
      </c>
      <c r="W141" s="1311">
        <v>0</v>
      </c>
      <c r="X141" s="1235" t="s">
        <v>788</v>
      </c>
    </row>
    <row r="142" spans="1:25">
      <c r="A142" s="1153">
        <v>45444</v>
      </c>
      <c r="B142" s="1323">
        <v>99.476601916656094</v>
      </c>
      <c r="C142" s="1259">
        <f t="shared" si="36"/>
        <v>0.29563114742559549</v>
      </c>
      <c r="D142" s="1264">
        <f t="shared" si="29"/>
        <v>-0.88</v>
      </c>
      <c r="E142" s="1284">
        <f t="shared" si="34"/>
        <v>99.178405292527202</v>
      </c>
      <c r="F142" s="1254">
        <f t="shared" si="37"/>
        <v>0.27697469040451494</v>
      </c>
      <c r="G142" s="1263">
        <f t="shared" si="35"/>
        <v>98.90638936972698</v>
      </c>
      <c r="H142" s="1264">
        <f t="shared" si="38"/>
        <v>1.9725974482753372E-2</v>
      </c>
      <c r="I142" s="1257" t="s">
        <v>237</v>
      </c>
      <c r="J142" s="1303" t="str">
        <f t="shared" si="42"/>
        <v>---</v>
      </c>
      <c r="K142">
        <v>0</v>
      </c>
      <c r="L142" s="1234" t="s">
        <v>790</v>
      </c>
      <c r="N142" s="1164">
        <v>45444</v>
      </c>
      <c r="O142" s="1327">
        <v>100.06399999999999</v>
      </c>
      <c r="P142" s="1166">
        <f t="shared" si="39"/>
        <v>2.9999999999986926E-2</v>
      </c>
      <c r="Q142" s="1170">
        <f t="shared" si="30"/>
        <v>0.02</v>
      </c>
      <c r="R142" s="1168">
        <f t="shared" si="43"/>
        <v>100.03002333333332</v>
      </c>
      <c r="S142" s="1169">
        <f t="shared" si="40"/>
        <v>4.0133333333315591E-2</v>
      </c>
      <c r="T142" s="1170">
        <f t="shared" si="44"/>
        <v>99.959347142857141</v>
      </c>
      <c r="U142" s="1171">
        <f t="shared" si="41"/>
        <v>1.6730000000009682E-2</v>
      </c>
      <c r="V142" s="1310" t="s">
        <v>774</v>
      </c>
      <c r="W142" s="1311">
        <v>0</v>
      </c>
      <c r="X142" s="1235" t="s">
        <v>790</v>
      </c>
    </row>
    <row r="143" spans="1:25">
      <c r="A143" s="1153">
        <v>45474</v>
      </c>
      <c r="B143" s="1323">
        <v>99.704533908237636</v>
      </c>
      <c r="C143" s="1259">
        <f t="shared" si="36"/>
        <v>0.22793199158154209</v>
      </c>
      <c r="D143" s="1264">
        <f t="shared" si="29"/>
        <v>-0.66</v>
      </c>
      <c r="E143" s="1284">
        <f t="shared" si="34"/>
        <v>99.454035531374743</v>
      </c>
      <c r="F143" s="1254">
        <f t="shared" si="37"/>
        <v>0.27563023884754045</v>
      </c>
      <c r="G143" s="1263">
        <f t="shared" si="35"/>
        <v>99.014436898585402</v>
      </c>
      <c r="H143" s="1264">
        <f t="shared" si="38"/>
        <v>0.10804752885842106</v>
      </c>
      <c r="I143" s="1257" t="s">
        <v>237</v>
      </c>
      <c r="J143" s="1303" t="str">
        <f t="shared" si="42"/>
        <v>---</v>
      </c>
      <c r="K143">
        <v>0</v>
      </c>
      <c r="L143" s="1234" t="s">
        <v>791</v>
      </c>
      <c r="N143" s="1164">
        <v>45474</v>
      </c>
      <c r="O143" s="1327">
        <v>100.0887</v>
      </c>
      <c r="P143" s="1166">
        <f t="shared" si="39"/>
        <v>2.4700000000009936E-2</v>
      </c>
      <c r="Q143" s="1170">
        <f t="shared" si="30"/>
        <v>0.03</v>
      </c>
      <c r="R143" s="1168">
        <f t="shared" si="43"/>
        <v>100.06223333333334</v>
      </c>
      <c r="S143" s="1169">
        <f t="shared" si="40"/>
        <v>3.22100000000205E-2</v>
      </c>
      <c r="T143" s="1170">
        <f t="shared" si="44"/>
        <v>99.986740000000012</v>
      </c>
      <c r="U143" s="1171">
        <f t="shared" si="41"/>
        <v>2.7392857142871208E-2</v>
      </c>
      <c r="V143" s="1310" t="s">
        <v>774</v>
      </c>
      <c r="W143" s="1311">
        <v>0</v>
      </c>
      <c r="X143" s="1235" t="s">
        <v>791</v>
      </c>
    </row>
    <row r="144" spans="1:25">
      <c r="A144" s="1153">
        <v>45505</v>
      </c>
      <c r="B144" s="1323">
        <v>99.859709702500666</v>
      </c>
      <c r="C144" s="1259">
        <f t="shared" si="36"/>
        <v>0.1551757942630303</v>
      </c>
      <c r="D144" s="1264">
        <f t="shared" si="29"/>
        <v>-0.41</v>
      </c>
      <c r="E144" s="1284">
        <f t="shared" si="34"/>
        <v>99.680281842464794</v>
      </c>
      <c r="F144" s="1254">
        <f t="shared" si="37"/>
        <v>0.22624631109005122</v>
      </c>
      <c r="G144" s="1263">
        <f t="shared" si="35"/>
        <v>99.186549283765089</v>
      </c>
      <c r="H144" s="1264">
        <f t="shared" si="38"/>
        <v>0.17211238517968752</v>
      </c>
      <c r="I144" s="1257" t="s">
        <v>237</v>
      </c>
      <c r="J144" s="1303" t="str">
        <f t="shared" si="42"/>
        <v>---</v>
      </c>
      <c r="K144">
        <v>0</v>
      </c>
      <c r="L144" s="1234" t="s">
        <v>792</v>
      </c>
      <c r="N144" s="1164">
        <v>45505</v>
      </c>
      <c r="O144" s="1327">
        <v>100.11020000000001</v>
      </c>
      <c r="P144" s="1166">
        <f t="shared" si="39"/>
        <v>2.1500000000003183E-2</v>
      </c>
      <c r="Q144" s="1170">
        <f t="shared" si="30"/>
        <v>0.05</v>
      </c>
      <c r="R144" s="1168">
        <f t="shared" si="43"/>
        <v>100.08763333333333</v>
      </c>
      <c r="S144" s="1169">
        <f t="shared" si="40"/>
        <v>2.5399999999990541E-2</v>
      </c>
      <c r="T144" s="1170">
        <f t="shared" si="44"/>
        <v>100.01957142857142</v>
      </c>
      <c r="U144" s="1171">
        <f t="shared" si="41"/>
        <v>3.2831428571412857E-2</v>
      </c>
      <c r="V144" s="1310" t="s">
        <v>774</v>
      </c>
      <c r="W144" s="1311">
        <v>0</v>
      </c>
      <c r="X144" s="1235" t="s">
        <v>792</v>
      </c>
    </row>
    <row r="145" spans="1:24">
      <c r="A145" s="1153">
        <v>45536</v>
      </c>
      <c r="B145" s="1323"/>
      <c r="C145" s="1330"/>
      <c r="D145" s="1331"/>
      <c r="E145" s="1332"/>
      <c r="F145" s="1333"/>
      <c r="G145" s="1334"/>
      <c r="H145" s="1331"/>
      <c r="I145" s="1103"/>
      <c r="J145" s="1335"/>
      <c r="K145" s="1336"/>
      <c r="L145" s="1234" t="s">
        <v>793</v>
      </c>
      <c r="N145" s="1164">
        <v>45536</v>
      </c>
      <c r="O145" s="1327">
        <v>100.1358</v>
      </c>
      <c r="P145" s="1166">
        <f t="shared" si="39"/>
        <v>2.5599999999997181E-2</v>
      </c>
      <c r="Q145" s="1170">
        <f t="shared" ref="Q145" si="45">ROUND((O145-O133)/O133*100,2)</f>
        <v>0.09</v>
      </c>
      <c r="R145" s="1168">
        <f t="shared" si="43"/>
        <v>100.11156666666666</v>
      </c>
      <c r="S145" s="1169">
        <f t="shared" si="40"/>
        <v>2.393333333333203E-2</v>
      </c>
      <c r="T145" s="1170">
        <f t="shared" si="44"/>
        <v>100.05262428571429</v>
      </c>
      <c r="U145" s="1171">
        <f t="shared" si="41"/>
        <v>3.305285714286299E-2</v>
      </c>
      <c r="V145" s="1310" t="s">
        <v>774</v>
      </c>
      <c r="W145" s="1311">
        <v>0</v>
      </c>
      <c r="X145" s="1235" t="s">
        <v>793</v>
      </c>
    </row>
    <row r="146" spans="1:24">
      <c r="A146" s="1153">
        <v>45566</v>
      </c>
      <c r="B146" s="1323"/>
      <c r="C146" s="1330"/>
      <c r="D146" s="1331"/>
      <c r="E146" s="1332"/>
      <c r="F146" s="1333"/>
      <c r="G146" s="1334"/>
      <c r="H146" s="1331"/>
      <c r="I146" s="1103"/>
      <c r="J146" s="1335"/>
      <c r="K146" s="1336"/>
      <c r="L146" s="1234" t="s">
        <v>794</v>
      </c>
      <c r="N146" s="1164">
        <v>45566</v>
      </c>
      <c r="O146" s="1152"/>
      <c r="P146" s="1337"/>
      <c r="Q146" s="1103"/>
      <c r="R146" s="1338"/>
      <c r="S146" s="1339"/>
      <c r="T146" s="1103"/>
      <c r="U146" s="1340"/>
      <c r="V146" s="1338"/>
      <c r="W146" s="1339"/>
      <c r="X146" s="1235" t="s">
        <v>794</v>
      </c>
    </row>
    <row r="147" spans="1:24">
      <c r="A147" s="1153">
        <v>45597</v>
      </c>
      <c r="B147" s="1323"/>
      <c r="C147" s="1330"/>
      <c r="D147" s="1331"/>
      <c r="E147" s="1332"/>
      <c r="F147" s="1333"/>
      <c r="G147" s="1334"/>
      <c r="H147" s="1331"/>
      <c r="I147" s="1103"/>
      <c r="J147" s="1335"/>
      <c r="K147" s="1336"/>
      <c r="L147" s="1234" t="s">
        <v>795</v>
      </c>
      <c r="N147" s="1164">
        <v>45597</v>
      </c>
      <c r="O147" s="1152"/>
      <c r="P147" s="1337"/>
      <c r="Q147" s="1103"/>
      <c r="R147" s="1338"/>
      <c r="S147" s="1339"/>
      <c r="T147" s="1103"/>
      <c r="U147" s="1340"/>
      <c r="V147" s="1338"/>
      <c r="W147" s="1339"/>
      <c r="X147" s="1235" t="s">
        <v>795</v>
      </c>
    </row>
    <row r="148" spans="1:24" ht="13.5" thickBot="1">
      <c r="A148" s="1341">
        <v>45627</v>
      </c>
      <c r="B148" s="1342"/>
      <c r="C148" s="1343"/>
      <c r="D148" s="1344"/>
      <c r="E148" s="1345"/>
      <c r="F148" s="1346"/>
      <c r="G148" s="1347"/>
      <c r="H148" s="1344"/>
      <c r="I148" s="1348"/>
      <c r="J148" s="1349"/>
      <c r="K148" s="1350"/>
      <c r="L148" s="1351" t="s">
        <v>789</v>
      </c>
      <c r="N148" s="1352">
        <v>45627</v>
      </c>
      <c r="O148" s="1353"/>
      <c r="P148" s="1354"/>
      <c r="Q148" s="1348"/>
      <c r="R148" s="1132"/>
      <c r="S148" s="1355"/>
      <c r="T148" s="1348"/>
      <c r="U148" s="1356"/>
      <c r="V148" s="1132"/>
      <c r="W148" s="1355"/>
      <c r="X148" s="1357" t="s">
        <v>789</v>
      </c>
    </row>
    <row r="149" spans="1:24">
      <c r="B149" s="1103"/>
      <c r="C149" s="1103"/>
      <c r="D149" s="1103"/>
      <c r="E149" s="1103"/>
      <c r="F149" s="1103"/>
      <c r="G149" s="1103"/>
      <c r="H149" s="1103"/>
      <c r="I149" s="1103"/>
      <c r="J149" s="1103"/>
      <c r="K149" s="13"/>
      <c r="L149" s="1103"/>
      <c r="N149" s="1103" t="s">
        <v>796</v>
      </c>
      <c r="O149" s="1103"/>
      <c r="P149" s="1103"/>
      <c r="Q149" s="1103"/>
      <c r="R149" s="1103"/>
      <c r="S149" s="1103"/>
      <c r="T149" s="1103"/>
      <c r="U149" s="1103"/>
      <c r="V149" s="1103"/>
      <c r="W149" s="1103"/>
      <c r="X149" s="1103"/>
    </row>
    <row r="150" spans="1:24">
      <c r="A150" s="1106"/>
      <c r="K150"/>
      <c r="V150" s="1106"/>
      <c r="W150" s="1106"/>
    </row>
    <row r="151" spans="1:24">
      <c r="A151" s="1106"/>
      <c r="K151"/>
      <c r="V151" s="1106"/>
      <c r="W151" s="1106"/>
    </row>
    <row r="152" spans="1:24">
      <c r="A152" s="1106"/>
      <c r="K152"/>
      <c r="V152" s="1106"/>
      <c r="W152" s="1106"/>
    </row>
    <row r="153" spans="1:24">
      <c r="A153" s="1106"/>
      <c r="K153"/>
      <c r="V153" s="1106"/>
      <c r="W153" s="1106"/>
    </row>
    <row r="154" spans="1:24">
      <c r="A154" s="1106"/>
      <c r="K154"/>
      <c r="V154" s="1106"/>
      <c r="W154" s="1106"/>
    </row>
    <row r="155" spans="1:24">
      <c r="A155" s="1106"/>
      <c r="K155"/>
      <c r="V155" s="1106"/>
      <c r="W155" s="1106"/>
    </row>
    <row r="156" spans="1:24">
      <c r="A156" s="1106"/>
      <c r="K156"/>
      <c r="V156" s="1106"/>
      <c r="W156" s="1106"/>
    </row>
    <row r="157" spans="1:24">
      <c r="A157" s="1106"/>
      <c r="K157"/>
      <c r="V157" s="1106"/>
      <c r="W157" s="1106"/>
    </row>
    <row r="158" spans="1:24">
      <c r="A158" s="1106"/>
      <c r="K158"/>
      <c r="V158" s="1106"/>
      <c r="W158" s="1106"/>
    </row>
    <row r="159" spans="1:24">
      <c r="A159" s="1106"/>
      <c r="K159"/>
      <c r="V159" s="1106"/>
      <c r="W159" s="1106"/>
    </row>
    <row r="160" spans="1:24">
      <c r="A160" s="1106"/>
      <c r="K160"/>
      <c r="V160" s="1106"/>
      <c r="W160" s="1106"/>
    </row>
    <row r="161" spans="11:11" s="1106" customFormat="1">
      <c r="K161"/>
    </row>
    <row r="162" spans="11:11" s="1106" customFormat="1">
      <c r="K162"/>
    </row>
    <row r="163" spans="11:11" s="1106" customFormat="1">
      <c r="K163"/>
    </row>
    <row r="164" spans="11:11" s="1106" customFormat="1">
      <c r="K164"/>
    </row>
    <row r="165" spans="11:11" s="1106" customFormat="1">
      <c r="K165"/>
    </row>
    <row r="166" spans="11:11" s="1106" customFormat="1">
      <c r="K166"/>
    </row>
    <row r="167" spans="11:11" s="1106" customFormat="1">
      <c r="K167"/>
    </row>
    <row r="168" spans="11:11" s="1106" customFormat="1">
      <c r="K168"/>
    </row>
    <row r="169" spans="11:11" s="1106" customFormat="1">
      <c r="K169"/>
    </row>
    <row r="170" spans="11:11" s="1106" customFormat="1">
      <c r="K170"/>
    </row>
    <row r="171" spans="11:11" s="1106" customFormat="1">
      <c r="K171"/>
    </row>
    <row r="172" spans="11:11" s="1106" customFormat="1">
      <c r="K172"/>
    </row>
    <row r="173" spans="11:11" s="1106" customFormat="1">
      <c r="K173"/>
    </row>
    <row r="174" spans="11:11" s="1106" customFormat="1">
      <c r="K174"/>
    </row>
    <row r="175" spans="11:11" s="1106" customFormat="1">
      <c r="K175"/>
    </row>
    <row r="176" spans="11:11" s="1106" customFormat="1">
      <c r="K176"/>
    </row>
    <row r="177" spans="11:11" s="1106" customFormat="1">
      <c r="K177"/>
    </row>
    <row r="178" spans="11:11" s="1106" customFormat="1">
      <c r="K178"/>
    </row>
    <row r="179" spans="11:11" s="1106" customFormat="1">
      <c r="K179"/>
    </row>
    <row r="180" spans="11:11" s="1106" customFormat="1">
      <c r="K180"/>
    </row>
    <row r="181" spans="11:11" s="1106" customFormat="1">
      <c r="K181"/>
    </row>
    <row r="182" spans="11:11" s="1106" customFormat="1">
      <c r="K182"/>
    </row>
    <row r="183" spans="11:11" s="1106" customFormat="1">
      <c r="K183"/>
    </row>
    <row r="184" spans="11:11" s="1106" customFormat="1">
      <c r="K184"/>
    </row>
    <row r="185" spans="11:11" s="1106" customFormat="1">
      <c r="K185"/>
    </row>
    <row r="186" spans="11:11" s="1106" customFormat="1">
      <c r="K186"/>
    </row>
    <row r="187" spans="11:11" s="1106" customFormat="1">
      <c r="K187"/>
    </row>
    <row r="188" spans="11:11" s="1106" customFormat="1">
      <c r="K188"/>
    </row>
    <row r="189" spans="11:11" s="1106" customFormat="1">
      <c r="K189"/>
    </row>
    <row r="190" spans="11:11" s="1106" customFormat="1">
      <c r="K190"/>
    </row>
    <row r="191" spans="11:11" s="1106" customFormat="1">
      <c r="K191"/>
    </row>
    <row r="192" spans="11:11" s="1106" customFormat="1">
      <c r="K192"/>
    </row>
    <row r="193" spans="11:11" s="1106" customFormat="1">
      <c r="K193"/>
    </row>
    <row r="194" spans="11:11" s="1106" customFormat="1">
      <c r="K194"/>
    </row>
    <row r="195" spans="11:11" s="1106" customFormat="1">
      <c r="K195"/>
    </row>
    <row r="196" spans="11:11" s="1106" customFormat="1">
      <c r="K196"/>
    </row>
    <row r="197" spans="11:11" s="1106" customFormat="1">
      <c r="K197"/>
    </row>
    <row r="198" spans="11:11" s="1106" customFormat="1">
      <c r="K198"/>
    </row>
    <row r="199" spans="11:11" s="1106" customFormat="1">
      <c r="K199"/>
    </row>
    <row r="200" spans="11:11" s="1106" customFormat="1">
      <c r="K200"/>
    </row>
    <row r="201" spans="11:11" s="1106" customFormat="1">
      <c r="K201"/>
    </row>
    <row r="202" spans="11:11" s="1106" customFormat="1">
      <c r="K202"/>
    </row>
    <row r="203" spans="11:11" s="1106" customFormat="1">
      <c r="K203"/>
    </row>
    <row r="204" spans="11:11" s="1106" customFormat="1">
      <c r="K204"/>
    </row>
    <row r="205" spans="11:11" s="1106" customFormat="1">
      <c r="K205"/>
    </row>
    <row r="206" spans="11:11" s="1106" customFormat="1">
      <c r="K206"/>
    </row>
    <row r="207" spans="11:11" s="1106" customFormat="1">
      <c r="K207"/>
    </row>
    <row r="208" spans="11:11" s="1106" customFormat="1">
      <c r="K208"/>
    </row>
    <row r="209" spans="11:11" s="1106" customFormat="1">
      <c r="K209"/>
    </row>
    <row r="210" spans="11:11" s="1106" customFormat="1">
      <c r="K210"/>
    </row>
    <row r="211" spans="11:11" s="1106" customFormat="1">
      <c r="K211"/>
    </row>
    <row r="212" spans="11:11" s="1106" customFormat="1">
      <c r="K212"/>
    </row>
    <row r="213" spans="11:11" s="1106" customFormat="1">
      <c r="K213"/>
    </row>
    <row r="214" spans="11:11" s="1106" customFormat="1">
      <c r="K214"/>
    </row>
    <row r="215" spans="11:11" s="1106" customFormat="1">
      <c r="K215"/>
    </row>
    <row r="216" spans="11:11" s="1106" customFormat="1">
      <c r="K216"/>
    </row>
    <row r="217" spans="11:11" s="1106" customFormat="1">
      <c r="K217"/>
    </row>
    <row r="218" spans="11:11" s="1106" customFormat="1">
      <c r="K218"/>
    </row>
    <row r="219" spans="11:11" s="1106" customFormat="1">
      <c r="K219"/>
    </row>
    <row r="220" spans="11:11" s="1106" customFormat="1">
      <c r="K220"/>
    </row>
    <row r="221" spans="11:11" s="1106" customFormat="1">
      <c r="K221"/>
    </row>
    <row r="222" spans="11:11" s="1106" customFormat="1">
      <c r="K222"/>
    </row>
    <row r="223" spans="11:11" s="1106" customFormat="1">
      <c r="K223"/>
    </row>
    <row r="224" spans="11:11" s="1106" customFormat="1">
      <c r="K224"/>
    </row>
    <row r="225" spans="11:11" s="1106" customFormat="1">
      <c r="K225"/>
    </row>
    <row r="226" spans="11:11" s="1106" customFormat="1">
      <c r="K226"/>
    </row>
    <row r="227" spans="11:11" s="1106" customFormat="1">
      <c r="K227"/>
    </row>
    <row r="228" spans="11:11" s="1106" customFormat="1">
      <c r="K228"/>
    </row>
    <row r="229" spans="11:11" s="1106" customFormat="1">
      <c r="K229"/>
    </row>
    <row r="230" spans="11:11" s="1106" customFormat="1">
      <c r="K230"/>
    </row>
    <row r="231" spans="11:11" s="1106" customFormat="1">
      <c r="K231"/>
    </row>
    <row r="232" spans="11:11" s="1106" customFormat="1">
      <c r="K232"/>
    </row>
    <row r="233" spans="11:11" s="1106" customFormat="1">
      <c r="K233"/>
    </row>
    <row r="234" spans="11:11" s="1106" customFormat="1">
      <c r="K234"/>
    </row>
    <row r="235" spans="11:11" s="1106" customFormat="1">
      <c r="K235"/>
    </row>
    <row r="236" spans="11:11" s="1106" customFormat="1">
      <c r="K236"/>
    </row>
    <row r="237" spans="11:11" s="1106" customFormat="1">
      <c r="K237"/>
    </row>
    <row r="238" spans="11:11" s="1106" customFormat="1">
      <c r="K238"/>
    </row>
    <row r="239" spans="11:11" s="1106" customFormat="1">
      <c r="K239"/>
    </row>
    <row r="240" spans="11:11" s="1106" customFormat="1">
      <c r="K240"/>
    </row>
    <row r="241" spans="11:11" s="1106" customFormat="1">
      <c r="K241"/>
    </row>
    <row r="242" spans="11:11" s="1106" customFormat="1">
      <c r="K242"/>
    </row>
    <row r="243" spans="11:11" s="1106" customFormat="1">
      <c r="K243"/>
    </row>
    <row r="244" spans="11:11" s="1106" customFormat="1">
      <c r="K244"/>
    </row>
    <row r="245" spans="11:11" s="1106" customFormat="1">
      <c r="K245"/>
    </row>
    <row r="246" spans="11:11" s="1106" customFormat="1">
      <c r="K246"/>
    </row>
    <row r="247" spans="11:11" s="1106" customFormat="1">
      <c r="K247"/>
    </row>
    <row r="248" spans="11:11" s="1106" customFormat="1">
      <c r="K248"/>
    </row>
    <row r="249" spans="11:11" s="1106" customFormat="1">
      <c r="K249"/>
    </row>
    <row r="250" spans="11:11" s="1106" customFormat="1">
      <c r="K250"/>
    </row>
    <row r="251" spans="11:11" s="1106" customFormat="1">
      <c r="K251"/>
    </row>
    <row r="252" spans="11:11" s="1106" customFormat="1">
      <c r="K252"/>
    </row>
    <row r="253" spans="11:11" s="1106" customFormat="1">
      <c r="K253"/>
    </row>
    <row r="254" spans="11:11" s="1106" customFormat="1">
      <c r="K254"/>
    </row>
    <row r="255" spans="11:11" s="1106" customFormat="1">
      <c r="K255"/>
    </row>
    <row r="256" spans="11:11" s="1106" customFormat="1">
      <c r="K256"/>
    </row>
    <row r="257" spans="11:11" s="1106" customFormat="1">
      <c r="K257"/>
    </row>
    <row r="258" spans="11:11" s="1106" customFormat="1">
      <c r="K258"/>
    </row>
    <row r="259" spans="11:11" s="1106" customFormat="1">
      <c r="K259"/>
    </row>
    <row r="260" spans="11:11" s="1106" customFormat="1">
      <c r="K260"/>
    </row>
    <row r="261" spans="11:11" s="1106" customFormat="1">
      <c r="K261"/>
    </row>
    <row r="262" spans="11:11" s="1106" customFormat="1">
      <c r="K262"/>
    </row>
    <row r="263" spans="11:11" s="1106" customFormat="1">
      <c r="K263"/>
    </row>
    <row r="264" spans="11:11" s="1106" customFormat="1">
      <c r="K264"/>
    </row>
    <row r="265" spans="11:11" s="1106" customFormat="1">
      <c r="K265"/>
    </row>
    <row r="266" spans="11:11" s="1106" customFormat="1">
      <c r="K266"/>
    </row>
    <row r="267" spans="11:11" s="1106" customFormat="1">
      <c r="K267"/>
    </row>
    <row r="268" spans="11:11" s="1106" customFormat="1">
      <c r="K268"/>
    </row>
    <row r="269" spans="11:11" s="1106" customFormat="1">
      <c r="K269"/>
    </row>
    <row r="270" spans="11:11" s="1106" customFormat="1">
      <c r="K270"/>
    </row>
    <row r="271" spans="11:11" s="1106" customFormat="1">
      <c r="K271"/>
    </row>
    <row r="272" spans="11:11" s="1106" customFormat="1">
      <c r="K272"/>
    </row>
    <row r="273" spans="11:11" s="1106" customFormat="1">
      <c r="K273"/>
    </row>
    <row r="274" spans="11:11" s="1106" customFormat="1">
      <c r="K274"/>
    </row>
    <row r="275" spans="11:11" s="1106" customFormat="1">
      <c r="K275"/>
    </row>
    <row r="276" spans="11:11" s="1106" customFormat="1">
      <c r="K276"/>
    </row>
    <row r="277" spans="11:11" s="1106" customFormat="1">
      <c r="K277"/>
    </row>
    <row r="278" spans="11:11" s="1106" customFormat="1">
      <c r="K278"/>
    </row>
    <row r="279" spans="11:11" s="1106" customFormat="1">
      <c r="K279"/>
    </row>
    <row r="280" spans="11:11" s="1106" customFormat="1">
      <c r="K280"/>
    </row>
    <row r="281" spans="11:11" s="1106" customFormat="1">
      <c r="K281"/>
    </row>
    <row r="282" spans="11:11" s="1106" customFormat="1">
      <c r="K282"/>
    </row>
    <row r="283" spans="11:11" s="1106" customFormat="1">
      <c r="K283"/>
    </row>
    <row r="284" spans="11:11" s="1106" customFormat="1">
      <c r="K284"/>
    </row>
    <row r="285" spans="11:11" s="1106" customFormat="1">
      <c r="K285"/>
    </row>
    <row r="286" spans="11:11" s="1106" customFormat="1">
      <c r="K286"/>
    </row>
    <row r="287" spans="11:11" s="1106" customFormat="1">
      <c r="K287"/>
    </row>
    <row r="288" spans="11:11" s="1106" customFormat="1">
      <c r="K288"/>
    </row>
    <row r="289" spans="11:11" s="1106" customFormat="1">
      <c r="K289"/>
    </row>
    <row r="290" spans="11:11" s="1106" customFormat="1">
      <c r="K290"/>
    </row>
    <row r="291" spans="11:11" s="1106" customFormat="1">
      <c r="K291"/>
    </row>
    <row r="292" spans="11:11" s="1106" customFormat="1">
      <c r="K292"/>
    </row>
    <row r="293" spans="11:11" s="1106" customFormat="1">
      <c r="K293"/>
    </row>
    <row r="294" spans="11:11" s="1106" customFormat="1">
      <c r="K294"/>
    </row>
    <row r="295" spans="11:11" s="1106" customFormat="1">
      <c r="K295"/>
    </row>
    <row r="296" spans="11:11" s="1106" customFormat="1">
      <c r="K296"/>
    </row>
    <row r="297" spans="11:11" s="1106" customFormat="1">
      <c r="K297"/>
    </row>
    <row r="298" spans="11:11" s="1106" customFormat="1">
      <c r="K298"/>
    </row>
    <row r="299" spans="11:11" s="1106" customFormat="1">
      <c r="K299"/>
    </row>
    <row r="300" spans="11:11" s="1106" customFormat="1">
      <c r="K300"/>
    </row>
    <row r="301" spans="11:11" s="1106" customFormat="1">
      <c r="K301"/>
    </row>
    <row r="302" spans="11:11" s="1106" customFormat="1">
      <c r="K302"/>
    </row>
    <row r="303" spans="11:11" s="1106" customFormat="1">
      <c r="K303"/>
    </row>
    <row r="304" spans="11:11" s="1106" customFormat="1">
      <c r="K304"/>
    </row>
    <row r="305" spans="11:11" s="1106" customFormat="1">
      <c r="K305"/>
    </row>
    <row r="306" spans="11:11" s="1106" customFormat="1">
      <c r="K306"/>
    </row>
    <row r="307" spans="11:11" s="1106" customFormat="1">
      <c r="K307"/>
    </row>
    <row r="308" spans="11:11" s="1106" customFormat="1">
      <c r="K308"/>
    </row>
    <row r="309" spans="11:11" s="1106" customFormat="1">
      <c r="K309"/>
    </row>
    <row r="310" spans="11:11" s="1106" customFormat="1">
      <c r="K310"/>
    </row>
    <row r="311" spans="11:11" s="1106" customFormat="1">
      <c r="K311"/>
    </row>
    <row r="312" spans="11:11" s="1106" customFormat="1">
      <c r="K312"/>
    </row>
    <row r="313" spans="11:11" s="1106" customFormat="1">
      <c r="K313"/>
    </row>
    <row r="314" spans="11:11" s="1106" customFormat="1">
      <c r="K314"/>
    </row>
    <row r="315" spans="11:11" s="1106" customFormat="1">
      <c r="K315"/>
    </row>
    <row r="316" spans="11:11" s="1106" customFormat="1">
      <c r="K316"/>
    </row>
    <row r="317" spans="11:11" s="1106" customFormat="1">
      <c r="K317"/>
    </row>
    <row r="318" spans="11:11" s="1106" customFormat="1">
      <c r="K318"/>
    </row>
    <row r="319" spans="11:11" s="1106" customFormat="1">
      <c r="K319"/>
    </row>
    <row r="320" spans="11:11" s="1106" customFormat="1">
      <c r="K320"/>
    </row>
    <row r="321" spans="11:11" s="1106" customFormat="1">
      <c r="K321"/>
    </row>
    <row r="322" spans="11:11" s="1106" customFormat="1">
      <c r="K322"/>
    </row>
    <row r="323" spans="11:11" s="1106" customFormat="1">
      <c r="K323"/>
    </row>
    <row r="324" spans="11:11" s="1106" customFormat="1">
      <c r="K324"/>
    </row>
    <row r="325" spans="11:11" s="1106" customFormat="1">
      <c r="K325"/>
    </row>
    <row r="326" spans="11:11" s="1106" customFormat="1">
      <c r="K326"/>
    </row>
    <row r="327" spans="11:11" s="1106" customFormat="1">
      <c r="K327"/>
    </row>
    <row r="328" spans="11:11" s="1106" customFormat="1">
      <c r="K328"/>
    </row>
    <row r="329" spans="11:11" s="1106" customFormat="1">
      <c r="K329"/>
    </row>
    <row r="330" spans="11:11" s="1106" customFormat="1">
      <c r="K330"/>
    </row>
    <row r="331" spans="11:11" s="1106" customFormat="1">
      <c r="K331"/>
    </row>
    <row r="332" spans="11:11" s="1106" customFormat="1">
      <c r="K332"/>
    </row>
    <row r="333" spans="11:11" s="1106" customFormat="1">
      <c r="K333"/>
    </row>
    <row r="334" spans="11:11" s="1106" customFormat="1">
      <c r="K334"/>
    </row>
    <row r="335" spans="11:11" s="1106" customFormat="1">
      <c r="K335"/>
    </row>
    <row r="336" spans="11:11" s="1106" customFormat="1">
      <c r="K336"/>
    </row>
    <row r="337" spans="11:11" s="1106" customFormat="1">
      <c r="K337"/>
    </row>
    <row r="338" spans="11:11" s="1106" customFormat="1">
      <c r="K338"/>
    </row>
    <row r="339" spans="11:11" s="1106" customFormat="1">
      <c r="K339"/>
    </row>
    <row r="340" spans="11:11" s="1106" customFormat="1">
      <c r="K340"/>
    </row>
    <row r="341" spans="11:11" s="1106" customFormat="1">
      <c r="K341"/>
    </row>
    <row r="342" spans="11:11" s="1106" customFormat="1">
      <c r="K342"/>
    </row>
    <row r="343" spans="11:11" s="1106" customFormat="1">
      <c r="K343"/>
    </row>
    <row r="344" spans="11:11" s="1106" customFormat="1">
      <c r="K344"/>
    </row>
    <row r="345" spans="11:11" s="1106" customFormat="1">
      <c r="K345"/>
    </row>
    <row r="346" spans="11:11" s="1106" customFormat="1">
      <c r="K346"/>
    </row>
    <row r="347" spans="11:11" s="1106" customFormat="1">
      <c r="K347"/>
    </row>
    <row r="348" spans="11:11" s="1106" customFormat="1">
      <c r="K348"/>
    </row>
    <row r="349" spans="11:11" s="1106" customFormat="1">
      <c r="K349"/>
    </row>
    <row r="350" spans="11:11" s="1106" customFormat="1">
      <c r="K350"/>
    </row>
    <row r="351" spans="11:11" s="1106" customFormat="1">
      <c r="K351"/>
    </row>
    <row r="352" spans="11:11" s="1106" customFormat="1">
      <c r="K352"/>
    </row>
    <row r="353" spans="11:11" s="1106" customFormat="1">
      <c r="K353"/>
    </row>
    <row r="354" spans="11:11" s="1106" customFormat="1">
      <c r="K354"/>
    </row>
    <row r="355" spans="11:11" s="1106" customFormat="1">
      <c r="K355"/>
    </row>
    <row r="356" spans="11:11" s="1106" customFormat="1">
      <c r="K356"/>
    </row>
    <row r="357" spans="11:11" s="1106" customFormat="1">
      <c r="K357"/>
    </row>
    <row r="358" spans="11:11" s="1106" customFormat="1">
      <c r="K358"/>
    </row>
    <row r="359" spans="11:11" s="1106" customFormat="1">
      <c r="K359"/>
    </row>
    <row r="360" spans="11:11" s="1106" customFormat="1">
      <c r="K360"/>
    </row>
    <row r="361" spans="11:11" s="1106" customFormat="1">
      <c r="K361"/>
    </row>
    <row r="362" spans="11:11" s="1106" customFormat="1">
      <c r="K362"/>
    </row>
    <row r="363" spans="11:11" s="1106" customFormat="1">
      <c r="K363"/>
    </row>
    <row r="364" spans="11:11" s="1106" customFormat="1">
      <c r="K364"/>
    </row>
    <row r="365" spans="11:11" s="1106" customFormat="1">
      <c r="K365"/>
    </row>
    <row r="366" spans="11:11" s="1106" customFormat="1">
      <c r="K366"/>
    </row>
    <row r="367" spans="11:11" s="1106" customFormat="1">
      <c r="K367"/>
    </row>
    <row r="368" spans="11:11" s="1106" customFormat="1">
      <c r="K368"/>
    </row>
    <row r="369" spans="11:11" s="1106" customFormat="1">
      <c r="K369"/>
    </row>
    <row r="370" spans="11:11" s="1106" customFormat="1">
      <c r="K370"/>
    </row>
    <row r="371" spans="11:11" s="1106" customFormat="1">
      <c r="K371"/>
    </row>
    <row r="372" spans="11:11" s="1106" customFormat="1">
      <c r="K372"/>
    </row>
    <row r="373" spans="11:11" s="1106" customFormat="1">
      <c r="K373"/>
    </row>
    <row r="374" spans="11:11" s="1106" customFormat="1">
      <c r="K374"/>
    </row>
    <row r="375" spans="11:11" s="1106" customFormat="1">
      <c r="K375"/>
    </row>
    <row r="376" spans="11:11" s="1106" customFormat="1">
      <c r="K376"/>
    </row>
    <row r="377" spans="11:11" s="1106" customFormat="1">
      <c r="K377"/>
    </row>
    <row r="378" spans="11:11" s="1106" customFormat="1">
      <c r="K378"/>
    </row>
    <row r="379" spans="11:11" s="1106" customFormat="1">
      <c r="K379"/>
    </row>
    <row r="380" spans="11:11" s="1106" customFormat="1">
      <c r="K380"/>
    </row>
    <row r="381" spans="11:11" s="1106" customFormat="1">
      <c r="K381"/>
    </row>
    <row r="382" spans="11:11" s="1106" customFormat="1">
      <c r="K382"/>
    </row>
    <row r="383" spans="11:11" s="1106" customFormat="1">
      <c r="K383"/>
    </row>
    <row r="384" spans="11:11" s="1106" customFormat="1">
      <c r="K384"/>
    </row>
    <row r="385" spans="11:11" s="1106" customFormat="1">
      <c r="K385"/>
    </row>
    <row r="386" spans="11:11" s="1106" customFormat="1">
      <c r="K386"/>
    </row>
    <row r="387" spans="11:11" s="1106" customFormat="1">
      <c r="K387"/>
    </row>
    <row r="1048575" spans="6:6">
      <c r="F1048575" s="1264"/>
    </row>
  </sheetData>
  <mergeCells count="7">
    <mergeCell ref="V3:W4"/>
    <mergeCell ref="J4:K4"/>
    <mergeCell ref="E2:F2"/>
    <mergeCell ref="G2:H2"/>
    <mergeCell ref="T2:U2"/>
    <mergeCell ref="I3:I4"/>
    <mergeCell ref="J3:K3"/>
  </mergeCells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3A3E7-1BC1-40C2-B728-3791B906B734}">
  <dimension ref="A1:Y580"/>
  <sheetViews>
    <sheetView workbookViewId="0">
      <pane xSplit="1" ySplit="4" topLeftCell="B356" activePane="bottomRight" state="frozen"/>
      <selection pane="topRight" activeCell="B1" sqref="B1"/>
      <selection pane="bottomLeft" activeCell="A5" sqref="A5"/>
      <selection pane="bottomRight" activeCell="S373" sqref="S373"/>
    </sheetView>
  </sheetViews>
  <sheetFormatPr defaultColWidth="9" defaultRowHeight="13"/>
  <cols>
    <col min="1" max="1" width="9.453125" style="1103" customWidth="1"/>
    <col min="2" max="3" width="8.08984375" style="1106" customWidth="1"/>
    <col min="4" max="4" width="9.90625" style="1106" customWidth="1"/>
    <col min="5" max="6" width="9.08984375" style="1106" customWidth="1"/>
    <col min="7" max="7" width="11.453125" style="1106" customWidth="1"/>
    <col min="8" max="8" width="8.90625" style="1106" customWidth="1"/>
    <col min="9" max="9" width="9.453125" style="1106" bestFit="1" customWidth="1"/>
    <col min="10" max="10" width="8.08984375" style="1106" customWidth="1"/>
    <col min="11" max="11" width="6.08984375" style="1106" customWidth="1"/>
    <col min="12" max="12" width="7.36328125" style="1106" customWidth="1"/>
    <col min="13" max="13" width="2.90625" style="1106" customWidth="1"/>
    <col min="14" max="14" width="9.6328125" style="1106" customWidth="1"/>
    <col min="15" max="19" width="9" style="1106"/>
    <col min="20" max="20" width="8.6328125" style="1106" customWidth="1"/>
    <col min="21" max="21" width="8.08984375" style="1106" customWidth="1"/>
    <col min="22" max="23" width="7" style="1358" customWidth="1"/>
    <col min="24" max="24" width="7.36328125" style="1106" customWidth="1"/>
    <col min="25" max="16384" width="9" style="1106"/>
  </cols>
  <sheetData>
    <row r="1" spans="1:25" ht="14">
      <c r="A1" s="1102" t="s">
        <v>797</v>
      </c>
      <c r="B1" s="1102"/>
      <c r="C1" s="1102"/>
      <c r="D1" s="1102"/>
      <c r="E1" s="1102"/>
      <c r="F1" s="1103"/>
      <c r="G1" s="1636">
        <f>'17兵庫CLI2020'!I1</f>
        <v>45595</v>
      </c>
      <c r="H1" s="1103"/>
      <c r="I1" s="1103"/>
      <c r="J1" s="1103"/>
      <c r="K1" s="1103"/>
      <c r="L1" s="1103"/>
      <c r="M1" s="1103"/>
      <c r="N1" s="1102" t="s">
        <v>749</v>
      </c>
      <c r="O1" s="1103"/>
      <c r="P1" s="1103"/>
      <c r="Q1" s="1103"/>
      <c r="R1" s="1103"/>
      <c r="S1" s="1103"/>
      <c r="T1" s="1103"/>
      <c r="U1" s="1103"/>
      <c r="V1" s="1105"/>
      <c r="W1" s="1105"/>
      <c r="X1" s="1103"/>
    </row>
    <row r="2" spans="1:25" ht="13.5" thickBot="1">
      <c r="B2" s="1103" t="s">
        <v>747</v>
      </c>
      <c r="C2" s="1103"/>
      <c r="D2" s="1103"/>
      <c r="E2" s="1957" t="s">
        <v>751</v>
      </c>
      <c r="F2" s="1957"/>
      <c r="G2" s="1957" t="s">
        <v>752</v>
      </c>
      <c r="H2" s="1957"/>
      <c r="I2" s="1108"/>
      <c r="J2" s="1103"/>
      <c r="K2" s="1103"/>
      <c r="L2" s="1103"/>
      <c r="M2" s="1103"/>
      <c r="N2" s="1109" t="s">
        <v>747</v>
      </c>
      <c r="O2" s="1103"/>
      <c r="P2" s="1103"/>
      <c r="Q2" s="1103"/>
      <c r="R2" s="1103"/>
      <c r="S2" s="1103"/>
      <c r="T2" s="1957" t="s">
        <v>752</v>
      </c>
      <c r="U2" s="1957"/>
      <c r="V2" s="1105"/>
      <c r="W2" s="1105"/>
      <c r="X2" s="1103"/>
    </row>
    <row r="3" spans="1:25">
      <c r="A3" s="1119"/>
      <c r="B3" s="1111" t="s">
        <v>753</v>
      </c>
      <c r="C3" s="1112"/>
      <c r="D3" s="1113"/>
      <c r="E3" s="1114" t="s">
        <v>754</v>
      </c>
      <c r="F3" s="1114"/>
      <c r="G3" s="1115" t="s">
        <v>755</v>
      </c>
      <c r="H3" s="1116"/>
      <c r="I3" s="1962" t="s">
        <v>756</v>
      </c>
      <c r="J3" s="1960" t="s">
        <v>757</v>
      </c>
      <c r="K3" s="1961"/>
      <c r="L3" s="1120" t="s">
        <v>758</v>
      </c>
      <c r="M3" s="1118"/>
      <c r="N3" s="1119"/>
      <c r="O3" s="1112" t="s">
        <v>759</v>
      </c>
      <c r="P3" s="1112"/>
      <c r="Q3" s="1112"/>
      <c r="R3" s="1115" t="s">
        <v>754</v>
      </c>
      <c r="S3" s="1113"/>
      <c r="T3" s="1116" t="s">
        <v>755</v>
      </c>
      <c r="U3" s="1114"/>
      <c r="V3" s="1951" t="s">
        <v>760</v>
      </c>
      <c r="W3" s="1952"/>
      <c r="X3" s="1117" t="s">
        <v>758</v>
      </c>
    </row>
    <row r="4" spans="1:25" ht="13.5" thickBot="1">
      <c r="A4" s="1131" t="s">
        <v>257</v>
      </c>
      <c r="B4" s="1122" t="s">
        <v>761</v>
      </c>
      <c r="C4" s="1123" t="s">
        <v>762</v>
      </c>
      <c r="D4" s="1124" t="s">
        <v>763</v>
      </c>
      <c r="E4" s="1107" t="s">
        <v>747</v>
      </c>
      <c r="F4" s="1125" t="s">
        <v>762</v>
      </c>
      <c r="G4" s="1126" t="s">
        <v>747</v>
      </c>
      <c r="H4" s="1127" t="s">
        <v>762</v>
      </c>
      <c r="I4" s="1955"/>
      <c r="J4" s="1955" t="s">
        <v>760</v>
      </c>
      <c r="K4" s="1956"/>
      <c r="L4" s="1129" t="s">
        <v>764</v>
      </c>
      <c r="M4" s="1118"/>
      <c r="N4" s="1131" t="s">
        <v>257</v>
      </c>
      <c r="O4" s="1128" t="s">
        <v>765</v>
      </c>
      <c r="P4" s="1123" t="s">
        <v>762</v>
      </c>
      <c r="Q4" s="1125" t="s">
        <v>766</v>
      </c>
      <c r="R4" s="1132"/>
      <c r="S4" s="1127" t="s">
        <v>762</v>
      </c>
      <c r="T4" s="1107" t="s">
        <v>747</v>
      </c>
      <c r="U4" s="1125" t="s">
        <v>762</v>
      </c>
      <c r="V4" s="1953"/>
      <c r="W4" s="1954"/>
      <c r="X4" s="1130" t="s">
        <v>764</v>
      </c>
    </row>
    <row r="5" spans="1:25">
      <c r="A5" s="1359">
        <v>34335</v>
      </c>
      <c r="B5" s="1134">
        <v>96.884018904269055</v>
      </c>
      <c r="C5" s="1360"/>
      <c r="D5" s="1361"/>
      <c r="E5" s="1362"/>
      <c r="F5" s="1363"/>
      <c r="G5" s="1364"/>
      <c r="H5" s="1365"/>
      <c r="I5" s="1366"/>
      <c r="J5" s="1141" t="str">
        <f>IF(K5=1,"山",IF(K5=-1,"谷","---"))</f>
        <v>---</v>
      </c>
      <c r="K5" s="1367">
        <v>0</v>
      </c>
      <c r="L5" s="1113"/>
      <c r="M5" s="1103"/>
      <c r="N5" s="1164">
        <v>34335</v>
      </c>
      <c r="O5" s="1165">
        <v>99.405450000000002</v>
      </c>
      <c r="P5" s="1368"/>
      <c r="Q5" s="1369"/>
      <c r="R5" s="1370"/>
      <c r="S5" s="1371"/>
      <c r="T5" s="1372"/>
      <c r="U5" s="1373"/>
      <c r="V5" s="1306" t="str">
        <f>IF(W5=1,"山",IF(W5=-1,"谷","---"))</f>
        <v>---</v>
      </c>
      <c r="W5" s="1374">
        <v>0</v>
      </c>
      <c r="X5" s="1163"/>
      <c r="Y5" s="1375"/>
    </row>
    <row r="6" spans="1:25">
      <c r="A6" s="1164">
        <v>34366</v>
      </c>
      <c r="B6" s="1154">
        <v>97.183861183906942</v>
      </c>
      <c r="C6" s="1155">
        <f>B6-B5</f>
        <v>0.29984227963788612</v>
      </c>
      <c r="D6" s="1376"/>
      <c r="E6" s="1377"/>
      <c r="F6" s="1378"/>
      <c r="G6" s="1379"/>
      <c r="H6" s="1380"/>
      <c r="I6" s="1381"/>
      <c r="J6" s="1162" t="str">
        <f t="shared" ref="J6:J69" si="0">IF(K6=1,"山",IF(K6=-1,"谷","---"))</f>
        <v>---</v>
      </c>
      <c r="K6" s="1382">
        <v>0</v>
      </c>
      <c r="L6" s="1151"/>
      <c r="M6" s="1103"/>
      <c r="N6" s="1164">
        <v>34366</v>
      </c>
      <c r="O6" s="1165">
        <v>99.698359999999994</v>
      </c>
      <c r="P6" s="1166">
        <f t="shared" ref="P6:P69" si="1">O6-O5</f>
        <v>0.29290999999999201</v>
      </c>
      <c r="Q6" s="1369"/>
      <c r="R6" s="1370"/>
      <c r="S6" s="1371"/>
      <c r="T6" s="1377"/>
      <c r="U6" s="1378"/>
      <c r="V6" s="1306" t="str">
        <f t="shared" ref="V6:V69" si="2">IF(W6=1,"山",IF(W6=-1,"谷","---"))</f>
        <v>---</v>
      </c>
      <c r="W6" s="1374">
        <v>0</v>
      </c>
      <c r="X6" s="1163"/>
      <c r="Y6" s="1375"/>
    </row>
    <row r="7" spans="1:25">
      <c r="A7" s="1164">
        <v>34394</v>
      </c>
      <c r="B7" s="1154">
        <v>97.490748128530527</v>
      </c>
      <c r="C7" s="1155">
        <f t="shared" ref="C7:C70" si="3">B7-B6</f>
        <v>0.30688694462358512</v>
      </c>
      <c r="D7" s="1376"/>
      <c r="E7" s="1157">
        <f t="shared" ref="E7:E10" si="4">SUM(B5:B7)/3</f>
        <v>97.186209405568846</v>
      </c>
      <c r="F7" s="1195"/>
      <c r="G7" s="1379"/>
      <c r="H7" s="1380"/>
      <c r="I7" s="1381"/>
      <c r="J7" s="1162" t="str">
        <f t="shared" si="0"/>
        <v>---</v>
      </c>
      <c r="K7" s="1382">
        <v>0</v>
      </c>
      <c r="L7" s="1151"/>
      <c r="M7" s="1103"/>
      <c r="N7" s="1164">
        <v>34394</v>
      </c>
      <c r="O7" s="1165">
        <v>99.916370000000001</v>
      </c>
      <c r="P7" s="1166">
        <f t="shared" si="1"/>
        <v>0.2180100000000067</v>
      </c>
      <c r="Q7" s="1369"/>
      <c r="R7" s="1168">
        <f t="shared" ref="R7:R16" si="5">SUM(O5:O7)/3</f>
        <v>99.673393333333323</v>
      </c>
      <c r="S7" s="1371"/>
      <c r="T7" s="1377"/>
      <c r="U7" s="1378"/>
      <c r="V7" s="1306" t="str">
        <f t="shared" si="2"/>
        <v>---</v>
      </c>
      <c r="W7" s="1374">
        <v>0</v>
      </c>
      <c r="X7" s="1163"/>
      <c r="Y7" s="1375"/>
    </row>
    <row r="8" spans="1:25">
      <c r="A8" s="1164">
        <v>34425</v>
      </c>
      <c r="B8" s="1154">
        <v>97.796151998475949</v>
      </c>
      <c r="C8" s="1155">
        <f t="shared" si="3"/>
        <v>0.30540386994542246</v>
      </c>
      <c r="D8" s="1376"/>
      <c r="E8" s="1157">
        <f t="shared" si="4"/>
        <v>97.490253770304477</v>
      </c>
      <c r="F8" s="1158">
        <f t="shared" ref="F8:H71" si="6">E8-E7</f>
        <v>0.30404436473563123</v>
      </c>
      <c r="G8" s="1379"/>
      <c r="H8" s="1380"/>
      <c r="I8" s="1381"/>
      <c r="J8" s="1162" t="str">
        <f t="shared" si="0"/>
        <v>---</v>
      </c>
      <c r="K8" s="1382">
        <v>0</v>
      </c>
      <c r="L8" s="1151"/>
      <c r="M8" s="1103"/>
      <c r="N8" s="1164">
        <v>34425</v>
      </c>
      <c r="O8" s="1165">
        <v>100.10120000000001</v>
      </c>
      <c r="P8" s="1166">
        <f t="shared" si="1"/>
        <v>0.18483000000000516</v>
      </c>
      <c r="Q8" s="1369"/>
      <c r="R8" s="1168">
        <f t="shared" si="5"/>
        <v>99.90531</v>
      </c>
      <c r="S8" s="1169">
        <f t="shared" ref="S8:S71" si="7">R8-R7</f>
        <v>0.23191666666667743</v>
      </c>
      <c r="T8" s="1377"/>
      <c r="U8" s="1378"/>
      <c r="V8" s="1306" t="str">
        <f t="shared" si="2"/>
        <v>---</v>
      </c>
      <c r="W8" s="1374">
        <v>0</v>
      </c>
      <c r="X8" s="1163"/>
      <c r="Y8" s="1375"/>
    </row>
    <row r="9" spans="1:25">
      <c r="A9" s="1164">
        <v>34455</v>
      </c>
      <c r="B9" s="1154">
        <v>98.098322908679549</v>
      </c>
      <c r="C9" s="1155">
        <f t="shared" si="3"/>
        <v>0.30217091020359987</v>
      </c>
      <c r="D9" s="1376"/>
      <c r="E9" s="1157">
        <f t="shared" si="4"/>
        <v>97.79507434522867</v>
      </c>
      <c r="F9" s="1158">
        <f t="shared" si="6"/>
        <v>0.30482057492419301</v>
      </c>
      <c r="G9" s="1379"/>
      <c r="H9" s="1380"/>
      <c r="I9" s="1381"/>
      <c r="J9" s="1162" t="str">
        <f t="shared" si="0"/>
        <v>---</v>
      </c>
      <c r="K9" s="1382">
        <v>0</v>
      </c>
      <c r="L9" s="1151"/>
      <c r="M9" s="1103"/>
      <c r="N9" s="1164">
        <v>34455</v>
      </c>
      <c r="O9" s="1165">
        <v>100.28</v>
      </c>
      <c r="P9" s="1166">
        <f t="shared" si="1"/>
        <v>0.17879999999999541</v>
      </c>
      <c r="Q9" s="1369"/>
      <c r="R9" s="1168">
        <f t="shared" si="5"/>
        <v>100.09919000000001</v>
      </c>
      <c r="S9" s="1169">
        <f t="shared" si="7"/>
        <v>0.19388000000000716</v>
      </c>
      <c r="T9" s="1377"/>
      <c r="U9" s="1378"/>
      <c r="V9" s="1306" t="str">
        <f t="shared" si="2"/>
        <v>---</v>
      </c>
      <c r="W9" s="1374">
        <v>0</v>
      </c>
      <c r="X9" s="1163"/>
      <c r="Y9" s="1375"/>
    </row>
    <row r="10" spans="1:25">
      <c r="A10" s="1164">
        <v>34486</v>
      </c>
      <c r="B10" s="1154">
        <v>98.368235870893187</v>
      </c>
      <c r="C10" s="1155">
        <f t="shared" si="3"/>
        <v>0.26991296221363825</v>
      </c>
      <c r="D10" s="1376"/>
      <c r="E10" s="1157">
        <f t="shared" si="4"/>
        <v>98.087570259349562</v>
      </c>
      <c r="F10" s="1158">
        <f t="shared" si="6"/>
        <v>0.2924959141208916</v>
      </c>
      <c r="G10" s="1379"/>
      <c r="H10" s="1380"/>
      <c r="I10" s="1383" t="s">
        <v>768</v>
      </c>
      <c r="J10" s="1162" t="str">
        <f t="shared" si="0"/>
        <v>---</v>
      </c>
      <c r="K10" s="1382">
        <v>0</v>
      </c>
      <c r="L10" s="1151"/>
      <c r="M10" s="1103"/>
      <c r="N10" s="1164">
        <v>34486</v>
      </c>
      <c r="O10" s="1165">
        <v>100.4648</v>
      </c>
      <c r="P10" s="1166">
        <f t="shared" si="1"/>
        <v>0.18479999999999563</v>
      </c>
      <c r="Q10" s="1369"/>
      <c r="R10" s="1168">
        <f t="shared" si="5"/>
        <v>100.282</v>
      </c>
      <c r="S10" s="1169">
        <f t="shared" si="7"/>
        <v>0.18280999999998926</v>
      </c>
      <c r="T10" s="1377"/>
      <c r="U10" s="1378"/>
      <c r="V10" s="1306" t="str">
        <f t="shared" si="2"/>
        <v>---</v>
      </c>
      <c r="W10" s="1374">
        <v>0</v>
      </c>
      <c r="X10" s="1163"/>
      <c r="Y10" s="1375"/>
    </row>
    <row r="11" spans="1:25">
      <c r="A11" s="1164">
        <v>34516</v>
      </c>
      <c r="B11" s="1154">
        <v>98.597501298495743</v>
      </c>
      <c r="C11" s="1155">
        <f t="shared" si="3"/>
        <v>0.22926542760255586</v>
      </c>
      <c r="D11" s="1376"/>
      <c r="E11" s="1157">
        <f>SUM(B9:B11)/3</f>
        <v>98.354686692689484</v>
      </c>
      <c r="F11" s="1158">
        <f t="shared" si="6"/>
        <v>0.26711643333992185</v>
      </c>
      <c r="G11" s="1190">
        <f t="shared" ref="G11:G14" si="8">SUM(B5:B11)/7</f>
        <v>97.774120041892999</v>
      </c>
      <c r="H11" s="1197"/>
      <c r="I11" s="1384" t="s">
        <v>768</v>
      </c>
      <c r="J11" s="1162" t="str">
        <f t="shared" si="0"/>
        <v>---</v>
      </c>
      <c r="K11" s="1382">
        <v>0</v>
      </c>
      <c r="L11" s="1151"/>
      <c r="M11" s="1103"/>
      <c r="N11" s="1164">
        <v>34516</v>
      </c>
      <c r="O11" s="1165">
        <v>100.6574</v>
      </c>
      <c r="P11" s="1166">
        <f t="shared" si="1"/>
        <v>0.19259999999999877</v>
      </c>
      <c r="Q11" s="1369"/>
      <c r="R11" s="1168">
        <f t="shared" si="5"/>
        <v>100.4674</v>
      </c>
      <c r="S11" s="1169">
        <f t="shared" si="7"/>
        <v>0.18540000000000134</v>
      </c>
      <c r="T11" s="1157">
        <f t="shared" ref="T11:T14" si="9">SUM(O5:O11)/7</f>
        <v>100.07479714285715</v>
      </c>
      <c r="U11" s="1195"/>
      <c r="V11" s="1306" t="str">
        <f t="shared" si="2"/>
        <v>---</v>
      </c>
      <c r="W11" s="1374">
        <v>0</v>
      </c>
      <c r="X11" s="1163"/>
      <c r="Y11" s="1375"/>
    </row>
    <row r="12" spans="1:25">
      <c r="A12" s="1164">
        <v>34547</v>
      </c>
      <c r="B12" s="1154">
        <v>98.75409200532637</v>
      </c>
      <c r="C12" s="1155">
        <f t="shared" si="3"/>
        <v>0.15659070683062737</v>
      </c>
      <c r="D12" s="1376"/>
      <c r="E12" s="1157">
        <f t="shared" ref="E12:E75" si="10">SUM(B10:B12)/3</f>
        <v>98.573276391571767</v>
      </c>
      <c r="F12" s="1158">
        <f t="shared" si="6"/>
        <v>0.2185896988822833</v>
      </c>
      <c r="G12" s="1190">
        <f t="shared" si="8"/>
        <v>98.04127334204405</v>
      </c>
      <c r="H12" s="1191">
        <f t="shared" si="6"/>
        <v>0.2671533001510511</v>
      </c>
      <c r="I12" s="1384" t="s">
        <v>768</v>
      </c>
      <c r="J12" s="1162" t="str">
        <f t="shared" si="0"/>
        <v>---</v>
      </c>
      <c r="K12" s="1382">
        <v>0</v>
      </c>
      <c r="L12" s="1151"/>
      <c r="M12" s="1103"/>
      <c r="N12" s="1164">
        <v>34547</v>
      </c>
      <c r="O12" s="1165">
        <v>100.8484</v>
      </c>
      <c r="P12" s="1166">
        <f t="shared" si="1"/>
        <v>0.1910000000000025</v>
      </c>
      <c r="Q12" s="1369"/>
      <c r="R12" s="1168">
        <f t="shared" si="5"/>
        <v>100.65686666666666</v>
      </c>
      <c r="S12" s="1169">
        <f t="shared" si="7"/>
        <v>0.1894666666666609</v>
      </c>
      <c r="T12" s="1157">
        <f t="shared" si="9"/>
        <v>100.28093285714286</v>
      </c>
      <c r="U12" s="1158">
        <f t="shared" ref="U12:U75" si="11">T12-T11</f>
        <v>0.20613571428570765</v>
      </c>
      <c r="V12" s="1306" t="str">
        <f t="shared" si="2"/>
        <v>---</v>
      </c>
      <c r="W12" s="1374">
        <v>0</v>
      </c>
      <c r="X12" s="1163"/>
      <c r="Y12" s="1375"/>
    </row>
    <row r="13" spans="1:25">
      <c r="A13" s="1164">
        <v>34578</v>
      </c>
      <c r="B13" s="1154">
        <v>98.795801608081007</v>
      </c>
      <c r="C13" s="1155">
        <f t="shared" si="3"/>
        <v>4.1709602754636421E-2</v>
      </c>
      <c r="D13" s="1376"/>
      <c r="E13" s="1157">
        <f t="shared" si="10"/>
        <v>98.715798303967702</v>
      </c>
      <c r="F13" s="1158">
        <f t="shared" si="6"/>
        <v>0.14252191239593515</v>
      </c>
      <c r="G13" s="1190">
        <f t="shared" si="8"/>
        <v>98.271550545497476</v>
      </c>
      <c r="H13" s="1191">
        <f t="shared" si="6"/>
        <v>0.23027720345342573</v>
      </c>
      <c r="I13" s="1384" t="s">
        <v>768</v>
      </c>
      <c r="J13" s="1162" t="str">
        <f t="shared" si="0"/>
        <v>---</v>
      </c>
      <c r="K13" s="1382">
        <v>0</v>
      </c>
      <c r="L13" s="1151"/>
      <c r="M13" s="1103"/>
      <c r="N13" s="1164">
        <v>34578</v>
      </c>
      <c r="O13" s="1165">
        <v>101.009</v>
      </c>
      <c r="P13" s="1166">
        <f t="shared" si="1"/>
        <v>0.1606000000000023</v>
      </c>
      <c r="Q13" s="1369"/>
      <c r="R13" s="1168">
        <f t="shared" si="5"/>
        <v>100.83826666666666</v>
      </c>
      <c r="S13" s="1169">
        <f t="shared" si="7"/>
        <v>0.18139999999999645</v>
      </c>
      <c r="T13" s="1157">
        <f t="shared" si="9"/>
        <v>100.46816714285715</v>
      </c>
      <c r="U13" s="1158">
        <f t="shared" si="11"/>
        <v>0.18723428571429679</v>
      </c>
      <c r="V13" s="1306" t="str">
        <f t="shared" si="2"/>
        <v>---</v>
      </c>
      <c r="W13" s="1374">
        <v>0</v>
      </c>
      <c r="X13" s="1163"/>
      <c r="Y13" s="1375"/>
    </row>
    <row r="14" spans="1:25">
      <c r="A14" s="1164">
        <v>34608</v>
      </c>
      <c r="B14" s="1154">
        <v>98.744899635080074</v>
      </c>
      <c r="C14" s="1155">
        <f t="shared" si="3"/>
        <v>-5.0901973000932799E-2</v>
      </c>
      <c r="D14" s="1376"/>
      <c r="E14" s="1157">
        <f t="shared" si="10"/>
        <v>98.76493108282915</v>
      </c>
      <c r="F14" s="1158">
        <f t="shared" si="6"/>
        <v>4.9132778861448401E-2</v>
      </c>
      <c r="G14" s="1190">
        <f t="shared" si="8"/>
        <v>98.450715046433132</v>
      </c>
      <c r="H14" s="1191">
        <f t="shared" si="6"/>
        <v>0.17916450093565572</v>
      </c>
      <c r="I14" s="1384" t="s">
        <v>768</v>
      </c>
      <c r="J14" s="1162" t="str">
        <f t="shared" si="0"/>
        <v>---</v>
      </c>
      <c r="K14" s="1382">
        <v>0</v>
      </c>
      <c r="L14" s="1151"/>
      <c r="M14" s="1103"/>
      <c r="N14" s="1164">
        <v>34608</v>
      </c>
      <c r="O14" s="1165">
        <v>101.08320000000001</v>
      </c>
      <c r="P14" s="1166">
        <f t="shared" si="1"/>
        <v>7.4200000000004707E-2</v>
      </c>
      <c r="Q14" s="1369"/>
      <c r="R14" s="1168">
        <f t="shared" si="5"/>
        <v>100.98020000000001</v>
      </c>
      <c r="S14" s="1169">
        <f t="shared" si="7"/>
        <v>0.14193333333335545</v>
      </c>
      <c r="T14" s="1157">
        <f t="shared" si="9"/>
        <v>100.63485714285716</v>
      </c>
      <c r="U14" s="1158">
        <f t="shared" si="11"/>
        <v>0.16669000000000267</v>
      </c>
      <c r="V14" s="1306" t="str">
        <f t="shared" si="2"/>
        <v>---</v>
      </c>
      <c r="W14" s="1374">
        <v>0</v>
      </c>
      <c r="X14" s="1163"/>
      <c r="Y14" s="1375"/>
    </row>
    <row r="15" spans="1:25">
      <c r="A15" s="1164">
        <v>34639</v>
      </c>
      <c r="B15" s="1154">
        <v>98.63533335034235</v>
      </c>
      <c r="C15" s="1155">
        <f t="shared" si="3"/>
        <v>-0.10956628473772412</v>
      </c>
      <c r="D15" s="1376"/>
      <c r="E15" s="1157">
        <f t="shared" si="10"/>
        <v>98.725344864501153</v>
      </c>
      <c r="F15" s="1158">
        <f t="shared" si="6"/>
        <v>-3.9586218327997358E-2</v>
      </c>
      <c r="G15" s="1190">
        <f>SUM(B9:B15)/7</f>
        <v>98.57059809669974</v>
      </c>
      <c r="H15" s="1191">
        <f t="shared" si="6"/>
        <v>0.11988305026660839</v>
      </c>
      <c r="I15" s="1384" t="s">
        <v>774</v>
      </c>
      <c r="J15" s="1162" t="str">
        <f t="shared" si="0"/>
        <v>---</v>
      </c>
      <c r="K15" s="1382">
        <v>0</v>
      </c>
      <c r="L15" s="1151"/>
      <c r="M15" s="1103"/>
      <c r="N15" s="1164">
        <v>34639</v>
      </c>
      <c r="O15" s="1165">
        <v>101.012</v>
      </c>
      <c r="P15" s="1166">
        <f t="shared" si="1"/>
        <v>-7.1200000000004593E-2</v>
      </c>
      <c r="Q15" s="1369"/>
      <c r="R15" s="1168">
        <f t="shared" si="5"/>
        <v>101.03473333333334</v>
      </c>
      <c r="S15" s="1169">
        <f t="shared" si="7"/>
        <v>5.4533333333324663E-2</v>
      </c>
      <c r="T15" s="1157">
        <f>SUM(O9:O15)/7</f>
        <v>100.76497142857144</v>
      </c>
      <c r="U15" s="1158">
        <f t="shared" si="11"/>
        <v>0.13011428571428496</v>
      </c>
      <c r="V15" s="1306" t="str">
        <f t="shared" si="2"/>
        <v>---</v>
      </c>
      <c r="W15" s="1374">
        <v>0</v>
      </c>
      <c r="X15" s="1163"/>
      <c r="Y15" s="1375"/>
    </row>
    <row r="16" spans="1:25">
      <c r="A16" s="1217">
        <v>34669</v>
      </c>
      <c r="B16" s="1201">
        <v>98.524238177411206</v>
      </c>
      <c r="C16" s="1202">
        <f t="shared" si="3"/>
        <v>-0.11109517293114379</v>
      </c>
      <c r="D16" s="1385"/>
      <c r="E16" s="1211">
        <f t="shared" si="10"/>
        <v>98.634823720944539</v>
      </c>
      <c r="F16" s="1205">
        <f t="shared" si="6"/>
        <v>-9.0521143556614447E-2</v>
      </c>
      <c r="G16" s="1206">
        <f t="shared" ref="G16:G79" si="12">SUM(B10:B16)/7</f>
        <v>98.631443135089981</v>
      </c>
      <c r="H16" s="1207">
        <f t="shared" si="6"/>
        <v>6.0845038390240802E-2</v>
      </c>
      <c r="I16" s="1386" t="s">
        <v>774</v>
      </c>
      <c r="J16" s="1209" t="str">
        <f t="shared" si="0"/>
        <v>谷</v>
      </c>
      <c r="K16" s="1320">
        <v>-1</v>
      </c>
      <c r="L16" s="1188"/>
      <c r="M16" s="1103"/>
      <c r="N16" s="1217">
        <v>34669</v>
      </c>
      <c r="O16" s="1218">
        <v>100.8424</v>
      </c>
      <c r="P16" s="1219">
        <f t="shared" si="1"/>
        <v>-0.16960000000000264</v>
      </c>
      <c r="Q16" s="1387"/>
      <c r="R16" s="1220">
        <f t="shared" si="5"/>
        <v>100.97919999999999</v>
      </c>
      <c r="S16" s="1221">
        <f t="shared" si="7"/>
        <v>-5.5533333333343649E-2</v>
      </c>
      <c r="T16" s="1211">
        <f t="shared" ref="T16:T79" si="13">SUM(O10:O16)/7</f>
        <v>100.8453142857143</v>
      </c>
      <c r="U16" s="1205">
        <f t="shared" si="11"/>
        <v>8.0342857142852608E-2</v>
      </c>
      <c r="V16" s="1237" t="str">
        <f t="shared" si="2"/>
        <v>---</v>
      </c>
      <c r="W16" s="1388">
        <v>0</v>
      </c>
      <c r="X16" s="1163"/>
      <c r="Y16" s="1375"/>
    </row>
    <row r="17" spans="1:25">
      <c r="A17" s="1164">
        <v>34700</v>
      </c>
      <c r="B17" s="1154">
        <v>98.550509164093199</v>
      </c>
      <c r="C17" s="1155">
        <f t="shared" si="3"/>
        <v>2.6270986681993236E-2</v>
      </c>
      <c r="D17" s="1389">
        <f>ROUND((B17-B5)/B5*100,1)</f>
        <v>1.7</v>
      </c>
      <c r="E17" s="1157">
        <f t="shared" si="10"/>
        <v>98.570026897282261</v>
      </c>
      <c r="F17" s="1158">
        <f t="shared" si="6"/>
        <v>-6.4796823662277347E-2</v>
      </c>
      <c r="G17" s="1190">
        <f t="shared" si="12"/>
        <v>98.657482176975705</v>
      </c>
      <c r="H17" s="1191">
        <f t="shared" si="6"/>
        <v>2.6039041885724146E-2</v>
      </c>
      <c r="I17" s="1384" t="s">
        <v>770</v>
      </c>
      <c r="J17" s="1189" t="str">
        <f t="shared" si="0"/>
        <v>---</v>
      </c>
      <c r="K17" s="1382">
        <v>0</v>
      </c>
      <c r="L17" s="1151"/>
      <c r="M17" s="1103"/>
      <c r="N17" s="1142">
        <v>34700</v>
      </c>
      <c r="O17" s="1165">
        <v>100.61499999999999</v>
      </c>
      <c r="P17" s="1166">
        <f t="shared" si="1"/>
        <v>-0.22740000000000293</v>
      </c>
      <c r="Q17" s="1171">
        <f>ROUND((O17-O5)/O5*100,2)</f>
        <v>1.22</v>
      </c>
      <c r="R17" s="1168">
        <f t="shared" ref="R17:R80" si="14">SUM(O15:O17)/3</f>
        <v>100.82313333333333</v>
      </c>
      <c r="S17" s="1169">
        <f t="shared" si="7"/>
        <v>-0.15606666666666058</v>
      </c>
      <c r="T17" s="1147">
        <f t="shared" si="13"/>
        <v>100.86677142857141</v>
      </c>
      <c r="U17" s="1248">
        <f t="shared" si="11"/>
        <v>2.1457142857116196E-2</v>
      </c>
      <c r="V17" s="1306" t="str">
        <f t="shared" si="2"/>
        <v>---</v>
      </c>
      <c r="W17" s="1374">
        <v>0</v>
      </c>
      <c r="X17" s="1163"/>
      <c r="Y17" s="1375"/>
    </row>
    <row r="18" spans="1:25">
      <c r="A18" s="1164">
        <v>34731</v>
      </c>
      <c r="B18" s="1154">
        <v>98.808504865289407</v>
      </c>
      <c r="C18" s="1155">
        <f t="shared" si="3"/>
        <v>0.25799570119620796</v>
      </c>
      <c r="D18" s="1389">
        <f t="shared" ref="D18:D81" si="15">ROUND((B18-B6)/B6*100,1)</f>
        <v>1.7</v>
      </c>
      <c r="E18" s="1157">
        <f t="shared" si="10"/>
        <v>98.627750735597942</v>
      </c>
      <c r="F18" s="1158">
        <f t="shared" si="6"/>
        <v>5.7723838315681064E-2</v>
      </c>
      <c r="G18" s="1190">
        <f t="shared" si="12"/>
        <v>98.687625543660516</v>
      </c>
      <c r="H18" s="1191">
        <f t="shared" si="6"/>
        <v>3.0143366684811213E-2</v>
      </c>
      <c r="I18" s="1384" t="s">
        <v>774</v>
      </c>
      <c r="J18" s="1162" t="str">
        <f t="shared" si="0"/>
        <v>---</v>
      </c>
      <c r="K18" s="1382">
        <v>0</v>
      </c>
      <c r="L18" s="1151"/>
      <c r="M18" s="1103"/>
      <c r="N18" s="1164">
        <v>34731</v>
      </c>
      <c r="O18" s="1165">
        <v>100.3497</v>
      </c>
      <c r="P18" s="1166">
        <f t="shared" si="1"/>
        <v>-0.26529999999999632</v>
      </c>
      <c r="Q18" s="1171">
        <f t="shared" ref="Q18:Q81" si="16">ROUND((O18-O6)/O6*100,2)</f>
        <v>0.65</v>
      </c>
      <c r="R18" s="1168">
        <f t="shared" si="14"/>
        <v>100.60236666666667</v>
      </c>
      <c r="S18" s="1169">
        <f t="shared" si="7"/>
        <v>-0.22076666666666256</v>
      </c>
      <c r="T18" s="1157">
        <f t="shared" si="13"/>
        <v>100.82281428571427</v>
      </c>
      <c r="U18" s="1158">
        <f t="shared" si="11"/>
        <v>-4.3957142857138365E-2</v>
      </c>
      <c r="V18" s="1306" t="str">
        <f t="shared" si="2"/>
        <v>---</v>
      </c>
      <c r="W18" s="1374">
        <v>0</v>
      </c>
      <c r="X18" s="1163"/>
      <c r="Y18" s="1375"/>
    </row>
    <row r="19" spans="1:25">
      <c r="A19" s="1164">
        <v>34759</v>
      </c>
      <c r="B19" s="1154">
        <v>99.284065766118204</v>
      </c>
      <c r="C19" s="1155">
        <f t="shared" si="3"/>
        <v>0.47556090082879621</v>
      </c>
      <c r="D19" s="1389">
        <f t="shared" si="15"/>
        <v>1.8</v>
      </c>
      <c r="E19" s="1157">
        <f t="shared" si="10"/>
        <v>98.88102659850027</v>
      </c>
      <c r="F19" s="1158">
        <f t="shared" si="6"/>
        <v>0.25327586290232773</v>
      </c>
      <c r="G19" s="1190">
        <f t="shared" si="12"/>
        <v>98.763336080916488</v>
      </c>
      <c r="H19" s="1191">
        <f t="shared" si="6"/>
        <v>7.5710537255972099E-2</v>
      </c>
      <c r="I19" s="1384" t="s">
        <v>774</v>
      </c>
      <c r="J19" s="1162" t="str">
        <f t="shared" si="0"/>
        <v>---</v>
      </c>
      <c r="K19" s="1382">
        <v>0</v>
      </c>
      <c r="L19" s="1151"/>
      <c r="M19" s="1103"/>
      <c r="N19" s="1164">
        <v>34759</v>
      </c>
      <c r="O19" s="1165">
        <v>100.0891</v>
      </c>
      <c r="P19" s="1166">
        <f t="shared" si="1"/>
        <v>-0.26059999999999661</v>
      </c>
      <c r="Q19" s="1171">
        <f t="shared" si="16"/>
        <v>0.17</v>
      </c>
      <c r="R19" s="1168">
        <f t="shared" si="14"/>
        <v>100.35126666666667</v>
      </c>
      <c r="S19" s="1169">
        <f t="shared" si="7"/>
        <v>-0.25109999999999388</v>
      </c>
      <c r="T19" s="1157">
        <f t="shared" si="13"/>
        <v>100.71434285714285</v>
      </c>
      <c r="U19" s="1158">
        <f t="shared" si="11"/>
        <v>-0.10847142857141989</v>
      </c>
      <c r="V19" s="1306" t="str">
        <f t="shared" si="2"/>
        <v>---</v>
      </c>
      <c r="W19" s="1374">
        <v>0</v>
      </c>
      <c r="X19" s="1163"/>
      <c r="Y19" s="1375"/>
    </row>
    <row r="20" spans="1:25">
      <c r="A20" s="1164">
        <v>34790</v>
      </c>
      <c r="B20" s="1154">
        <v>99.891381979570056</v>
      </c>
      <c r="C20" s="1155">
        <f t="shared" si="3"/>
        <v>0.6073162134518526</v>
      </c>
      <c r="D20" s="1389">
        <f t="shared" si="15"/>
        <v>2.1</v>
      </c>
      <c r="E20" s="1157">
        <f t="shared" si="10"/>
        <v>99.327984203659227</v>
      </c>
      <c r="F20" s="1158">
        <f t="shared" si="6"/>
        <v>0.44695760515895699</v>
      </c>
      <c r="G20" s="1190">
        <f t="shared" si="12"/>
        <v>98.919847562557791</v>
      </c>
      <c r="H20" s="1191">
        <f t="shared" si="6"/>
        <v>0.15651148164130291</v>
      </c>
      <c r="I20" s="1384" t="s">
        <v>768</v>
      </c>
      <c r="J20" s="1162" t="str">
        <f t="shared" si="0"/>
        <v>---</v>
      </c>
      <c r="K20" s="1382">
        <v>0</v>
      </c>
      <c r="L20" s="1151"/>
      <c r="M20" s="1103"/>
      <c r="N20" s="1164">
        <v>34790</v>
      </c>
      <c r="O20" s="1165">
        <v>99.887990000000002</v>
      </c>
      <c r="P20" s="1166">
        <f t="shared" si="1"/>
        <v>-0.2011099999999999</v>
      </c>
      <c r="Q20" s="1171">
        <f t="shared" si="16"/>
        <v>-0.21</v>
      </c>
      <c r="R20" s="1168">
        <f t="shared" si="14"/>
        <v>100.10893</v>
      </c>
      <c r="S20" s="1169">
        <f t="shared" si="7"/>
        <v>-0.24233666666667375</v>
      </c>
      <c r="T20" s="1157">
        <f t="shared" si="13"/>
        <v>100.55419857142859</v>
      </c>
      <c r="U20" s="1158">
        <f t="shared" si="11"/>
        <v>-0.1601442857142672</v>
      </c>
      <c r="V20" s="1306" t="str">
        <f t="shared" si="2"/>
        <v>---</v>
      </c>
      <c r="W20" s="1374">
        <v>0</v>
      </c>
      <c r="X20" s="1163"/>
      <c r="Y20" s="1375"/>
    </row>
    <row r="21" spans="1:25">
      <c r="A21" s="1164">
        <v>34820</v>
      </c>
      <c r="B21" s="1154">
        <v>100.4921053716614</v>
      </c>
      <c r="C21" s="1155">
        <f t="shared" si="3"/>
        <v>0.60072339209133929</v>
      </c>
      <c r="D21" s="1389">
        <f t="shared" si="15"/>
        <v>2.4</v>
      </c>
      <c r="E21" s="1157">
        <f t="shared" si="10"/>
        <v>99.88918437244989</v>
      </c>
      <c r="F21" s="1158">
        <f t="shared" si="6"/>
        <v>0.5612001687906627</v>
      </c>
      <c r="G21" s="1190">
        <f t="shared" si="12"/>
        <v>99.169448382069405</v>
      </c>
      <c r="H21" s="1191">
        <f t="shared" si="6"/>
        <v>0.24960081951161328</v>
      </c>
      <c r="I21" s="1384" t="s">
        <v>768</v>
      </c>
      <c r="J21" s="1162" t="str">
        <f t="shared" si="0"/>
        <v>---</v>
      </c>
      <c r="K21" s="1382">
        <v>0</v>
      </c>
      <c r="L21" s="1151"/>
      <c r="M21" s="1103"/>
      <c r="N21" s="1164">
        <v>34820</v>
      </c>
      <c r="O21" s="1165">
        <v>99.797700000000006</v>
      </c>
      <c r="P21" s="1166">
        <f t="shared" si="1"/>
        <v>-9.0289999999995985E-2</v>
      </c>
      <c r="Q21" s="1171">
        <f t="shared" si="16"/>
        <v>-0.48</v>
      </c>
      <c r="R21" s="1168">
        <f t="shared" si="14"/>
        <v>99.924930000000003</v>
      </c>
      <c r="S21" s="1169">
        <f t="shared" si="7"/>
        <v>-0.1839999999999975</v>
      </c>
      <c r="T21" s="1157">
        <f t="shared" si="13"/>
        <v>100.37055571428571</v>
      </c>
      <c r="U21" s="1158">
        <f t="shared" si="11"/>
        <v>-0.18364285714287121</v>
      </c>
      <c r="V21" s="1306" t="str">
        <f t="shared" si="2"/>
        <v>---</v>
      </c>
      <c r="W21" s="1374">
        <v>0</v>
      </c>
      <c r="X21" s="1163"/>
      <c r="Y21" s="1375"/>
    </row>
    <row r="22" spans="1:25">
      <c r="A22" s="1164">
        <v>34851</v>
      </c>
      <c r="B22" s="1154">
        <v>100.96960238655198</v>
      </c>
      <c r="C22" s="1155">
        <f t="shared" si="3"/>
        <v>0.47749701489058793</v>
      </c>
      <c r="D22" s="1389">
        <f t="shared" si="15"/>
        <v>2.6</v>
      </c>
      <c r="E22" s="1157">
        <f t="shared" si="10"/>
        <v>100.45102991259448</v>
      </c>
      <c r="F22" s="1158">
        <f t="shared" si="6"/>
        <v>0.56184554014458854</v>
      </c>
      <c r="G22" s="1190">
        <f t="shared" si="12"/>
        <v>99.502915387242197</v>
      </c>
      <c r="H22" s="1191">
        <f t="shared" si="6"/>
        <v>0.3334670051727926</v>
      </c>
      <c r="I22" s="1384" t="s">
        <v>768</v>
      </c>
      <c r="J22" s="1162" t="str">
        <f t="shared" si="0"/>
        <v>---</v>
      </c>
      <c r="K22" s="1382">
        <v>0</v>
      </c>
      <c r="L22" s="1151"/>
      <c r="M22" s="1103"/>
      <c r="N22" s="1164">
        <v>34851</v>
      </c>
      <c r="O22" s="1165">
        <v>99.791640000000001</v>
      </c>
      <c r="P22" s="1166">
        <f t="shared" si="1"/>
        <v>-6.0600000000050613E-3</v>
      </c>
      <c r="Q22" s="1171">
        <f t="shared" si="16"/>
        <v>-0.67</v>
      </c>
      <c r="R22" s="1168">
        <f t="shared" si="14"/>
        <v>99.825776666666684</v>
      </c>
      <c r="S22" s="1169">
        <f t="shared" si="7"/>
        <v>-9.9153333333319438E-2</v>
      </c>
      <c r="T22" s="1157">
        <f t="shared" si="13"/>
        <v>100.19621857142859</v>
      </c>
      <c r="U22" s="1158">
        <f t="shared" si="11"/>
        <v>-0.17433714285712654</v>
      </c>
      <c r="V22" s="1306" t="str">
        <f t="shared" si="2"/>
        <v>---</v>
      </c>
      <c r="W22" s="1374">
        <v>0</v>
      </c>
      <c r="X22" s="1163"/>
      <c r="Y22" s="1375"/>
    </row>
    <row r="23" spans="1:25">
      <c r="A23" s="1164">
        <v>34881</v>
      </c>
      <c r="B23" s="1154">
        <v>101.30311991696692</v>
      </c>
      <c r="C23" s="1155">
        <f t="shared" si="3"/>
        <v>0.33351753041493737</v>
      </c>
      <c r="D23" s="1389">
        <f t="shared" si="15"/>
        <v>2.7</v>
      </c>
      <c r="E23" s="1157">
        <f t="shared" si="10"/>
        <v>100.9216092250601</v>
      </c>
      <c r="F23" s="1158">
        <f t="shared" si="6"/>
        <v>0.47057931246561679</v>
      </c>
      <c r="G23" s="1190">
        <f t="shared" si="12"/>
        <v>99.89989849289303</v>
      </c>
      <c r="H23" s="1191">
        <f t="shared" si="6"/>
        <v>0.39698310565083261</v>
      </c>
      <c r="I23" s="1384" t="s">
        <v>768</v>
      </c>
      <c r="J23" s="1162" t="str">
        <f t="shared" si="0"/>
        <v>---</v>
      </c>
      <c r="K23" s="1382">
        <v>0</v>
      </c>
      <c r="L23" s="1151"/>
      <c r="M23" s="1103"/>
      <c r="N23" s="1164">
        <v>34881</v>
      </c>
      <c r="O23" s="1165">
        <v>99.855450000000005</v>
      </c>
      <c r="P23" s="1166">
        <f t="shared" si="1"/>
        <v>6.3810000000003697E-2</v>
      </c>
      <c r="Q23" s="1171">
        <f t="shared" si="16"/>
        <v>-0.8</v>
      </c>
      <c r="R23" s="1168">
        <f t="shared" si="14"/>
        <v>99.814930000000004</v>
      </c>
      <c r="S23" s="1169">
        <f t="shared" si="7"/>
        <v>-1.0846666666679994E-2</v>
      </c>
      <c r="T23" s="1157">
        <f t="shared" si="13"/>
        <v>100.05522571428573</v>
      </c>
      <c r="U23" s="1158">
        <f t="shared" si="11"/>
        <v>-0.14099285714286225</v>
      </c>
      <c r="V23" s="1306" t="str">
        <f t="shared" si="2"/>
        <v>---</v>
      </c>
      <c r="W23" s="1374">
        <v>0</v>
      </c>
      <c r="X23" s="1163"/>
      <c r="Y23" s="1375"/>
    </row>
    <row r="24" spans="1:25">
      <c r="A24" s="1164">
        <v>34912</v>
      </c>
      <c r="B24" s="1154">
        <v>101.52360408023347</v>
      </c>
      <c r="C24" s="1155">
        <f t="shared" si="3"/>
        <v>0.22048416326654774</v>
      </c>
      <c r="D24" s="1389">
        <f t="shared" si="15"/>
        <v>2.8</v>
      </c>
      <c r="E24" s="1157">
        <f t="shared" si="10"/>
        <v>101.26544212791744</v>
      </c>
      <c r="F24" s="1158">
        <f t="shared" si="6"/>
        <v>0.34383290285734347</v>
      </c>
      <c r="G24" s="1190">
        <f t="shared" si="12"/>
        <v>100.32462633805592</v>
      </c>
      <c r="H24" s="1191">
        <f t="shared" si="6"/>
        <v>0.42472784516289153</v>
      </c>
      <c r="I24" s="1384" t="s">
        <v>768</v>
      </c>
      <c r="J24" s="1162" t="str">
        <f t="shared" si="0"/>
        <v>---</v>
      </c>
      <c r="K24" s="1382">
        <v>0</v>
      </c>
      <c r="L24" s="1151"/>
      <c r="M24" s="1103"/>
      <c r="N24" s="1164">
        <v>34912</v>
      </c>
      <c r="O24" s="1165">
        <v>99.993039999999993</v>
      </c>
      <c r="P24" s="1166">
        <f t="shared" si="1"/>
        <v>0.13758999999998878</v>
      </c>
      <c r="Q24" s="1171">
        <f t="shared" si="16"/>
        <v>-0.85</v>
      </c>
      <c r="R24" s="1168">
        <f t="shared" si="14"/>
        <v>99.880043333333333</v>
      </c>
      <c r="S24" s="1169">
        <f t="shared" si="7"/>
        <v>6.5113333333329138E-2</v>
      </c>
      <c r="T24" s="1157">
        <f t="shared" si="13"/>
        <v>99.966374285714295</v>
      </c>
      <c r="U24" s="1158">
        <f t="shared" si="11"/>
        <v>-8.8851428571430802E-2</v>
      </c>
      <c r="V24" s="1306" t="str">
        <f t="shared" si="2"/>
        <v>---</v>
      </c>
      <c r="W24" s="1374">
        <v>0</v>
      </c>
      <c r="X24" s="1163"/>
      <c r="Y24" s="1375"/>
    </row>
    <row r="25" spans="1:25">
      <c r="A25" s="1164">
        <v>34943</v>
      </c>
      <c r="B25" s="1154">
        <v>101.67564561758118</v>
      </c>
      <c r="C25" s="1155">
        <f t="shared" si="3"/>
        <v>0.15204153734771353</v>
      </c>
      <c r="D25" s="1389">
        <f t="shared" si="15"/>
        <v>2.9</v>
      </c>
      <c r="E25" s="1157">
        <f t="shared" si="10"/>
        <v>101.50078987159385</v>
      </c>
      <c r="F25" s="1158">
        <f t="shared" si="6"/>
        <v>0.23534774367641376</v>
      </c>
      <c r="G25" s="1190">
        <f t="shared" si="12"/>
        <v>100.7342178740976</v>
      </c>
      <c r="H25" s="1191">
        <f t="shared" si="6"/>
        <v>0.40959153604167398</v>
      </c>
      <c r="I25" s="1384" t="s">
        <v>768</v>
      </c>
      <c r="J25" s="1162" t="str">
        <f t="shared" si="0"/>
        <v>---</v>
      </c>
      <c r="K25" s="1382">
        <v>0</v>
      </c>
      <c r="L25" s="1151"/>
      <c r="M25" s="1103"/>
      <c r="N25" s="1164">
        <v>34943</v>
      </c>
      <c r="O25" s="1165">
        <v>100.16289999999999</v>
      </c>
      <c r="P25" s="1166">
        <f t="shared" si="1"/>
        <v>0.1698599999999999</v>
      </c>
      <c r="Q25" s="1171">
        <f t="shared" si="16"/>
        <v>-0.84</v>
      </c>
      <c r="R25" s="1168">
        <f t="shared" si="14"/>
        <v>100.00379666666667</v>
      </c>
      <c r="S25" s="1169">
        <f t="shared" si="7"/>
        <v>0.12375333333334027</v>
      </c>
      <c r="T25" s="1157">
        <f t="shared" si="13"/>
        <v>99.939688571428562</v>
      </c>
      <c r="U25" s="1158">
        <f t="shared" si="11"/>
        <v>-2.6685714285733297E-2</v>
      </c>
      <c r="V25" s="1306" t="str">
        <f t="shared" si="2"/>
        <v>---</v>
      </c>
      <c r="W25" s="1374">
        <v>0</v>
      </c>
      <c r="X25" s="1163"/>
      <c r="Y25" s="1375"/>
    </row>
    <row r="26" spans="1:25">
      <c r="A26" s="1164">
        <v>34973</v>
      </c>
      <c r="B26" s="1154">
        <v>101.81654072269097</v>
      </c>
      <c r="C26" s="1155">
        <f t="shared" si="3"/>
        <v>0.14089510510979153</v>
      </c>
      <c r="D26" s="1389">
        <f t="shared" si="15"/>
        <v>3.1</v>
      </c>
      <c r="E26" s="1157">
        <f t="shared" si="10"/>
        <v>101.67193014016853</v>
      </c>
      <c r="F26" s="1158">
        <f t="shared" si="6"/>
        <v>0.17114026857467479</v>
      </c>
      <c r="G26" s="1190">
        <f t="shared" si="12"/>
        <v>101.09600001075084</v>
      </c>
      <c r="H26" s="1191">
        <f t="shared" si="6"/>
        <v>0.36178213665324677</v>
      </c>
      <c r="I26" s="1384" t="s">
        <v>768</v>
      </c>
      <c r="J26" s="1162" t="str">
        <f t="shared" si="0"/>
        <v>---</v>
      </c>
      <c r="K26" s="1382">
        <v>0</v>
      </c>
      <c r="L26" s="1151"/>
      <c r="M26" s="1103"/>
      <c r="N26" s="1164">
        <v>34973</v>
      </c>
      <c r="O26" s="1165">
        <v>100.3242</v>
      </c>
      <c r="P26" s="1166">
        <f t="shared" si="1"/>
        <v>0.16130000000001132</v>
      </c>
      <c r="Q26" s="1171">
        <f t="shared" si="16"/>
        <v>-0.75</v>
      </c>
      <c r="R26" s="1168">
        <f t="shared" si="14"/>
        <v>100.16004666666667</v>
      </c>
      <c r="S26" s="1169">
        <f t="shared" si="7"/>
        <v>0.15625</v>
      </c>
      <c r="T26" s="1157">
        <f t="shared" si="13"/>
        <v>99.973274285714297</v>
      </c>
      <c r="U26" s="1158">
        <f t="shared" si="11"/>
        <v>3.358571428573498E-2</v>
      </c>
      <c r="V26" s="1306" t="str">
        <f t="shared" si="2"/>
        <v>---</v>
      </c>
      <c r="W26" s="1374">
        <v>0</v>
      </c>
      <c r="X26" s="1163"/>
      <c r="Y26" s="1375"/>
    </row>
    <row r="27" spans="1:25">
      <c r="A27" s="1164">
        <v>35004</v>
      </c>
      <c r="B27" s="1154">
        <v>101.95593550654417</v>
      </c>
      <c r="C27" s="1155">
        <f t="shared" si="3"/>
        <v>0.13939478385319148</v>
      </c>
      <c r="D27" s="1389">
        <f t="shared" si="15"/>
        <v>3.4</v>
      </c>
      <c r="E27" s="1157">
        <f t="shared" si="10"/>
        <v>101.81604061560544</v>
      </c>
      <c r="F27" s="1158">
        <f t="shared" si="6"/>
        <v>0.1441104754369178</v>
      </c>
      <c r="G27" s="1190">
        <f t="shared" si="12"/>
        <v>101.39093622889001</v>
      </c>
      <c r="H27" s="1191">
        <f t="shared" si="6"/>
        <v>0.29493621813917059</v>
      </c>
      <c r="I27" s="1384" t="s">
        <v>768</v>
      </c>
      <c r="J27" s="1162" t="str">
        <f t="shared" si="0"/>
        <v>---</v>
      </c>
      <c r="K27" s="1382">
        <v>0</v>
      </c>
      <c r="L27" s="1151"/>
      <c r="M27" s="1103"/>
      <c r="N27" s="1164">
        <v>35004</v>
      </c>
      <c r="O27" s="1165">
        <v>100.4513</v>
      </c>
      <c r="P27" s="1166">
        <f t="shared" si="1"/>
        <v>0.12709999999999866</v>
      </c>
      <c r="Q27" s="1171">
        <f t="shared" si="16"/>
        <v>-0.56000000000000005</v>
      </c>
      <c r="R27" s="1168">
        <f t="shared" si="14"/>
        <v>100.3128</v>
      </c>
      <c r="S27" s="1169">
        <f t="shared" si="7"/>
        <v>0.15275333333332242</v>
      </c>
      <c r="T27" s="1157">
        <f t="shared" si="13"/>
        <v>100.05374714285715</v>
      </c>
      <c r="U27" s="1158">
        <f t="shared" si="11"/>
        <v>8.047285714285124E-2</v>
      </c>
      <c r="V27" s="1306" t="str">
        <f t="shared" si="2"/>
        <v>---</v>
      </c>
      <c r="W27" s="1374">
        <v>0</v>
      </c>
      <c r="X27" s="1163"/>
      <c r="Y27" s="1375"/>
    </row>
    <row r="28" spans="1:25">
      <c r="A28" s="1164">
        <v>35034</v>
      </c>
      <c r="B28" s="1154">
        <v>102.08049085597564</v>
      </c>
      <c r="C28" s="1155">
        <f t="shared" si="3"/>
        <v>0.12455534943147484</v>
      </c>
      <c r="D28" s="1389">
        <f t="shared" si="15"/>
        <v>3.6</v>
      </c>
      <c r="E28" s="1157">
        <f t="shared" si="10"/>
        <v>101.95098902840358</v>
      </c>
      <c r="F28" s="1158">
        <f t="shared" si="6"/>
        <v>0.13494841279813841</v>
      </c>
      <c r="G28" s="1190">
        <f t="shared" si="12"/>
        <v>101.61784844093491</v>
      </c>
      <c r="H28" s="1191">
        <f t="shared" si="6"/>
        <v>0.22691221204489409</v>
      </c>
      <c r="I28" s="1384" t="s">
        <v>768</v>
      </c>
      <c r="J28" s="1162" t="str">
        <f t="shared" si="0"/>
        <v>---</v>
      </c>
      <c r="K28" s="1382">
        <v>0</v>
      </c>
      <c r="L28" s="1151"/>
      <c r="M28" s="1103"/>
      <c r="N28" s="1217">
        <v>35034</v>
      </c>
      <c r="O28" s="1165">
        <v>100.556</v>
      </c>
      <c r="P28" s="1166">
        <f t="shared" si="1"/>
        <v>0.10469999999999402</v>
      </c>
      <c r="Q28" s="1210">
        <f t="shared" si="16"/>
        <v>-0.28000000000000003</v>
      </c>
      <c r="R28" s="1168">
        <f t="shared" si="14"/>
        <v>100.44383333333333</v>
      </c>
      <c r="S28" s="1169">
        <f t="shared" si="7"/>
        <v>0.13103333333333467</v>
      </c>
      <c r="T28" s="1211">
        <f t="shared" si="13"/>
        <v>100.16207571428572</v>
      </c>
      <c r="U28" s="1205">
        <f t="shared" si="11"/>
        <v>0.10832857142857222</v>
      </c>
      <c r="V28" s="1237" t="str">
        <f t="shared" si="2"/>
        <v>---</v>
      </c>
      <c r="W28" s="1388">
        <v>0</v>
      </c>
      <c r="X28" s="1163"/>
      <c r="Y28" s="1375"/>
    </row>
    <row r="29" spans="1:25">
      <c r="A29" s="1142">
        <v>35065</v>
      </c>
      <c r="B29" s="1276">
        <v>102.16952846953029</v>
      </c>
      <c r="C29" s="1390">
        <f t="shared" si="3"/>
        <v>8.9037613554651784E-2</v>
      </c>
      <c r="D29" s="1391">
        <f t="shared" si="15"/>
        <v>3.7</v>
      </c>
      <c r="E29" s="1147">
        <f t="shared" si="10"/>
        <v>102.06865161068337</v>
      </c>
      <c r="F29" s="1248">
        <f t="shared" si="6"/>
        <v>0.11766258227979165</v>
      </c>
      <c r="G29" s="1392">
        <f t="shared" si="12"/>
        <v>101.78926645278895</v>
      </c>
      <c r="H29" s="1393">
        <f t="shared" si="6"/>
        <v>0.17141801185404404</v>
      </c>
      <c r="I29" s="1394" t="s">
        <v>768</v>
      </c>
      <c r="J29" s="1162" t="str">
        <f t="shared" si="0"/>
        <v>---</v>
      </c>
      <c r="K29" s="1395">
        <v>0</v>
      </c>
      <c r="L29" s="1396"/>
      <c r="M29" s="1103"/>
      <c r="N29" s="1164">
        <v>35065</v>
      </c>
      <c r="O29" s="1223">
        <v>100.6525</v>
      </c>
      <c r="P29" s="1224">
        <f t="shared" si="1"/>
        <v>9.6500000000006025E-2</v>
      </c>
      <c r="Q29" s="1171">
        <f t="shared" si="16"/>
        <v>0.04</v>
      </c>
      <c r="R29" s="1145">
        <f t="shared" si="14"/>
        <v>100.55326666666667</v>
      </c>
      <c r="S29" s="1214">
        <f t="shared" si="7"/>
        <v>0.10943333333334238</v>
      </c>
      <c r="T29" s="1157">
        <f t="shared" si="13"/>
        <v>100.28505571428572</v>
      </c>
      <c r="U29" s="1158">
        <f t="shared" si="11"/>
        <v>0.12297999999999831</v>
      </c>
      <c r="V29" s="1306" t="str">
        <f t="shared" si="2"/>
        <v>---</v>
      </c>
      <c r="W29" s="1374">
        <v>0</v>
      </c>
      <c r="X29" s="1163"/>
      <c r="Y29" s="1375"/>
    </row>
    <row r="30" spans="1:25">
      <c r="A30" s="1164">
        <v>35096</v>
      </c>
      <c r="B30" s="1154">
        <v>102.2334309211935</v>
      </c>
      <c r="C30" s="1155">
        <f t="shared" si="3"/>
        <v>6.3902451663210513E-2</v>
      </c>
      <c r="D30" s="1389">
        <f t="shared" si="15"/>
        <v>3.5</v>
      </c>
      <c r="E30" s="1157">
        <f t="shared" si="10"/>
        <v>102.16115008223316</v>
      </c>
      <c r="F30" s="1158">
        <f t="shared" si="6"/>
        <v>9.2498471549788519E-2</v>
      </c>
      <c r="G30" s="1190">
        <f t="shared" si="12"/>
        <v>101.92216802482132</v>
      </c>
      <c r="H30" s="1191">
        <f t="shared" si="6"/>
        <v>0.13290157203236674</v>
      </c>
      <c r="I30" s="1384" t="s">
        <v>768</v>
      </c>
      <c r="J30" s="1162" t="str">
        <f t="shared" si="0"/>
        <v>---</v>
      </c>
      <c r="K30" s="1382">
        <v>0</v>
      </c>
      <c r="L30" s="1151"/>
      <c r="M30" s="1103"/>
      <c r="N30" s="1164">
        <v>35096</v>
      </c>
      <c r="O30" s="1165">
        <v>100.7448</v>
      </c>
      <c r="P30" s="1166">
        <f t="shared" si="1"/>
        <v>9.2299999999994498E-2</v>
      </c>
      <c r="Q30" s="1171">
        <f t="shared" si="16"/>
        <v>0.39</v>
      </c>
      <c r="R30" s="1168">
        <f t="shared" si="14"/>
        <v>100.6511</v>
      </c>
      <c r="S30" s="1169">
        <f t="shared" si="7"/>
        <v>9.7833333333326777E-2</v>
      </c>
      <c r="T30" s="1157">
        <f t="shared" si="13"/>
        <v>100.41210571428572</v>
      </c>
      <c r="U30" s="1158">
        <f t="shared" si="11"/>
        <v>0.127049999999997</v>
      </c>
      <c r="V30" s="1306" t="str">
        <f t="shared" si="2"/>
        <v>---</v>
      </c>
      <c r="W30" s="1374">
        <v>0</v>
      </c>
      <c r="X30" s="1163"/>
      <c r="Y30" s="1375"/>
    </row>
    <row r="31" spans="1:25">
      <c r="A31" s="1164">
        <v>35125</v>
      </c>
      <c r="B31" s="1154">
        <v>102.2821696760851</v>
      </c>
      <c r="C31" s="1155">
        <f t="shared" si="3"/>
        <v>4.8738754891601843E-2</v>
      </c>
      <c r="D31" s="1389">
        <f t="shared" si="15"/>
        <v>3</v>
      </c>
      <c r="E31" s="1157">
        <f t="shared" si="10"/>
        <v>102.22837635560296</v>
      </c>
      <c r="F31" s="1158">
        <f t="shared" si="6"/>
        <v>6.7226273369797696E-2</v>
      </c>
      <c r="G31" s="1190">
        <f t="shared" si="12"/>
        <v>102.03053453851442</v>
      </c>
      <c r="H31" s="1191">
        <f t="shared" si="6"/>
        <v>0.10836651369309891</v>
      </c>
      <c r="I31" s="1384" t="s">
        <v>768</v>
      </c>
      <c r="J31" s="1162" t="str">
        <f t="shared" si="0"/>
        <v>---</v>
      </c>
      <c r="K31" s="1382">
        <v>0</v>
      </c>
      <c r="L31" s="1151"/>
      <c r="M31" s="1103"/>
      <c r="N31" s="1164">
        <v>35125</v>
      </c>
      <c r="O31" s="1165">
        <v>100.8219</v>
      </c>
      <c r="P31" s="1166">
        <f t="shared" si="1"/>
        <v>7.7100000000001501E-2</v>
      </c>
      <c r="Q31" s="1171">
        <f t="shared" si="16"/>
        <v>0.73</v>
      </c>
      <c r="R31" s="1168">
        <f t="shared" si="14"/>
        <v>100.73973333333333</v>
      </c>
      <c r="S31" s="1169">
        <f t="shared" si="7"/>
        <v>8.8633333333334008E-2</v>
      </c>
      <c r="T31" s="1157">
        <f t="shared" si="13"/>
        <v>100.53051428571428</v>
      </c>
      <c r="U31" s="1158">
        <f t="shared" si="11"/>
        <v>0.11840857142856009</v>
      </c>
      <c r="V31" s="1306" t="str">
        <f t="shared" si="2"/>
        <v>---</v>
      </c>
      <c r="W31" s="1374">
        <v>0</v>
      </c>
      <c r="X31" s="1163"/>
      <c r="Y31" s="1375"/>
    </row>
    <row r="32" spans="1:25">
      <c r="A32" s="1164">
        <v>35156</v>
      </c>
      <c r="B32" s="1154">
        <v>102.35279508448009</v>
      </c>
      <c r="C32" s="1155">
        <f t="shared" si="3"/>
        <v>7.0625408394988654E-2</v>
      </c>
      <c r="D32" s="1389">
        <f t="shared" si="15"/>
        <v>2.5</v>
      </c>
      <c r="E32" s="1157">
        <f t="shared" si="10"/>
        <v>102.28946522725289</v>
      </c>
      <c r="F32" s="1158">
        <f t="shared" si="6"/>
        <v>6.1088871649928933E-2</v>
      </c>
      <c r="G32" s="1190">
        <f t="shared" si="12"/>
        <v>102.12727017664282</v>
      </c>
      <c r="H32" s="1191">
        <f t="shared" si="6"/>
        <v>9.6735638128407686E-2</v>
      </c>
      <c r="I32" s="1384" t="s">
        <v>768</v>
      </c>
      <c r="J32" s="1162" t="str">
        <f t="shared" si="0"/>
        <v>---</v>
      </c>
      <c r="K32" s="1382">
        <v>0</v>
      </c>
      <c r="L32" s="1151"/>
      <c r="M32" s="1103"/>
      <c r="N32" s="1164">
        <v>35156</v>
      </c>
      <c r="O32" s="1165">
        <v>100.85760000000001</v>
      </c>
      <c r="P32" s="1166">
        <f t="shared" si="1"/>
        <v>3.5700000000005616E-2</v>
      </c>
      <c r="Q32" s="1171">
        <f t="shared" si="16"/>
        <v>0.97</v>
      </c>
      <c r="R32" s="1168">
        <f t="shared" si="14"/>
        <v>100.80810000000001</v>
      </c>
      <c r="S32" s="1169">
        <f t="shared" si="7"/>
        <v>6.8366666666676679E-2</v>
      </c>
      <c r="T32" s="1157">
        <f t="shared" si="13"/>
        <v>100.62975714285714</v>
      </c>
      <c r="U32" s="1158">
        <f t="shared" si="11"/>
        <v>9.9242857142868957E-2</v>
      </c>
      <c r="V32" s="1306" t="str">
        <f t="shared" si="2"/>
        <v>---</v>
      </c>
      <c r="W32" s="1374">
        <v>0</v>
      </c>
      <c r="X32" s="1163"/>
      <c r="Y32" s="1375"/>
    </row>
    <row r="33" spans="1:25">
      <c r="A33" s="1164">
        <v>35186</v>
      </c>
      <c r="B33" s="1154">
        <v>102.46182228359334</v>
      </c>
      <c r="C33" s="1155">
        <f t="shared" si="3"/>
        <v>0.10902719911324255</v>
      </c>
      <c r="D33" s="1389">
        <f t="shared" si="15"/>
        <v>2</v>
      </c>
      <c r="E33" s="1157">
        <f t="shared" si="10"/>
        <v>102.36559568138618</v>
      </c>
      <c r="F33" s="1158">
        <f t="shared" si="6"/>
        <v>7.6130454133291892E-2</v>
      </c>
      <c r="G33" s="1190">
        <f t="shared" si="12"/>
        <v>102.21945325677176</v>
      </c>
      <c r="H33" s="1191">
        <f t="shared" si="6"/>
        <v>9.218308012893317E-2</v>
      </c>
      <c r="I33" s="1384" t="s">
        <v>768</v>
      </c>
      <c r="J33" s="1162" t="str">
        <f t="shared" si="0"/>
        <v>---</v>
      </c>
      <c r="K33" s="1382">
        <v>0</v>
      </c>
      <c r="L33" s="1151"/>
      <c r="M33" s="1103"/>
      <c r="N33" s="1164">
        <v>35186</v>
      </c>
      <c r="O33" s="1165">
        <v>100.8257</v>
      </c>
      <c r="P33" s="1166">
        <f t="shared" si="1"/>
        <v>-3.1900000000007367E-2</v>
      </c>
      <c r="Q33" s="1171">
        <f t="shared" si="16"/>
        <v>1.03</v>
      </c>
      <c r="R33" s="1168">
        <f t="shared" si="14"/>
        <v>100.83506666666666</v>
      </c>
      <c r="S33" s="1169">
        <f t="shared" si="7"/>
        <v>2.6966666666652372E-2</v>
      </c>
      <c r="T33" s="1157">
        <f t="shared" si="13"/>
        <v>100.70140000000001</v>
      </c>
      <c r="U33" s="1158">
        <f t="shared" si="11"/>
        <v>7.1642857142862226E-2</v>
      </c>
      <c r="V33" s="1306" t="str">
        <f t="shared" si="2"/>
        <v>---</v>
      </c>
      <c r="W33" s="1374">
        <v>0</v>
      </c>
      <c r="X33" s="1163"/>
      <c r="Y33" s="1375"/>
    </row>
    <row r="34" spans="1:25">
      <c r="A34" s="1164">
        <v>35217</v>
      </c>
      <c r="B34" s="1154">
        <v>102.5797125527381</v>
      </c>
      <c r="C34" s="1155">
        <f t="shared" si="3"/>
        <v>0.11789026914476608</v>
      </c>
      <c r="D34" s="1389">
        <f t="shared" si="15"/>
        <v>1.6</v>
      </c>
      <c r="E34" s="1157">
        <f t="shared" si="10"/>
        <v>102.4647766402705</v>
      </c>
      <c r="F34" s="1158">
        <f t="shared" si="6"/>
        <v>9.9180958884318215E-2</v>
      </c>
      <c r="G34" s="1190">
        <f t="shared" si="12"/>
        <v>102.30856426337087</v>
      </c>
      <c r="H34" s="1191">
        <f t="shared" si="6"/>
        <v>8.911100659911142E-2</v>
      </c>
      <c r="I34" s="1384" t="s">
        <v>768</v>
      </c>
      <c r="J34" s="1162" t="str">
        <f t="shared" si="0"/>
        <v>---</v>
      </c>
      <c r="K34" s="1382">
        <v>0</v>
      </c>
      <c r="L34" s="1151"/>
      <c r="M34" s="1103"/>
      <c r="N34" s="1164">
        <v>35217</v>
      </c>
      <c r="O34" s="1165">
        <v>100.7557</v>
      </c>
      <c r="P34" s="1166">
        <f t="shared" si="1"/>
        <v>-6.9999999999993179E-2</v>
      </c>
      <c r="Q34" s="1171">
        <f t="shared" si="16"/>
        <v>0.97</v>
      </c>
      <c r="R34" s="1168">
        <f t="shared" si="14"/>
        <v>100.813</v>
      </c>
      <c r="S34" s="1169">
        <f t="shared" si="7"/>
        <v>-2.206666666666024E-2</v>
      </c>
      <c r="T34" s="1157">
        <f t="shared" si="13"/>
        <v>100.74488571428573</v>
      </c>
      <c r="U34" s="1158">
        <f t="shared" si="11"/>
        <v>4.3485714285722565E-2</v>
      </c>
      <c r="V34" s="1306" t="str">
        <f t="shared" si="2"/>
        <v>---</v>
      </c>
      <c r="W34" s="1374">
        <v>0</v>
      </c>
      <c r="X34" s="1163"/>
      <c r="Y34" s="1375"/>
    </row>
    <row r="35" spans="1:25">
      <c r="A35" s="1164">
        <v>35247</v>
      </c>
      <c r="B35" s="1154">
        <v>102.68552850612761</v>
      </c>
      <c r="C35" s="1155">
        <f t="shared" si="3"/>
        <v>0.10581595338950933</v>
      </c>
      <c r="D35" s="1389">
        <f t="shared" si="15"/>
        <v>1.4</v>
      </c>
      <c r="E35" s="1157">
        <f t="shared" si="10"/>
        <v>102.57568778081968</v>
      </c>
      <c r="F35" s="1158">
        <f t="shared" si="6"/>
        <v>0.11091114054917739</v>
      </c>
      <c r="G35" s="1190">
        <f t="shared" si="12"/>
        <v>102.39499821339258</v>
      </c>
      <c r="H35" s="1191">
        <f t="shared" si="6"/>
        <v>8.6433950021714168E-2</v>
      </c>
      <c r="I35" s="1384" t="s">
        <v>768</v>
      </c>
      <c r="J35" s="1162" t="str">
        <f t="shared" si="0"/>
        <v>---</v>
      </c>
      <c r="K35" s="1382">
        <v>0</v>
      </c>
      <c r="L35" s="1151"/>
      <c r="M35" s="1103"/>
      <c r="N35" s="1164">
        <v>35247</v>
      </c>
      <c r="O35" s="1165">
        <v>100.6733</v>
      </c>
      <c r="P35" s="1166">
        <f t="shared" si="1"/>
        <v>-8.2400000000006912E-2</v>
      </c>
      <c r="Q35" s="1171">
        <f t="shared" si="16"/>
        <v>0.82</v>
      </c>
      <c r="R35" s="1168">
        <f t="shared" si="14"/>
        <v>100.75156666666668</v>
      </c>
      <c r="S35" s="1169">
        <f t="shared" si="7"/>
        <v>-6.1433333333326345E-2</v>
      </c>
      <c r="T35" s="1157">
        <f t="shared" si="13"/>
        <v>100.76164285714286</v>
      </c>
      <c r="U35" s="1158">
        <f t="shared" si="11"/>
        <v>1.6757142857130702E-2</v>
      </c>
      <c r="V35" s="1306" t="str">
        <f t="shared" si="2"/>
        <v>---</v>
      </c>
      <c r="W35" s="1374">
        <v>0</v>
      </c>
      <c r="X35" s="1163"/>
      <c r="Y35" s="1375"/>
    </row>
    <row r="36" spans="1:25">
      <c r="A36" s="1164">
        <v>35278</v>
      </c>
      <c r="B36" s="1154">
        <v>102.76132299877621</v>
      </c>
      <c r="C36" s="1155">
        <f t="shared" si="3"/>
        <v>7.5794492648597611E-2</v>
      </c>
      <c r="D36" s="1389">
        <f t="shared" si="15"/>
        <v>1.2</v>
      </c>
      <c r="E36" s="1157">
        <f t="shared" si="10"/>
        <v>102.67552135254731</v>
      </c>
      <c r="F36" s="1158">
        <f t="shared" si="6"/>
        <v>9.9833571727629078E-2</v>
      </c>
      <c r="G36" s="1190">
        <f t="shared" si="12"/>
        <v>102.47954028899913</v>
      </c>
      <c r="H36" s="1191">
        <f t="shared" si="6"/>
        <v>8.4542075606549361E-2</v>
      </c>
      <c r="I36" s="1384" t="s">
        <v>768</v>
      </c>
      <c r="J36" s="1162" t="str">
        <f t="shared" si="0"/>
        <v>---</v>
      </c>
      <c r="K36" s="1382">
        <v>0</v>
      </c>
      <c r="L36" s="1151"/>
      <c r="M36" s="1103"/>
      <c r="N36" s="1164">
        <v>35278</v>
      </c>
      <c r="O36" s="1165">
        <v>100.578</v>
      </c>
      <c r="P36" s="1166">
        <f t="shared" si="1"/>
        <v>-9.5299999999994611E-2</v>
      </c>
      <c r="Q36" s="1171">
        <f t="shared" si="16"/>
        <v>0.59</v>
      </c>
      <c r="R36" s="1168">
        <f t="shared" si="14"/>
        <v>100.669</v>
      </c>
      <c r="S36" s="1169">
        <f t="shared" si="7"/>
        <v>-8.2566666666679112E-2</v>
      </c>
      <c r="T36" s="1157">
        <f t="shared" si="13"/>
        <v>100.75099999999999</v>
      </c>
      <c r="U36" s="1158">
        <f t="shared" si="11"/>
        <v>-1.0642857142869389E-2</v>
      </c>
      <c r="V36" s="1293" t="str">
        <f t="shared" si="2"/>
        <v>---</v>
      </c>
      <c r="W36" s="1374">
        <v>0</v>
      </c>
      <c r="X36" s="1163"/>
      <c r="Y36" s="1375"/>
    </row>
    <row r="37" spans="1:25">
      <c r="A37" s="1164">
        <v>35309</v>
      </c>
      <c r="B37" s="1154">
        <v>102.83200939153515</v>
      </c>
      <c r="C37" s="1155">
        <f t="shared" si="3"/>
        <v>7.0686392758943839E-2</v>
      </c>
      <c r="D37" s="1389">
        <f t="shared" si="15"/>
        <v>1.1000000000000001</v>
      </c>
      <c r="E37" s="1157">
        <f t="shared" si="10"/>
        <v>102.75962029881299</v>
      </c>
      <c r="F37" s="1158">
        <f t="shared" si="6"/>
        <v>8.4098946265683594E-2</v>
      </c>
      <c r="G37" s="1190">
        <f t="shared" si="12"/>
        <v>102.56505149904795</v>
      </c>
      <c r="H37" s="1191">
        <f t="shared" si="6"/>
        <v>8.551121004882134E-2</v>
      </c>
      <c r="I37" s="1384" t="s">
        <v>768</v>
      </c>
      <c r="J37" s="1162" t="str">
        <f t="shared" si="0"/>
        <v>---</v>
      </c>
      <c r="K37" s="1382">
        <v>0</v>
      </c>
      <c r="L37" s="1151"/>
      <c r="M37" s="1103"/>
      <c r="N37" s="1192">
        <v>35309</v>
      </c>
      <c r="O37" s="1231">
        <v>100.4337</v>
      </c>
      <c r="P37" s="1232">
        <f t="shared" si="1"/>
        <v>-0.14430000000000121</v>
      </c>
      <c r="Q37" s="1195">
        <f t="shared" si="16"/>
        <v>0.27</v>
      </c>
      <c r="R37" s="1196">
        <f t="shared" si="14"/>
        <v>100.56166666666667</v>
      </c>
      <c r="S37" s="1197">
        <f t="shared" si="7"/>
        <v>-0.10733333333332951</v>
      </c>
      <c r="T37" s="1167">
        <f t="shared" si="13"/>
        <v>100.70655714285715</v>
      </c>
      <c r="U37" s="1195">
        <f t="shared" si="11"/>
        <v>-4.4442857142840353E-2</v>
      </c>
      <c r="V37" s="1397" t="str">
        <f t="shared" si="2"/>
        <v>山</v>
      </c>
      <c r="W37" s="1398">
        <v>1</v>
      </c>
      <c r="X37" s="1163"/>
      <c r="Y37" s="1375"/>
    </row>
    <row r="38" spans="1:25">
      <c r="A38" s="1192">
        <v>35339</v>
      </c>
      <c r="B38" s="1154">
        <v>102.87949159159447</v>
      </c>
      <c r="C38" s="1232">
        <f t="shared" si="3"/>
        <v>4.7482200059320689E-2</v>
      </c>
      <c r="D38" s="1399">
        <f t="shared" si="15"/>
        <v>1</v>
      </c>
      <c r="E38" s="1167">
        <f t="shared" si="10"/>
        <v>102.82427466063528</v>
      </c>
      <c r="F38" s="1195">
        <f t="shared" si="6"/>
        <v>6.4654361822292117E-2</v>
      </c>
      <c r="G38" s="1196">
        <f t="shared" si="12"/>
        <v>102.65038320126358</v>
      </c>
      <c r="H38" s="1197">
        <f t="shared" si="6"/>
        <v>8.5331702215626137E-2</v>
      </c>
      <c r="I38" s="1400" t="s">
        <v>768</v>
      </c>
      <c r="J38" s="1401" t="str">
        <f t="shared" si="0"/>
        <v>山</v>
      </c>
      <c r="K38" s="1382">
        <v>1</v>
      </c>
      <c r="L38" s="1151"/>
      <c r="M38" s="1103"/>
      <c r="N38" s="1164">
        <v>35339</v>
      </c>
      <c r="O38" s="1165">
        <v>100.1722</v>
      </c>
      <c r="P38" s="1166">
        <f t="shared" si="1"/>
        <v>-0.26149999999999807</v>
      </c>
      <c r="Q38" s="1171">
        <f t="shared" si="16"/>
        <v>-0.15</v>
      </c>
      <c r="R38" s="1168">
        <f t="shared" si="14"/>
        <v>100.39463333333333</v>
      </c>
      <c r="S38" s="1169">
        <f t="shared" si="7"/>
        <v>-0.16703333333333603</v>
      </c>
      <c r="T38" s="1170">
        <f t="shared" si="13"/>
        <v>100.61374285714285</v>
      </c>
      <c r="U38" s="1171">
        <f t="shared" si="11"/>
        <v>-9.2814285714297284E-2</v>
      </c>
      <c r="V38" s="1293" t="str">
        <f t="shared" si="2"/>
        <v>---</v>
      </c>
      <c r="W38" s="1374">
        <v>0</v>
      </c>
      <c r="X38" s="1163"/>
      <c r="Y38" s="1375"/>
    </row>
    <row r="39" spans="1:25">
      <c r="A39" s="1402">
        <v>35370</v>
      </c>
      <c r="B39" s="1154">
        <v>102.87598928214973</v>
      </c>
      <c r="C39" s="1155">
        <f t="shared" si="3"/>
        <v>-3.5023094447410585E-3</v>
      </c>
      <c r="D39" s="1403">
        <f t="shared" si="15"/>
        <v>0.9</v>
      </c>
      <c r="E39" s="1404">
        <f t="shared" si="10"/>
        <v>102.86249675509312</v>
      </c>
      <c r="F39" s="1405">
        <f t="shared" si="6"/>
        <v>3.822209445783642E-2</v>
      </c>
      <c r="G39" s="1406">
        <f t="shared" si="12"/>
        <v>102.72512522950208</v>
      </c>
      <c r="H39" s="1407">
        <f t="shared" si="6"/>
        <v>7.4742028238503622E-2</v>
      </c>
      <c r="I39" s="1408" t="s">
        <v>768</v>
      </c>
      <c r="J39" s="1162" t="str">
        <f t="shared" si="0"/>
        <v>---</v>
      </c>
      <c r="K39" s="1382">
        <v>0</v>
      </c>
      <c r="L39" s="1151"/>
      <c r="M39" s="1103"/>
      <c r="N39" s="1164">
        <v>35370</v>
      </c>
      <c r="O39" s="1165">
        <v>99.745019999999997</v>
      </c>
      <c r="P39" s="1166">
        <f t="shared" si="1"/>
        <v>-0.427180000000007</v>
      </c>
      <c r="Q39" s="1171">
        <f t="shared" si="16"/>
        <v>-0.7</v>
      </c>
      <c r="R39" s="1168">
        <f t="shared" si="14"/>
        <v>100.11697333333335</v>
      </c>
      <c r="S39" s="1169">
        <f t="shared" si="7"/>
        <v>-0.27765999999998314</v>
      </c>
      <c r="T39" s="1157">
        <f t="shared" si="13"/>
        <v>100.45480285714287</v>
      </c>
      <c r="U39" s="1158">
        <f t="shared" si="11"/>
        <v>-0.15893999999998698</v>
      </c>
      <c r="V39" s="1293" t="str">
        <f t="shared" si="2"/>
        <v>---</v>
      </c>
      <c r="W39" s="1374">
        <v>0</v>
      </c>
      <c r="X39" s="1163"/>
      <c r="Y39" s="1375"/>
    </row>
    <row r="40" spans="1:25">
      <c r="A40" s="1217">
        <v>35400</v>
      </c>
      <c r="B40" s="1201">
        <v>102.81655531615739</v>
      </c>
      <c r="C40" s="1202">
        <f t="shared" si="3"/>
        <v>-5.9433965992340632E-2</v>
      </c>
      <c r="D40" s="1409">
        <f t="shared" si="15"/>
        <v>0.7</v>
      </c>
      <c r="E40" s="1211">
        <f t="shared" si="10"/>
        <v>102.85734539663387</v>
      </c>
      <c r="F40" s="1205">
        <f t="shared" si="6"/>
        <v>-5.151358459244193E-3</v>
      </c>
      <c r="G40" s="1206">
        <f t="shared" si="12"/>
        <v>102.77580137701123</v>
      </c>
      <c r="H40" s="1207">
        <f t="shared" si="6"/>
        <v>5.0676147509150837E-2</v>
      </c>
      <c r="I40" s="1386" t="s">
        <v>798</v>
      </c>
      <c r="J40" s="1209" t="str">
        <f t="shared" si="0"/>
        <v>---</v>
      </c>
      <c r="K40" s="1320">
        <v>0</v>
      </c>
      <c r="L40" s="1188"/>
      <c r="M40" s="1103"/>
      <c r="N40" s="1164">
        <v>35400</v>
      </c>
      <c r="O40" s="1218">
        <v>99.293440000000004</v>
      </c>
      <c r="P40" s="1219">
        <f t="shared" si="1"/>
        <v>-0.45157999999999276</v>
      </c>
      <c r="Q40" s="1210">
        <f t="shared" si="16"/>
        <v>-1.26</v>
      </c>
      <c r="R40" s="1220">
        <f t="shared" si="14"/>
        <v>99.736886666666649</v>
      </c>
      <c r="S40" s="1221">
        <f t="shared" si="7"/>
        <v>-0.3800866666666991</v>
      </c>
      <c r="T40" s="1157">
        <f t="shared" si="13"/>
        <v>100.23590857142857</v>
      </c>
      <c r="U40" s="1158">
        <f t="shared" si="11"/>
        <v>-0.21889428571429903</v>
      </c>
      <c r="V40" s="1149" t="str">
        <f t="shared" si="2"/>
        <v>---</v>
      </c>
      <c r="W40" s="1388">
        <v>0</v>
      </c>
      <c r="X40" s="1163"/>
      <c r="Y40" s="1375"/>
    </row>
    <row r="41" spans="1:25">
      <c r="A41" s="1164">
        <v>35431</v>
      </c>
      <c r="B41" s="1154">
        <v>102.71253202618752</v>
      </c>
      <c r="C41" s="1155">
        <f t="shared" si="3"/>
        <v>-0.10402328996987364</v>
      </c>
      <c r="D41" s="1389">
        <f t="shared" si="15"/>
        <v>0.5</v>
      </c>
      <c r="E41" s="1157">
        <f t="shared" si="10"/>
        <v>102.80169220816488</v>
      </c>
      <c r="F41" s="1158">
        <f t="shared" si="6"/>
        <v>-5.5653188468994585E-2</v>
      </c>
      <c r="G41" s="1190">
        <f t="shared" si="12"/>
        <v>102.79477558750401</v>
      </c>
      <c r="H41" s="1191">
        <f t="shared" si="6"/>
        <v>1.8974210492771704E-2</v>
      </c>
      <c r="I41" s="1384" t="s">
        <v>798</v>
      </c>
      <c r="J41" s="1189" t="str">
        <f t="shared" si="0"/>
        <v>---</v>
      </c>
      <c r="K41" s="1382">
        <v>0</v>
      </c>
      <c r="L41" s="1151"/>
      <c r="M41" s="1103"/>
      <c r="N41" s="1142">
        <v>35431</v>
      </c>
      <c r="O41" s="1165">
        <v>99.023619999999994</v>
      </c>
      <c r="P41" s="1166">
        <f t="shared" si="1"/>
        <v>-0.26982000000000994</v>
      </c>
      <c r="Q41" s="1171">
        <f t="shared" si="16"/>
        <v>-1.62</v>
      </c>
      <c r="R41" s="1168">
        <f t="shared" si="14"/>
        <v>99.354026666666655</v>
      </c>
      <c r="S41" s="1169">
        <f t="shared" si="7"/>
        <v>-0.38285999999999376</v>
      </c>
      <c r="T41" s="1147">
        <f t="shared" si="13"/>
        <v>99.988468571428584</v>
      </c>
      <c r="U41" s="1248">
        <f t="shared" si="11"/>
        <v>-0.24743999999998323</v>
      </c>
      <c r="V41" s="1306" t="str">
        <f t="shared" si="2"/>
        <v>---</v>
      </c>
      <c r="W41" s="1374">
        <v>0</v>
      </c>
      <c r="X41" s="1163"/>
      <c r="Y41" s="1375"/>
    </row>
    <row r="42" spans="1:25">
      <c r="A42" s="1164">
        <v>35462</v>
      </c>
      <c r="B42" s="1154">
        <v>102.5632915874402</v>
      </c>
      <c r="C42" s="1155">
        <f t="shared" si="3"/>
        <v>-0.14924043874731296</v>
      </c>
      <c r="D42" s="1389">
        <f t="shared" si="15"/>
        <v>0.3</v>
      </c>
      <c r="E42" s="1157">
        <f t="shared" si="10"/>
        <v>102.69745964326171</v>
      </c>
      <c r="F42" s="1158">
        <f t="shared" si="6"/>
        <v>-0.10423256490317101</v>
      </c>
      <c r="G42" s="1190">
        <f t="shared" si="12"/>
        <v>102.77731317054868</v>
      </c>
      <c r="H42" s="1191">
        <f t="shared" si="6"/>
        <v>-1.7462416955325466E-2</v>
      </c>
      <c r="I42" s="1384" t="s">
        <v>770</v>
      </c>
      <c r="J42" s="1162" t="str">
        <f t="shared" si="0"/>
        <v>---</v>
      </c>
      <c r="K42" s="1382">
        <v>0</v>
      </c>
      <c r="L42" s="1151"/>
      <c r="M42" s="1103"/>
      <c r="N42" s="1164">
        <v>35462</v>
      </c>
      <c r="O42" s="1165">
        <v>99.106409999999997</v>
      </c>
      <c r="P42" s="1166">
        <f t="shared" si="1"/>
        <v>8.2790000000002806E-2</v>
      </c>
      <c r="Q42" s="1171">
        <f t="shared" si="16"/>
        <v>-1.63</v>
      </c>
      <c r="R42" s="1168">
        <f t="shared" si="14"/>
        <v>99.141156666666674</v>
      </c>
      <c r="S42" s="1169">
        <f t="shared" si="7"/>
        <v>-0.21286999999998102</v>
      </c>
      <c r="T42" s="1157">
        <f t="shared" si="13"/>
        <v>99.764627142857123</v>
      </c>
      <c r="U42" s="1158">
        <f t="shared" si="11"/>
        <v>-0.22384142857146117</v>
      </c>
      <c r="V42" s="1293" t="str">
        <f t="shared" si="2"/>
        <v>---</v>
      </c>
      <c r="W42" s="1374">
        <v>0</v>
      </c>
      <c r="X42" s="1163"/>
      <c r="Y42" s="1375"/>
    </row>
    <row r="43" spans="1:25">
      <c r="A43" s="1164">
        <v>35490</v>
      </c>
      <c r="B43" s="1154">
        <v>102.35564998875223</v>
      </c>
      <c r="C43" s="1155">
        <f t="shared" si="3"/>
        <v>-0.20764159868797094</v>
      </c>
      <c r="D43" s="1389">
        <f t="shared" si="15"/>
        <v>0.1</v>
      </c>
      <c r="E43" s="1157">
        <f t="shared" si="10"/>
        <v>102.54382453412666</v>
      </c>
      <c r="F43" s="1158">
        <f t="shared" si="6"/>
        <v>-0.15363510913505252</v>
      </c>
      <c r="G43" s="1190">
        <f t="shared" si="12"/>
        <v>102.71935988340239</v>
      </c>
      <c r="H43" s="1191">
        <f t="shared" si="6"/>
        <v>-5.7953287146290222E-2</v>
      </c>
      <c r="I43" s="1384" t="s">
        <v>770</v>
      </c>
      <c r="J43" s="1162" t="str">
        <f t="shared" si="0"/>
        <v>---</v>
      </c>
      <c r="K43" s="1382">
        <v>0</v>
      </c>
      <c r="L43" s="1151"/>
      <c r="M43" s="1103"/>
      <c r="N43" s="1164">
        <v>35490</v>
      </c>
      <c r="O43" s="1165">
        <v>99.395330000000001</v>
      </c>
      <c r="P43" s="1166">
        <f t="shared" si="1"/>
        <v>0.28892000000000451</v>
      </c>
      <c r="Q43" s="1171">
        <f t="shared" si="16"/>
        <v>-1.41</v>
      </c>
      <c r="R43" s="1168">
        <f t="shared" si="14"/>
        <v>99.175119999999993</v>
      </c>
      <c r="S43" s="1169">
        <f t="shared" si="7"/>
        <v>3.3963333333318246E-2</v>
      </c>
      <c r="T43" s="1157">
        <f t="shared" si="13"/>
        <v>99.595674285714296</v>
      </c>
      <c r="U43" s="1158">
        <f t="shared" si="11"/>
        <v>-0.16895285714282693</v>
      </c>
      <c r="V43" s="1293" t="str">
        <f t="shared" si="2"/>
        <v>---</v>
      </c>
      <c r="W43" s="1374">
        <v>0</v>
      </c>
      <c r="X43" s="1163"/>
      <c r="Y43" s="1375"/>
    </row>
    <row r="44" spans="1:25">
      <c r="A44" s="1164">
        <v>35521</v>
      </c>
      <c r="B44" s="1154">
        <v>102.08143866497342</v>
      </c>
      <c r="C44" s="1155">
        <f t="shared" si="3"/>
        <v>-0.27421132377881463</v>
      </c>
      <c r="D44" s="1389">
        <f t="shared" si="15"/>
        <v>-0.3</v>
      </c>
      <c r="E44" s="1157">
        <f t="shared" si="10"/>
        <v>102.3334600803886</v>
      </c>
      <c r="F44" s="1158">
        <f t="shared" si="6"/>
        <v>-0.21036445373805179</v>
      </c>
      <c r="G44" s="1190">
        <f t="shared" si="12"/>
        <v>102.61213549389358</v>
      </c>
      <c r="H44" s="1191">
        <f t="shared" si="6"/>
        <v>-0.10722438950881497</v>
      </c>
      <c r="I44" s="1384" t="s">
        <v>770</v>
      </c>
      <c r="J44" s="1162" t="str">
        <f t="shared" si="0"/>
        <v>---</v>
      </c>
      <c r="K44" s="1382">
        <v>0</v>
      </c>
      <c r="L44" s="1151"/>
      <c r="M44" s="1103"/>
      <c r="N44" s="1164">
        <v>35521</v>
      </c>
      <c r="O44" s="1165">
        <v>99.711680000000001</v>
      </c>
      <c r="P44" s="1166">
        <f t="shared" si="1"/>
        <v>0.31634999999999991</v>
      </c>
      <c r="Q44" s="1171">
        <f t="shared" si="16"/>
        <v>-1.1399999999999999</v>
      </c>
      <c r="R44" s="1168">
        <f t="shared" si="14"/>
        <v>99.404473333333328</v>
      </c>
      <c r="S44" s="1169">
        <f t="shared" si="7"/>
        <v>0.22935333333333574</v>
      </c>
      <c r="T44" s="1157">
        <f t="shared" si="13"/>
        <v>99.492528571428565</v>
      </c>
      <c r="U44" s="1158">
        <f t="shared" si="11"/>
        <v>-0.10314571428573061</v>
      </c>
      <c r="V44" s="1293" t="str">
        <f t="shared" si="2"/>
        <v>---</v>
      </c>
      <c r="W44" s="1374">
        <v>0</v>
      </c>
      <c r="X44" s="1163"/>
      <c r="Y44" s="1375"/>
    </row>
    <row r="45" spans="1:25">
      <c r="A45" s="1164">
        <v>35551</v>
      </c>
      <c r="B45" s="1154">
        <v>101.80278029182516</v>
      </c>
      <c r="C45" s="1155">
        <f t="shared" si="3"/>
        <v>-0.27865837314826081</v>
      </c>
      <c r="D45" s="1389">
        <f t="shared" si="15"/>
        <v>-0.6</v>
      </c>
      <c r="E45" s="1157">
        <f t="shared" si="10"/>
        <v>102.07995631518361</v>
      </c>
      <c r="F45" s="1158">
        <f t="shared" si="6"/>
        <v>-0.25350376520499651</v>
      </c>
      <c r="G45" s="1190">
        <f t="shared" si="12"/>
        <v>102.45831959392652</v>
      </c>
      <c r="H45" s="1191">
        <f t="shared" si="6"/>
        <v>-0.15381589996705713</v>
      </c>
      <c r="I45" s="1384" t="s">
        <v>770</v>
      </c>
      <c r="J45" s="1162" t="str">
        <f t="shared" si="0"/>
        <v>---</v>
      </c>
      <c r="K45" s="1382">
        <v>0</v>
      </c>
      <c r="L45" s="1151"/>
      <c r="M45" s="1103"/>
      <c r="N45" s="1164">
        <v>35551</v>
      </c>
      <c r="O45" s="1165">
        <v>99.923450000000003</v>
      </c>
      <c r="P45" s="1166">
        <f t="shared" si="1"/>
        <v>0.21177000000000135</v>
      </c>
      <c r="Q45" s="1171">
        <f t="shared" si="16"/>
        <v>-0.89</v>
      </c>
      <c r="R45" s="1168">
        <f t="shared" si="14"/>
        <v>99.676820000000006</v>
      </c>
      <c r="S45" s="1169">
        <f t="shared" si="7"/>
        <v>0.27234666666667806</v>
      </c>
      <c r="T45" s="1157">
        <f t="shared" si="13"/>
        <v>99.456992857142851</v>
      </c>
      <c r="U45" s="1158">
        <f t="shared" si="11"/>
        <v>-3.5535714285714448E-2</v>
      </c>
      <c r="V45" s="1293" t="str">
        <f t="shared" si="2"/>
        <v>---</v>
      </c>
      <c r="W45" s="1374">
        <v>0</v>
      </c>
      <c r="X45" s="1163"/>
      <c r="Y45" s="1375"/>
    </row>
    <row r="46" spans="1:25">
      <c r="A46" s="1164">
        <v>35582</v>
      </c>
      <c r="B46" s="1154">
        <v>101.52683473875842</v>
      </c>
      <c r="C46" s="1155">
        <f t="shared" si="3"/>
        <v>-0.27594555306673385</v>
      </c>
      <c r="D46" s="1389">
        <f t="shared" si="15"/>
        <v>-1</v>
      </c>
      <c r="E46" s="1157">
        <f t="shared" si="10"/>
        <v>101.80368456518568</v>
      </c>
      <c r="F46" s="1158">
        <f t="shared" si="6"/>
        <v>-0.27627174999793169</v>
      </c>
      <c r="G46" s="1190">
        <f t="shared" si="12"/>
        <v>102.26558323058491</v>
      </c>
      <c r="H46" s="1191">
        <f t="shared" si="6"/>
        <v>-0.19273636334160926</v>
      </c>
      <c r="I46" s="1384" t="s">
        <v>770</v>
      </c>
      <c r="J46" s="1162" t="str">
        <f t="shared" si="0"/>
        <v>---</v>
      </c>
      <c r="K46" s="1382">
        <v>0</v>
      </c>
      <c r="L46" s="1151"/>
      <c r="M46" s="1103"/>
      <c r="N46" s="1164">
        <v>35582</v>
      </c>
      <c r="O46" s="1165">
        <v>99.996960000000001</v>
      </c>
      <c r="P46" s="1166">
        <f t="shared" si="1"/>
        <v>7.3509999999998854E-2</v>
      </c>
      <c r="Q46" s="1171">
        <f t="shared" si="16"/>
        <v>-0.75</v>
      </c>
      <c r="R46" s="1168">
        <f t="shared" si="14"/>
        <v>99.877363333333335</v>
      </c>
      <c r="S46" s="1169">
        <f t="shared" si="7"/>
        <v>0.20054333333332863</v>
      </c>
      <c r="T46" s="1157">
        <f t="shared" si="13"/>
        <v>99.4929842857143</v>
      </c>
      <c r="U46" s="1158">
        <f t="shared" si="11"/>
        <v>3.5991428571449546E-2</v>
      </c>
      <c r="V46" s="1293" t="str">
        <f t="shared" si="2"/>
        <v>---</v>
      </c>
      <c r="W46" s="1374">
        <v>0</v>
      </c>
      <c r="X46" s="1163"/>
      <c r="Y46" s="1375"/>
    </row>
    <row r="47" spans="1:25">
      <c r="A47" s="1164">
        <v>35612</v>
      </c>
      <c r="B47" s="1154">
        <v>101.26240840981384</v>
      </c>
      <c r="C47" s="1155">
        <f t="shared" si="3"/>
        <v>-0.26442632894458029</v>
      </c>
      <c r="D47" s="1389">
        <f t="shared" si="15"/>
        <v>-1.4</v>
      </c>
      <c r="E47" s="1157">
        <f t="shared" si="10"/>
        <v>101.53067448013246</v>
      </c>
      <c r="F47" s="1158">
        <f t="shared" si="6"/>
        <v>-0.27301008505321533</v>
      </c>
      <c r="G47" s="1190">
        <f t="shared" si="12"/>
        <v>102.0435622439644</v>
      </c>
      <c r="H47" s="1191">
        <f t="shared" si="6"/>
        <v>-0.22202098662050673</v>
      </c>
      <c r="I47" s="1384" t="s">
        <v>770</v>
      </c>
      <c r="J47" s="1162" t="str">
        <f t="shared" si="0"/>
        <v>---</v>
      </c>
      <c r="K47" s="1382">
        <v>0</v>
      </c>
      <c r="L47" s="1151"/>
      <c r="M47" s="1103"/>
      <c r="N47" s="1164">
        <v>35612</v>
      </c>
      <c r="O47" s="1165">
        <v>99.876959999999997</v>
      </c>
      <c r="P47" s="1166">
        <f t="shared" si="1"/>
        <v>-0.12000000000000455</v>
      </c>
      <c r="Q47" s="1171">
        <f t="shared" si="16"/>
        <v>-0.79</v>
      </c>
      <c r="R47" s="1168">
        <f t="shared" si="14"/>
        <v>99.932456666666667</v>
      </c>
      <c r="S47" s="1169">
        <f t="shared" si="7"/>
        <v>5.5093333333331884E-2</v>
      </c>
      <c r="T47" s="1157">
        <f t="shared" si="13"/>
        <v>99.576344285714285</v>
      </c>
      <c r="U47" s="1158">
        <f t="shared" si="11"/>
        <v>8.335999999998478E-2</v>
      </c>
      <c r="V47" s="1293" t="str">
        <f t="shared" si="2"/>
        <v>---</v>
      </c>
      <c r="W47" s="1374">
        <v>0</v>
      </c>
      <c r="X47" s="1163"/>
      <c r="Y47" s="1375"/>
    </row>
    <row r="48" spans="1:25">
      <c r="A48" s="1164">
        <v>35643</v>
      </c>
      <c r="B48" s="1154">
        <v>101.01917738257008</v>
      </c>
      <c r="C48" s="1155">
        <f t="shared" si="3"/>
        <v>-0.24323102724376611</v>
      </c>
      <c r="D48" s="1389">
        <f t="shared" si="15"/>
        <v>-1.7</v>
      </c>
      <c r="E48" s="1157">
        <f t="shared" si="10"/>
        <v>101.26947351038079</v>
      </c>
      <c r="F48" s="1158">
        <f t="shared" si="6"/>
        <v>-0.26120096975166973</v>
      </c>
      <c r="G48" s="1190">
        <f t="shared" si="12"/>
        <v>101.80165443773333</v>
      </c>
      <c r="H48" s="1191">
        <f t="shared" si="6"/>
        <v>-0.24190780623106889</v>
      </c>
      <c r="I48" s="1384" t="s">
        <v>770</v>
      </c>
      <c r="J48" s="1162" t="str">
        <f t="shared" si="0"/>
        <v>---</v>
      </c>
      <c r="K48" s="1382">
        <v>0</v>
      </c>
      <c r="L48" s="1151"/>
      <c r="M48" s="1103"/>
      <c r="N48" s="1164">
        <v>35643</v>
      </c>
      <c r="O48" s="1165">
        <v>99.505110000000002</v>
      </c>
      <c r="P48" s="1166">
        <f t="shared" si="1"/>
        <v>-0.37184999999999491</v>
      </c>
      <c r="Q48" s="1171">
        <f t="shared" si="16"/>
        <v>-1.07</v>
      </c>
      <c r="R48" s="1168">
        <f t="shared" si="14"/>
        <v>99.793009999999995</v>
      </c>
      <c r="S48" s="1169">
        <f t="shared" si="7"/>
        <v>-0.1394466666666716</v>
      </c>
      <c r="T48" s="1157">
        <f t="shared" si="13"/>
        <v>99.645128571428586</v>
      </c>
      <c r="U48" s="1158">
        <f t="shared" si="11"/>
        <v>6.8784285714301063E-2</v>
      </c>
      <c r="V48" s="1293" t="str">
        <f t="shared" si="2"/>
        <v>---</v>
      </c>
      <c r="W48" s="1374">
        <v>0</v>
      </c>
      <c r="X48" s="1163"/>
      <c r="Y48" s="1375"/>
    </row>
    <row r="49" spans="1:25">
      <c r="A49" s="1164">
        <v>35674</v>
      </c>
      <c r="B49" s="1154">
        <v>100.76672903028764</v>
      </c>
      <c r="C49" s="1155">
        <f t="shared" si="3"/>
        <v>-0.25244835228244256</v>
      </c>
      <c r="D49" s="1389">
        <f t="shared" si="15"/>
        <v>-2</v>
      </c>
      <c r="E49" s="1157">
        <f t="shared" si="10"/>
        <v>101.01610494089051</v>
      </c>
      <c r="F49" s="1158">
        <f t="shared" si="6"/>
        <v>-0.2533685694902772</v>
      </c>
      <c r="G49" s="1190">
        <f t="shared" si="12"/>
        <v>101.5450026438544</v>
      </c>
      <c r="H49" s="1191">
        <f t="shared" si="6"/>
        <v>-0.25665179387893033</v>
      </c>
      <c r="I49" s="1384" t="s">
        <v>770</v>
      </c>
      <c r="J49" s="1162" t="str">
        <f t="shared" si="0"/>
        <v>---</v>
      </c>
      <c r="K49" s="1382">
        <v>0</v>
      </c>
      <c r="L49" s="1151"/>
      <c r="M49" s="1103"/>
      <c r="N49" s="1164">
        <v>35674</v>
      </c>
      <c r="O49" s="1165">
        <v>99.03201</v>
      </c>
      <c r="P49" s="1166">
        <f t="shared" si="1"/>
        <v>-0.4731000000000023</v>
      </c>
      <c r="Q49" s="1171">
        <f t="shared" si="16"/>
        <v>-1.4</v>
      </c>
      <c r="R49" s="1168">
        <f t="shared" si="14"/>
        <v>99.471360000000004</v>
      </c>
      <c r="S49" s="1169">
        <f t="shared" si="7"/>
        <v>-0.32164999999999111</v>
      </c>
      <c r="T49" s="1157">
        <f t="shared" si="13"/>
        <v>99.634500000000003</v>
      </c>
      <c r="U49" s="1158">
        <f t="shared" si="11"/>
        <v>-1.06285714285832E-2</v>
      </c>
      <c r="V49" s="1293" t="str">
        <f t="shared" si="2"/>
        <v>---</v>
      </c>
      <c r="W49" s="1374">
        <v>0</v>
      </c>
      <c r="X49" s="1163"/>
      <c r="Y49" s="1375"/>
    </row>
    <row r="50" spans="1:25">
      <c r="A50" s="1164">
        <v>35704</v>
      </c>
      <c r="B50" s="1154">
        <v>100.46415311328199</v>
      </c>
      <c r="C50" s="1155">
        <f t="shared" si="3"/>
        <v>-0.30257591700564035</v>
      </c>
      <c r="D50" s="1389">
        <f t="shared" si="15"/>
        <v>-2.2999999999999998</v>
      </c>
      <c r="E50" s="1157">
        <f t="shared" si="10"/>
        <v>100.75001984204657</v>
      </c>
      <c r="F50" s="1158">
        <f t="shared" si="6"/>
        <v>-0.26608509884394493</v>
      </c>
      <c r="G50" s="1190">
        <f t="shared" si="12"/>
        <v>101.27478880450151</v>
      </c>
      <c r="H50" s="1191">
        <f t="shared" si="6"/>
        <v>-0.27021383935289123</v>
      </c>
      <c r="I50" s="1384" t="s">
        <v>770</v>
      </c>
      <c r="J50" s="1162" t="str">
        <f t="shared" si="0"/>
        <v>---</v>
      </c>
      <c r="K50" s="1382">
        <v>0</v>
      </c>
      <c r="L50" s="1151"/>
      <c r="M50" s="1103"/>
      <c r="N50" s="1164">
        <v>35704</v>
      </c>
      <c r="O50" s="1165">
        <v>98.637150000000005</v>
      </c>
      <c r="P50" s="1166">
        <f t="shared" si="1"/>
        <v>-0.39485999999999422</v>
      </c>
      <c r="Q50" s="1171">
        <f t="shared" si="16"/>
        <v>-1.53</v>
      </c>
      <c r="R50" s="1168">
        <f t="shared" si="14"/>
        <v>99.058090000000007</v>
      </c>
      <c r="S50" s="1169">
        <f t="shared" si="7"/>
        <v>-0.41326999999999714</v>
      </c>
      <c r="T50" s="1157">
        <f t="shared" si="13"/>
        <v>99.526188571428563</v>
      </c>
      <c r="U50" s="1158">
        <f t="shared" si="11"/>
        <v>-0.10831142857144016</v>
      </c>
      <c r="V50" s="1293" t="str">
        <f t="shared" si="2"/>
        <v>---</v>
      </c>
      <c r="W50" s="1374">
        <v>0</v>
      </c>
      <c r="X50" s="1163"/>
      <c r="Y50" s="1375"/>
    </row>
    <row r="51" spans="1:25">
      <c r="A51" s="1164">
        <v>35735</v>
      </c>
      <c r="B51" s="1154">
        <v>100.10755091250387</v>
      </c>
      <c r="C51" s="1155">
        <f t="shared" si="3"/>
        <v>-0.3566022007781271</v>
      </c>
      <c r="D51" s="1389">
        <f t="shared" si="15"/>
        <v>-2.7</v>
      </c>
      <c r="E51" s="1157">
        <f t="shared" si="10"/>
        <v>100.44614435202449</v>
      </c>
      <c r="F51" s="1158">
        <f t="shared" si="6"/>
        <v>-0.30387549002207948</v>
      </c>
      <c r="G51" s="1190">
        <f t="shared" si="12"/>
        <v>100.99280483986298</v>
      </c>
      <c r="H51" s="1191">
        <f t="shared" si="6"/>
        <v>-0.2819839646385276</v>
      </c>
      <c r="I51" s="1384" t="s">
        <v>770</v>
      </c>
      <c r="J51" s="1162" t="str">
        <f t="shared" si="0"/>
        <v>---</v>
      </c>
      <c r="K51" s="1382">
        <v>0</v>
      </c>
      <c r="L51" s="1151"/>
      <c r="M51" s="1103"/>
      <c r="N51" s="1164">
        <v>35735</v>
      </c>
      <c r="O51" s="1165">
        <v>98.450239999999994</v>
      </c>
      <c r="P51" s="1166">
        <f t="shared" si="1"/>
        <v>-0.18691000000001168</v>
      </c>
      <c r="Q51" s="1171">
        <f t="shared" si="16"/>
        <v>-1.3</v>
      </c>
      <c r="R51" s="1168">
        <f t="shared" si="14"/>
        <v>98.706466666666657</v>
      </c>
      <c r="S51" s="1169">
        <f t="shared" si="7"/>
        <v>-0.35162333333335027</v>
      </c>
      <c r="T51" s="1157">
        <f t="shared" si="13"/>
        <v>99.345982857142857</v>
      </c>
      <c r="U51" s="1158">
        <f t="shared" si="11"/>
        <v>-0.1802057142857052</v>
      </c>
      <c r="V51" s="1293" t="str">
        <f t="shared" si="2"/>
        <v>---</v>
      </c>
      <c r="W51" s="1374">
        <v>0</v>
      </c>
      <c r="X51" s="1163"/>
      <c r="Y51" s="1375"/>
    </row>
    <row r="52" spans="1:25">
      <c r="A52" s="1164">
        <v>35765</v>
      </c>
      <c r="B52" s="1154">
        <v>99.72098161635715</v>
      </c>
      <c r="C52" s="1155">
        <f t="shared" si="3"/>
        <v>-0.38656929614671753</v>
      </c>
      <c r="D52" s="1389">
        <f t="shared" si="15"/>
        <v>-3</v>
      </c>
      <c r="E52" s="1157">
        <f t="shared" si="10"/>
        <v>100.09756188071434</v>
      </c>
      <c r="F52" s="1158">
        <f t="shared" si="6"/>
        <v>-0.34858247131015219</v>
      </c>
      <c r="G52" s="1190">
        <f t="shared" si="12"/>
        <v>100.69540502908185</v>
      </c>
      <c r="H52" s="1191">
        <f t="shared" si="6"/>
        <v>-0.29739981078112976</v>
      </c>
      <c r="I52" s="1384" t="s">
        <v>770</v>
      </c>
      <c r="J52" s="1162" t="str">
        <f t="shared" si="0"/>
        <v>---</v>
      </c>
      <c r="K52" s="1382">
        <v>0</v>
      </c>
      <c r="L52" s="1151"/>
      <c r="M52" s="1103"/>
      <c r="N52" s="1217">
        <v>35765</v>
      </c>
      <c r="O52" s="1165">
        <v>98.394239999999996</v>
      </c>
      <c r="P52" s="1166">
        <f t="shared" si="1"/>
        <v>-5.5999999999997385E-2</v>
      </c>
      <c r="Q52" s="1210">
        <f t="shared" si="16"/>
        <v>-0.91</v>
      </c>
      <c r="R52" s="1168">
        <f t="shared" si="14"/>
        <v>98.493876666666665</v>
      </c>
      <c r="S52" s="1169">
        <f t="shared" si="7"/>
        <v>-0.21258999999999162</v>
      </c>
      <c r="T52" s="1211">
        <f t="shared" si="13"/>
        <v>99.127524285714273</v>
      </c>
      <c r="U52" s="1205">
        <f t="shared" si="11"/>
        <v>-0.21845857142858449</v>
      </c>
      <c r="V52" s="1293" t="str">
        <f t="shared" si="2"/>
        <v>---</v>
      </c>
      <c r="W52" s="1374">
        <v>0</v>
      </c>
      <c r="X52" s="1163"/>
      <c r="Y52" s="1375"/>
    </row>
    <row r="53" spans="1:25">
      <c r="A53" s="1142">
        <v>35796</v>
      </c>
      <c r="B53" s="1276">
        <v>99.338087449806366</v>
      </c>
      <c r="C53" s="1390">
        <f t="shared" si="3"/>
        <v>-0.38289416655078412</v>
      </c>
      <c r="D53" s="1391">
        <f t="shared" si="15"/>
        <v>-3.3</v>
      </c>
      <c r="E53" s="1147">
        <f t="shared" si="10"/>
        <v>99.722206659555795</v>
      </c>
      <c r="F53" s="1248">
        <f t="shared" si="6"/>
        <v>-0.37535522115854292</v>
      </c>
      <c r="G53" s="1392">
        <f t="shared" si="12"/>
        <v>100.38272684494585</v>
      </c>
      <c r="H53" s="1393">
        <f t="shared" si="6"/>
        <v>-0.31267818413600423</v>
      </c>
      <c r="I53" s="1394" t="s">
        <v>770</v>
      </c>
      <c r="J53" s="1162" t="str">
        <f t="shared" si="0"/>
        <v>---</v>
      </c>
      <c r="K53" s="1395">
        <v>0</v>
      </c>
      <c r="L53" s="1396"/>
      <c r="M53" s="1103"/>
      <c r="N53" s="1164">
        <v>35796</v>
      </c>
      <c r="O53" s="1223">
        <v>98.372249999999994</v>
      </c>
      <c r="P53" s="1224">
        <f t="shared" si="1"/>
        <v>-2.1990000000002397E-2</v>
      </c>
      <c r="Q53" s="1171">
        <f t="shared" si="16"/>
        <v>-0.66</v>
      </c>
      <c r="R53" s="1145">
        <f t="shared" si="14"/>
        <v>98.405576666666661</v>
      </c>
      <c r="S53" s="1214">
        <f t="shared" si="7"/>
        <v>-8.830000000000382E-2</v>
      </c>
      <c r="T53" s="1157">
        <f t="shared" si="13"/>
        <v>98.895422857142862</v>
      </c>
      <c r="U53" s="1158">
        <f t="shared" si="11"/>
        <v>-0.23210142857141136</v>
      </c>
      <c r="V53" s="1293" t="str">
        <f t="shared" si="2"/>
        <v>---</v>
      </c>
      <c r="W53" s="1374">
        <v>0</v>
      </c>
      <c r="X53" s="1163"/>
      <c r="Y53" s="1375"/>
    </row>
    <row r="54" spans="1:25">
      <c r="A54" s="1164">
        <v>35827</v>
      </c>
      <c r="B54" s="1154">
        <v>98.968237947683079</v>
      </c>
      <c r="C54" s="1155">
        <f t="shared" si="3"/>
        <v>-0.36984950212328727</v>
      </c>
      <c r="D54" s="1389">
        <f t="shared" si="15"/>
        <v>-3.5</v>
      </c>
      <c r="E54" s="1157">
        <f t="shared" si="10"/>
        <v>99.342435671282203</v>
      </c>
      <c r="F54" s="1158">
        <f t="shared" si="6"/>
        <v>-0.37977098827359157</v>
      </c>
      <c r="G54" s="1190">
        <f t="shared" si="12"/>
        <v>100.0549882074986</v>
      </c>
      <c r="H54" s="1191">
        <f t="shared" si="6"/>
        <v>-0.32773863744725418</v>
      </c>
      <c r="I54" s="1384" t="s">
        <v>770</v>
      </c>
      <c r="J54" s="1162" t="str">
        <f t="shared" si="0"/>
        <v>---</v>
      </c>
      <c r="K54" s="1382">
        <v>0</v>
      </c>
      <c r="L54" s="1151"/>
      <c r="M54" s="1103"/>
      <c r="N54" s="1164">
        <v>35827</v>
      </c>
      <c r="O54" s="1165">
        <v>98.323499999999996</v>
      </c>
      <c r="P54" s="1166">
        <f t="shared" si="1"/>
        <v>-4.8749999999998295E-2</v>
      </c>
      <c r="Q54" s="1171">
        <f t="shared" si="16"/>
        <v>-0.79</v>
      </c>
      <c r="R54" s="1168">
        <f t="shared" si="14"/>
        <v>98.363329999999976</v>
      </c>
      <c r="S54" s="1169">
        <f t="shared" si="7"/>
        <v>-4.2246666666684973E-2</v>
      </c>
      <c r="T54" s="1157">
        <f t="shared" si="13"/>
        <v>98.673500000000004</v>
      </c>
      <c r="U54" s="1158">
        <f t="shared" si="11"/>
        <v>-0.22192285714285731</v>
      </c>
      <c r="V54" s="1293" t="str">
        <f t="shared" si="2"/>
        <v>---</v>
      </c>
      <c r="W54" s="1374">
        <v>0</v>
      </c>
      <c r="X54" s="1163"/>
      <c r="Y54" s="1375"/>
    </row>
    <row r="55" spans="1:25">
      <c r="A55" s="1164">
        <v>35855</v>
      </c>
      <c r="B55" s="1154">
        <v>98.634802406885981</v>
      </c>
      <c r="C55" s="1155">
        <f t="shared" si="3"/>
        <v>-0.33343554079709747</v>
      </c>
      <c r="D55" s="1389">
        <f t="shared" si="15"/>
        <v>-3.6</v>
      </c>
      <c r="E55" s="1157">
        <f t="shared" si="10"/>
        <v>98.980375934791809</v>
      </c>
      <c r="F55" s="1158">
        <f t="shared" si="6"/>
        <v>-0.36205973649039436</v>
      </c>
      <c r="G55" s="1190">
        <f t="shared" si="12"/>
        <v>99.714363210972309</v>
      </c>
      <c r="H55" s="1191">
        <f t="shared" si="6"/>
        <v>-0.3406249965262873</v>
      </c>
      <c r="I55" s="1384" t="s">
        <v>770</v>
      </c>
      <c r="J55" s="1162" t="str">
        <f t="shared" si="0"/>
        <v>---</v>
      </c>
      <c r="K55" s="1382">
        <v>0</v>
      </c>
      <c r="L55" s="1151"/>
      <c r="M55" s="1103"/>
      <c r="N55" s="1164">
        <v>35855</v>
      </c>
      <c r="O55" s="1165">
        <v>98.245379999999997</v>
      </c>
      <c r="P55" s="1166">
        <f t="shared" si="1"/>
        <v>-7.8119999999998413E-2</v>
      </c>
      <c r="Q55" s="1171">
        <f t="shared" si="16"/>
        <v>-1.1599999999999999</v>
      </c>
      <c r="R55" s="1168">
        <f t="shared" si="14"/>
        <v>98.31371</v>
      </c>
      <c r="S55" s="1169">
        <f t="shared" si="7"/>
        <v>-4.9619999999976017E-2</v>
      </c>
      <c r="T55" s="1157">
        <f t="shared" si="13"/>
        <v>98.493538571428559</v>
      </c>
      <c r="U55" s="1158">
        <f t="shared" si="11"/>
        <v>-0.17996142857144548</v>
      </c>
      <c r="V55" s="1293" t="str">
        <f t="shared" si="2"/>
        <v>---</v>
      </c>
      <c r="W55" s="1374">
        <v>0</v>
      </c>
      <c r="X55" s="1163"/>
      <c r="Y55" s="1375"/>
    </row>
    <row r="56" spans="1:25">
      <c r="A56" s="1164">
        <v>35886</v>
      </c>
      <c r="B56" s="1154">
        <v>98.334697206257431</v>
      </c>
      <c r="C56" s="1155">
        <f t="shared" si="3"/>
        <v>-0.30010520062855051</v>
      </c>
      <c r="D56" s="1389">
        <f t="shared" si="15"/>
        <v>-3.7</v>
      </c>
      <c r="E56" s="1157">
        <f t="shared" si="10"/>
        <v>98.645912520275488</v>
      </c>
      <c r="F56" s="1158">
        <f t="shared" si="6"/>
        <v>-0.33446341451632122</v>
      </c>
      <c r="G56" s="1190">
        <f t="shared" si="12"/>
        <v>99.366930093253686</v>
      </c>
      <c r="H56" s="1191">
        <f t="shared" si="6"/>
        <v>-0.34743311771862295</v>
      </c>
      <c r="I56" s="1384" t="s">
        <v>770</v>
      </c>
      <c r="J56" s="1162" t="str">
        <f t="shared" si="0"/>
        <v>---</v>
      </c>
      <c r="K56" s="1382">
        <v>0</v>
      </c>
      <c r="L56" s="1151"/>
      <c r="M56" s="1103"/>
      <c r="N56" s="1164">
        <v>35886</v>
      </c>
      <c r="O56" s="1165">
        <v>98.150180000000006</v>
      </c>
      <c r="P56" s="1166">
        <f t="shared" si="1"/>
        <v>-9.5199999999991292E-2</v>
      </c>
      <c r="Q56" s="1171">
        <f t="shared" si="16"/>
        <v>-1.57</v>
      </c>
      <c r="R56" s="1168">
        <f t="shared" si="14"/>
        <v>98.239686666666671</v>
      </c>
      <c r="S56" s="1169">
        <f t="shared" si="7"/>
        <v>-7.4023333333329333E-2</v>
      </c>
      <c r="T56" s="1157">
        <f t="shared" si="13"/>
        <v>98.367562857142843</v>
      </c>
      <c r="U56" s="1158">
        <f t="shared" si="11"/>
        <v>-0.12597571428571541</v>
      </c>
      <c r="V56" s="1293" t="str">
        <f t="shared" si="2"/>
        <v>---</v>
      </c>
      <c r="W56" s="1374">
        <v>0</v>
      </c>
      <c r="X56" s="1163"/>
      <c r="Y56" s="1375"/>
    </row>
    <row r="57" spans="1:25">
      <c r="A57" s="1164">
        <v>35916</v>
      </c>
      <c r="B57" s="1154">
        <v>98.093672832788215</v>
      </c>
      <c r="C57" s="1155">
        <f t="shared" si="3"/>
        <v>-0.2410243734692159</v>
      </c>
      <c r="D57" s="1389">
        <f t="shared" si="15"/>
        <v>-3.6</v>
      </c>
      <c r="E57" s="1157">
        <f t="shared" si="10"/>
        <v>98.354390815310538</v>
      </c>
      <c r="F57" s="1158">
        <f t="shared" si="6"/>
        <v>-0.29152170496494989</v>
      </c>
      <c r="G57" s="1190">
        <f t="shared" si="12"/>
        <v>99.028290053183142</v>
      </c>
      <c r="H57" s="1191">
        <f t="shared" si="6"/>
        <v>-0.33864004007054405</v>
      </c>
      <c r="I57" s="1384" t="s">
        <v>770</v>
      </c>
      <c r="J57" s="1162" t="str">
        <f t="shared" si="0"/>
        <v>---</v>
      </c>
      <c r="K57" s="1382">
        <v>0</v>
      </c>
      <c r="L57" s="1151"/>
      <c r="M57" s="1103"/>
      <c r="N57" s="1164">
        <v>35916</v>
      </c>
      <c r="O57" s="1165">
        <v>98.051289999999995</v>
      </c>
      <c r="P57" s="1166">
        <f t="shared" si="1"/>
        <v>-9.8890000000011469E-2</v>
      </c>
      <c r="Q57" s="1171">
        <f t="shared" si="16"/>
        <v>-1.87</v>
      </c>
      <c r="R57" s="1168">
        <f t="shared" si="14"/>
        <v>98.148949999999999</v>
      </c>
      <c r="S57" s="1169">
        <f t="shared" si="7"/>
        <v>-9.0736666666671795E-2</v>
      </c>
      <c r="T57" s="1157">
        <f t="shared" si="13"/>
        <v>98.28386857142857</v>
      </c>
      <c r="U57" s="1158">
        <f t="shared" si="11"/>
        <v>-8.3694285714273065E-2</v>
      </c>
      <c r="V57" s="1293" t="str">
        <f t="shared" si="2"/>
        <v>---</v>
      </c>
      <c r="W57" s="1374">
        <v>0</v>
      </c>
      <c r="X57" s="1163"/>
      <c r="Y57" s="1375"/>
    </row>
    <row r="58" spans="1:25">
      <c r="A58" s="1164">
        <v>35947</v>
      </c>
      <c r="B58" s="1154">
        <v>97.921028349483436</v>
      </c>
      <c r="C58" s="1155">
        <f t="shared" si="3"/>
        <v>-0.17264448330477933</v>
      </c>
      <c r="D58" s="1389">
        <f t="shared" si="15"/>
        <v>-3.6</v>
      </c>
      <c r="E58" s="1157">
        <f t="shared" si="10"/>
        <v>98.116466129509703</v>
      </c>
      <c r="F58" s="1158">
        <f t="shared" si="6"/>
        <v>-0.23792468580083437</v>
      </c>
      <c r="G58" s="1190">
        <f t="shared" si="12"/>
        <v>98.715929687037374</v>
      </c>
      <c r="H58" s="1191">
        <f t="shared" si="6"/>
        <v>-0.3123603661457679</v>
      </c>
      <c r="I58" s="1384" t="s">
        <v>770</v>
      </c>
      <c r="J58" s="1162" t="str">
        <f t="shared" si="0"/>
        <v>---</v>
      </c>
      <c r="K58" s="1382">
        <v>0</v>
      </c>
      <c r="L58" s="1151"/>
      <c r="M58" s="1103"/>
      <c r="N58" s="1164">
        <v>35947</v>
      </c>
      <c r="O58" s="1165">
        <v>97.966369999999998</v>
      </c>
      <c r="P58" s="1166">
        <f t="shared" si="1"/>
        <v>-8.4919999999996776E-2</v>
      </c>
      <c r="Q58" s="1171">
        <f t="shared" si="16"/>
        <v>-2.0299999999999998</v>
      </c>
      <c r="R58" s="1168">
        <f t="shared" si="14"/>
        <v>98.055946666666671</v>
      </c>
      <c r="S58" s="1169">
        <f t="shared" si="7"/>
        <v>-9.3003333333328442E-2</v>
      </c>
      <c r="T58" s="1157">
        <f t="shared" si="13"/>
        <v>98.214744285714275</v>
      </c>
      <c r="U58" s="1158">
        <f t="shared" si="11"/>
        <v>-6.9124285714295297E-2</v>
      </c>
      <c r="V58" s="1293" t="str">
        <f t="shared" si="2"/>
        <v>---</v>
      </c>
      <c r="W58" s="1374">
        <v>0</v>
      </c>
      <c r="X58" s="1163"/>
      <c r="Y58" s="1375"/>
    </row>
    <row r="59" spans="1:25">
      <c r="A59" s="1164">
        <v>35977</v>
      </c>
      <c r="B59" s="1154">
        <v>97.819992711658259</v>
      </c>
      <c r="C59" s="1155">
        <f t="shared" si="3"/>
        <v>-0.1010356378251771</v>
      </c>
      <c r="D59" s="1389">
        <f t="shared" si="15"/>
        <v>-3.4</v>
      </c>
      <c r="E59" s="1157">
        <f t="shared" si="10"/>
        <v>97.944897964643303</v>
      </c>
      <c r="F59" s="1158">
        <f t="shared" si="6"/>
        <v>-0.17156816486640025</v>
      </c>
      <c r="G59" s="1190">
        <f t="shared" si="12"/>
        <v>98.444359843508977</v>
      </c>
      <c r="H59" s="1191">
        <f t="shared" si="6"/>
        <v>-0.27156984352839686</v>
      </c>
      <c r="I59" s="1384" t="s">
        <v>770</v>
      </c>
      <c r="J59" s="1162" t="str">
        <f t="shared" si="0"/>
        <v>---</v>
      </c>
      <c r="K59" s="1382">
        <v>0</v>
      </c>
      <c r="L59" s="1151"/>
      <c r="M59" s="1103"/>
      <c r="N59" s="1164">
        <v>35977</v>
      </c>
      <c r="O59" s="1165">
        <v>97.924319999999994</v>
      </c>
      <c r="P59" s="1166">
        <f t="shared" si="1"/>
        <v>-4.2050000000003251E-2</v>
      </c>
      <c r="Q59" s="1171">
        <f t="shared" si="16"/>
        <v>-1.96</v>
      </c>
      <c r="R59" s="1168">
        <f t="shared" si="14"/>
        <v>97.980659999999986</v>
      </c>
      <c r="S59" s="1169">
        <f t="shared" si="7"/>
        <v>-7.528666666668471E-2</v>
      </c>
      <c r="T59" s="1157">
        <f t="shared" si="13"/>
        <v>98.147612857142846</v>
      </c>
      <c r="U59" s="1158">
        <f t="shared" si="11"/>
        <v>-6.7131428571428842E-2</v>
      </c>
      <c r="V59" s="1149" t="str">
        <f t="shared" si="2"/>
        <v>---</v>
      </c>
      <c r="W59" s="1388">
        <v>0</v>
      </c>
      <c r="X59" s="1163"/>
      <c r="Y59" s="1375"/>
    </row>
    <row r="60" spans="1:25">
      <c r="A60" s="1192">
        <v>36008</v>
      </c>
      <c r="B60" s="1154">
        <v>97.80048549810671</v>
      </c>
      <c r="C60" s="1232">
        <f t="shared" si="3"/>
        <v>-1.950721355154883E-2</v>
      </c>
      <c r="D60" s="1399">
        <f t="shared" si="15"/>
        <v>-3.2</v>
      </c>
      <c r="E60" s="1167">
        <f t="shared" si="10"/>
        <v>97.847168853082792</v>
      </c>
      <c r="F60" s="1195">
        <f t="shared" si="6"/>
        <v>-9.7729111560511228E-2</v>
      </c>
      <c r="G60" s="1196">
        <f t="shared" si="12"/>
        <v>98.224702421837591</v>
      </c>
      <c r="H60" s="1197">
        <f t="shared" si="6"/>
        <v>-0.21965742167138558</v>
      </c>
      <c r="I60" s="1400" t="s">
        <v>770</v>
      </c>
      <c r="J60" s="1401" t="str">
        <f t="shared" si="0"/>
        <v>谷</v>
      </c>
      <c r="K60" s="1382">
        <v>-1</v>
      </c>
      <c r="L60" s="1151"/>
      <c r="M60" s="1103"/>
      <c r="N60" s="1192">
        <v>36008</v>
      </c>
      <c r="O60" s="1231">
        <v>97.958179999999999</v>
      </c>
      <c r="P60" s="1232">
        <f t="shared" si="1"/>
        <v>3.386000000000422E-2</v>
      </c>
      <c r="Q60" s="1195">
        <f t="shared" si="16"/>
        <v>-1.55</v>
      </c>
      <c r="R60" s="1196">
        <f t="shared" si="14"/>
        <v>97.949623333333349</v>
      </c>
      <c r="S60" s="1197">
        <f t="shared" si="7"/>
        <v>-3.1036666666636847E-2</v>
      </c>
      <c r="T60" s="1167">
        <f t="shared" si="13"/>
        <v>98.088459999999984</v>
      </c>
      <c r="U60" s="1195">
        <f t="shared" si="11"/>
        <v>-5.9152857142862558E-2</v>
      </c>
      <c r="V60" s="1186" t="str">
        <f t="shared" si="2"/>
        <v>谷</v>
      </c>
      <c r="W60" s="1233">
        <v>-1</v>
      </c>
      <c r="X60" s="1163"/>
      <c r="Y60" s="1375"/>
    </row>
    <row r="61" spans="1:25">
      <c r="A61" s="1164">
        <v>36039</v>
      </c>
      <c r="B61" s="1154">
        <v>97.855624398405311</v>
      </c>
      <c r="C61" s="1155">
        <f t="shared" si="3"/>
        <v>5.5138900298601357E-2</v>
      </c>
      <c r="D61" s="1389">
        <f t="shared" si="15"/>
        <v>-2.9</v>
      </c>
      <c r="E61" s="1157">
        <f t="shared" si="10"/>
        <v>97.82536753605676</v>
      </c>
      <c r="F61" s="1158">
        <f t="shared" si="6"/>
        <v>-2.1801317026032052E-2</v>
      </c>
      <c r="G61" s="1190">
        <f t="shared" si="12"/>
        <v>98.06575762908362</v>
      </c>
      <c r="H61" s="1191">
        <f t="shared" si="6"/>
        <v>-0.15894479275397089</v>
      </c>
      <c r="I61" s="1384" t="s">
        <v>770</v>
      </c>
      <c r="J61" s="1162" t="str">
        <f t="shared" si="0"/>
        <v>---</v>
      </c>
      <c r="K61" s="1382">
        <v>0</v>
      </c>
      <c r="L61" s="1151"/>
      <c r="M61" s="1103"/>
      <c r="N61" s="1164">
        <v>36039</v>
      </c>
      <c r="O61" s="1165">
        <v>98.055239999999998</v>
      </c>
      <c r="P61" s="1166">
        <f t="shared" si="1"/>
        <v>9.7059999999999036E-2</v>
      </c>
      <c r="Q61" s="1171">
        <f t="shared" si="16"/>
        <v>-0.99</v>
      </c>
      <c r="R61" s="1168">
        <f t="shared" si="14"/>
        <v>97.979246666666654</v>
      </c>
      <c r="S61" s="1169">
        <f t="shared" si="7"/>
        <v>2.9623333333304913E-2</v>
      </c>
      <c r="T61" s="1157">
        <f t="shared" si="13"/>
        <v>98.050137142857139</v>
      </c>
      <c r="U61" s="1158">
        <f t="shared" si="11"/>
        <v>-3.8322857142844668E-2</v>
      </c>
      <c r="V61" s="1237" t="str">
        <f t="shared" si="2"/>
        <v>---</v>
      </c>
      <c r="W61" s="1388">
        <v>0</v>
      </c>
      <c r="X61" s="1163"/>
      <c r="Y61" s="1375"/>
    </row>
    <row r="62" spans="1:25">
      <c r="A62" s="1164">
        <v>36069</v>
      </c>
      <c r="B62" s="1154">
        <v>97.969108252062526</v>
      </c>
      <c r="C62" s="1155">
        <f t="shared" si="3"/>
        <v>0.11348385365721469</v>
      </c>
      <c r="D62" s="1389">
        <f t="shared" si="15"/>
        <v>-2.5</v>
      </c>
      <c r="E62" s="1157">
        <f t="shared" si="10"/>
        <v>97.875072716191525</v>
      </c>
      <c r="F62" s="1158">
        <f t="shared" si="6"/>
        <v>4.9705180134765214E-2</v>
      </c>
      <c r="G62" s="1190">
        <f t="shared" si="12"/>
        <v>97.970658464108837</v>
      </c>
      <c r="H62" s="1191">
        <f t="shared" si="6"/>
        <v>-9.5099164974783434E-2</v>
      </c>
      <c r="I62" s="1384" t="s">
        <v>767</v>
      </c>
      <c r="J62" s="1162" t="str">
        <f t="shared" si="0"/>
        <v>---</v>
      </c>
      <c r="K62" s="1382">
        <v>0</v>
      </c>
      <c r="L62" s="1151"/>
      <c r="M62" s="1103"/>
      <c r="N62" s="1164">
        <v>36069</v>
      </c>
      <c r="O62" s="1165">
        <v>98.215190000000007</v>
      </c>
      <c r="P62" s="1166">
        <f t="shared" si="1"/>
        <v>0.15995000000000914</v>
      </c>
      <c r="Q62" s="1171">
        <f t="shared" si="16"/>
        <v>-0.43</v>
      </c>
      <c r="R62" s="1168">
        <f t="shared" si="14"/>
        <v>98.076203333333339</v>
      </c>
      <c r="S62" s="1169">
        <f t="shared" si="7"/>
        <v>9.695666666668501E-2</v>
      </c>
      <c r="T62" s="1157">
        <f t="shared" si="13"/>
        <v>98.045824285714289</v>
      </c>
      <c r="U62" s="1158">
        <f t="shared" si="11"/>
        <v>-4.3128571428496798E-3</v>
      </c>
      <c r="V62" s="1237" t="str">
        <f t="shared" si="2"/>
        <v>---</v>
      </c>
      <c r="W62" s="1388">
        <v>0</v>
      </c>
      <c r="X62" s="1163"/>
      <c r="Y62" s="1375"/>
    </row>
    <row r="63" spans="1:25">
      <c r="A63" s="1164">
        <v>36100</v>
      </c>
      <c r="B63" s="1154">
        <v>98.140614336356592</v>
      </c>
      <c r="C63" s="1155">
        <f t="shared" si="3"/>
        <v>0.17150608429406589</v>
      </c>
      <c r="D63" s="1389">
        <f t="shared" si="15"/>
        <v>-2</v>
      </c>
      <c r="E63" s="1157">
        <f t="shared" si="10"/>
        <v>97.988448995608152</v>
      </c>
      <c r="F63" s="1158">
        <f t="shared" si="6"/>
        <v>0.11337627941662731</v>
      </c>
      <c r="G63" s="1190">
        <f t="shared" si="12"/>
        <v>97.942932339837299</v>
      </c>
      <c r="H63" s="1191">
        <f t="shared" si="6"/>
        <v>-2.772612427153831E-2</v>
      </c>
      <c r="I63" s="1384" t="s">
        <v>767</v>
      </c>
      <c r="J63" s="1162" t="str">
        <f t="shared" si="0"/>
        <v>---</v>
      </c>
      <c r="K63" s="1382">
        <v>0</v>
      </c>
      <c r="L63" s="1151"/>
      <c r="M63" s="1103"/>
      <c r="N63" s="1164">
        <v>36100</v>
      </c>
      <c r="O63" s="1165">
        <v>98.444940000000003</v>
      </c>
      <c r="P63" s="1166">
        <f t="shared" si="1"/>
        <v>0.22974999999999568</v>
      </c>
      <c r="Q63" s="1171">
        <f t="shared" si="16"/>
        <v>-0.01</v>
      </c>
      <c r="R63" s="1168">
        <f t="shared" si="14"/>
        <v>98.238456666666664</v>
      </c>
      <c r="S63" s="1169">
        <f t="shared" si="7"/>
        <v>0.16225333333332514</v>
      </c>
      <c r="T63" s="1157">
        <f t="shared" si="13"/>
        <v>98.087932857142846</v>
      </c>
      <c r="U63" s="1158">
        <f t="shared" si="11"/>
        <v>4.2108571428556729E-2</v>
      </c>
      <c r="V63" s="1237" t="str">
        <f t="shared" si="2"/>
        <v>---</v>
      </c>
      <c r="W63" s="1410">
        <v>0</v>
      </c>
      <c r="X63" s="1163"/>
      <c r="Y63" s="1375"/>
    </row>
    <row r="64" spans="1:25">
      <c r="A64" s="1217">
        <v>36130</v>
      </c>
      <c r="B64" s="1201">
        <v>98.367220629517291</v>
      </c>
      <c r="C64" s="1202">
        <f t="shared" si="3"/>
        <v>0.22660629316069958</v>
      </c>
      <c r="D64" s="1409">
        <f t="shared" si="15"/>
        <v>-1.4</v>
      </c>
      <c r="E64" s="1211">
        <f t="shared" si="10"/>
        <v>98.158981072645474</v>
      </c>
      <c r="F64" s="1205">
        <f t="shared" si="6"/>
        <v>0.17053207703732198</v>
      </c>
      <c r="G64" s="1206">
        <f t="shared" si="12"/>
        <v>97.982010596512879</v>
      </c>
      <c r="H64" s="1207">
        <f t="shared" si="6"/>
        <v>3.9078256675580292E-2</v>
      </c>
      <c r="I64" s="1386" t="s">
        <v>768</v>
      </c>
      <c r="J64" s="1209" t="str">
        <f t="shared" si="0"/>
        <v>---</v>
      </c>
      <c r="K64" s="1320">
        <v>0</v>
      </c>
      <c r="L64" s="1188"/>
      <c r="M64" s="1103"/>
      <c r="N64" s="1164">
        <v>36130</v>
      </c>
      <c r="O64" s="1218">
        <v>98.690690000000004</v>
      </c>
      <c r="P64" s="1219">
        <f t="shared" si="1"/>
        <v>0.24575000000000102</v>
      </c>
      <c r="Q64" s="1210">
        <f t="shared" si="16"/>
        <v>0.3</v>
      </c>
      <c r="R64" s="1220">
        <f t="shared" si="14"/>
        <v>98.450273333333328</v>
      </c>
      <c r="S64" s="1221">
        <f t="shared" si="7"/>
        <v>0.21181666666666388</v>
      </c>
      <c r="T64" s="1211">
        <f t="shared" si="13"/>
        <v>98.179275714285723</v>
      </c>
      <c r="U64" s="1205">
        <f t="shared" si="11"/>
        <v>9.134285714287671E-2</v>
      </c>
      <c r="V64" s="1149" t="str">
        <f t="shared" si="2"/>
        <v>---</v>
      </c>
      <c r="W64" s="1150">
        <v>0</v>
      </c>
      <c r="X64" s="1163"/>
      <c r="Y64" s="1375"/>
    </row>
    <row r="65" spans="1:25">
      <c r="A65" s="1142">
        <v>36161</v>
      </c>
      <c r="B65" s="1276">
        <v>98.579527831040423</v>
      </c>
      <c r="C65" s="1390">
        <f t="shared" si="3"/>
        <v>0.21230720152313154</v>
      </c>
      <c r="D65" s="1391">
        <f t="shared" si="15"/>
        <v>-0.8</v>
      </c>
      <c r="E65" s="1147">
        <f t="shared" si="10"/>
        <v>98.362454265638107</v>
      </c>
      <c r="F65" s="1248">
        <f t="shared" si="6"/>
        <v>0.20347319299263233</v>
      </c>
      <c r="G65" s="1392">
        <f t="shared" si="12"/>
        <v>98.07608195102101</v>
      </c>
      <c r="H65" s="1393">
        <f t="shared" si="6"/>
        <v>9.4071354508130867E-2</v>
      </c>
      <c r="I65" s="1394" t="s">
        <v>768</v>
      </c>
      <c r="J65" s="1162" t="str">
        <f t="shared" si="0"/>
        <v>---</v>
      </c>
      <c r="K65" s="1395">
        <v>0</v>
      </c>
      <c r="L65" s="1396"/>
      <c r="M65" s="1103"/>
      <c r="N65" s="1142">
        <v>36161</v>
      </c>
      <c r="O65" s="1165">
        <v>98.884119999999996</v>
      </c>
      <c r="P65" s="1166">
        <f t="shared" si="1"/>
        <v>0.19342999999999222</v>
      </c>
      <c r="Q65" s="1171">
        <f t="shared" si="16"/>
        <v>0.52</v>
      </c>
      <c r="R65" s="1168">
        <f t="shared" si="14"/>
        <v>98.673249999999996</v>
      </c>
      <c r="S65" s="1169">
        <f t="shared" si="7"/>
        <v>0.22297666666666771</v>
      </c>
      <c r="T65" s="1157">
        <f t="shared" si="13"/>
        <v>98.310382857142841</v>
      </c>
      <c r="U65" s="1158">
        <f t="shared" si="11"/>
        <v>0.13110714285711822</v>
      </c>
      <c r="V65" s="1149" t="str">
        <f t="shared" si="2"/>
        <v>---</v>
      </c>
      <c r="W65" s="1150">
        <v>0</v>
      </c>
      <c r="X65" s="1163"/>
      <c r="Y65" s="1375"/>
    </row>
    <row r="66" spans="1:25">
      <c r="A66" s="1164">
        <v>36192</v>
      </c>
      <c r="B66" s="1154">
        <v>98.753275098480287</v>
      </c>
      <c r="C66" s="1155">
        <f t="shared" si="3"/>
        <v>0.17374726743986457</v>
      </c>
      <c r="D66" s="1389">
        <f t="shared" si="15"/>
        <v>-0.2</v>
      </c>
      <c r="E66" s="1157">
        <f t="shared" si="10"/>
        <v>98.566674519679339</v>
      </c>
      <c r="F66" s="1158">
        <f t="shared" si="6"/>
        <v>0.2042202540412319</v>
      </c>
      <c r="G66" s="1190">
        <f t="shared" si="12"/>
        <v>98.209408006281294</v>
      </c>
      <c r="H66" s="1191">
        <f t="shared" si="6"/>
        <v>0.13332605526028374</v>
      </c>
      <c r="I66" s="1384" t="s">
        <v>768</v>
      </c>
      <c r="J66" s="1162" t="str">
        <f t="shared" si="0"/>
        <v>---</v>
      </c>
      <c r="K66" s="1382">
        <v>0</v>
      </c>
      <c r="L66" s="1151"/>
      <c r="M66" s="1103"/>
      <c r="N66" s="1164">
        <v>36192</v>
      </c>
      <c r="O66" s="1165">
        <v>98.972480000000004</v>
      </c>
      <c r="P66" s="1166">
        <f t="shared" si="1"/>
        <v>8.8360000000008654E-2</v>
      </c>
      <c r="Q66" s="1171">
        <f t="shared" si="16"/>
        <v>0.66</v>
      </c>
      <c r="R66" s="1168">
        <f t="shared" si="14"/>
        <v>98.849096666666682</v>
      </c>
      <c r="S66" s="1169">
        <f t="shared" si="7"/>
        <v>0.17584666666668625</v>
      </c>
      <c r="T66" s="1157">
        <f t="shared" si="13"/>
        <v>98.460120000000003</v>
      </c>
      <c r="U66" s="1158">
        <f t="shared" si="11"/>
        <v>0.14973714285716255</v>
      </c>
      <c r="V66" s="1149" t="str">
        <f t="shared" si="2"/>
        <v>---</v>
      </c>
      <c r="W66" s="1150">
        <v>0</v>
      </c>
      <c r="X66" s="1163"/>
      <c r="Y66" s="1375"/>
    </row>
    <row r="67" spans="1:25">
      <c r="A67" s="1164">
        <v>36220</v>
      </c>
      <c r="B67" s="1154">
        <v>98.871425270499614</v>
      </c>
      <c r="C67" s="1155">
        <f t="shared" si="3"/>
        <v>0.11815017201932676</v>
      </c>
      <c r="D67" s="1389">
        <f t="shared" si="15"/>
        <v>0.2</v>
      </c>
      <c r="E67" s="1157">
        <f t="shared" si="10"/>
        <v>98.734742733340113</v>
      </c>
      <c r="F67" s="1158">
        <f t="shared" si="6"/>
        <v>0.16806821366077429</v>
      </c>
      <c r="G67" s="1190">
        <f t="shared" si="12"/>
        <v>98.362399402337445</v>
      </c>
      <c r="H67" s="1191">
        <f t="shared" si="6"/>
        <v>0.15299139605615153</v>
      </c>
      <c r="I67" s="1384" t="s">
        <v>768</v>
      </c>
      <c r="J67" s="1162" t="str">
        <f t="shared" si="0"/>
        <v>---</v>
      </c>
      <c r="K67" s="1382">
        <v>0</v>
      </c>
      <c r="L67" s="1151"/>
      <c r="M67" s="1103"/>
      <c r="N67" s="1164">
        <v>36220</v>
      </c>
      <c r="O67" s="1165">
        <v>99.001140000000007</v>
      </c>
      <c r="P67" s="1166">
        <f t="shared" si="1"/>
        <v>2.8660000000002128E-2</v>
      </c>
      <c r="Q67" s="1171">
        <f t="shared" si="16"/>
        <v>0.77</v>
      </c>
      <c r="R67" s="1168">
        <f t="shared" si="14"/>
        <v>98.952580000000012</v>
      </c>
      <c r="S67" s="1169">
        <f t="shared" si="7"/>
        <v>0.1034833333333296</v>
      </c>
      <c r="T67" s="1157">
        <f t="shared" si="13"/>
        <v>98.609114285714284</v>
      </c>
      <c r="U67" s="1158">
        <f t="shared" si="11"/>
        <v>0.14899428571428075</v>
      </c>
      <c r="V67" s="1149" t="str">
        <f t="shared" si="2"/>
        <v>---</v>
      </c>
      <c r="W67" s="1150">
        <v>0</v>
      </c>
      <c r="X67" s="1163"/>
      <c r="Y67" s="1375"/>
    </row>
    <row r="68" spans="1:25">
      <c r="A68" s="1164">
        <v>36251</v>
      </c>
      <c r="B68" s="1154">
        <v>98.935386381209256</v>
      </c>
      <c r="C68" s="1155">
        <f t="shared" si="3"/>
        <v>6.3961110709641389E-2</v>
      </c>
      <c r="D68" s="1389">
        <f t="shared" si="15"/>
        <v>0.6</v>
      </c>
      <c r="E68" s="1157">
        <f t="shared" si="10"/>
        <v>98.853362250063057</v>
      </c>
      <c r="F68" s="1158">
        <f t="shared" si="6"/>
        <v>0.11861951672294424</v>
      </c>
      <c r="G68" s="1190">
        <f t="shared" si="12"/>
        <v>98.516651114166578</v>
      </c>
      <c r="H68" s="1191">
        <f t="shared" si="6"/>
        <v>0.15425171182913289</v>
      </c>
      <c r="I68" s="1384" t="s">
        <v>768</v>
      </c>
      <c r="J68" s="1162" t="str">
        <f t="shared" si="0"/>
        <v>---</v>
      </c>
      <c r="K68" s="1382">
        <v>0</v>
      </c>
      <c r="L68" s="1151"/>
      <c r="M68" s="1103"/>
      <c r="N68" s="1164">
        <v>36251</v>
      </c>
      <c r="O68" s="1165">
        <v>99.025199999999998</v>
      </c>
      <c r="P68" s="1166">
        <f t="shared" si="1"/>
        <v>2.4059999999991533E-2</v>
      </c>
      <c r="Q68" s="1171">
        <f t="shared" si="16"/>
        <v>0.89</v>
      </c>
      <c r="R68" s="1168">
        <f t="shared" si="14"/>
        <v>98.999606666666679</v>
      </c>
      <c r="S68" s="1169">
        <f t="shared" si="7"/>
        <v>4.7026666666667438E-2</v>
      </c>
      <c r="T68" s="1157">
        <f t="shared" si="13"/>
        <v>98.747680000000017</v>
      </c>
      <c r="U68" s="1158">
        <f t="shared" si="11"/>
        <v>0.13856571428573261</v>
      </c>
      <c r="V68" s="1149" t="str">
        <f t="shared" si="2"/>
        <v>---</v>
      </c>
      <c r="W68" s="1150">
        <v>0</v>
      </c>
      <c r="X68" s="1163"/>
      <c r="Y68" s="1375"/>
    </row>
    <row r="69" spans="1:25">
      <c r="A69" s="1164">
        <v>36281</v>
      </c>
      <c r="B69" s="1154">
        <v>98.977959983457822</v>
      </c>
      <c r="C69" s="1155">
        <f t="shared" si="3"/>
        <v>4.2573602248566544E-2</v>
      </c>
      <c r="D69" s="1389">
        <f t="shared" si="15"/>
        <v>0.9</v>
      </c>
      <c r="E69" s="1157">
        <f t="shared" si="10"/>
        <v>98.928257211722226</v>
      </c>
      <c r="F69" s="1158">
        <f t="shared" si="6"/>
        <v>7.4894961659168757E-2</v>
      </c>
      <c r="G69" s="1190">
        <f t="shared" si="12"/>
        <v>98.660772790080188</v>
      </c>
      <c r="H69" s="1191">
        <f t="shared" si="6"/>
        <v>0.14412167591360969</v>
      </c>
      <c r="I69" s="1384" t="s">
        <v>768</v>
      </c>
      <c r="J69" s="1162" t="str">
        <f t="shared" si="0"/>
        <v>---</v>
      </c>
      <c r="K69" s="1382">
        <v>0</v>
      </c>
      <c r="L69" s="1151"/>
      <c r="M69" s="1103"/>
      <c r="N69" s="1164">
        <v>36281</v>
      </c>
      <c r="O69" s="1165">
        <v>99.080830000000006</v>
      </c>
      <c r="P69" s="1166">
        <f t="shared" si="1"/>
        <v>5.563000000000784E-2</v>
      </c>
      <c r="Q69" s="1171">
        <f t="shared" si="16"/>
        <v>1.05</v>
      </c>
      <c r="R69" s="1168">
        <f t="shared" si="14"/>
        <v>99.035723333333337</v>
      </c>
      <c r="S69" s="1169">
        <f t="shared" si="7"/>
        <v>3.6116666666657693E-2</v>
      </c>
      <c r="T69" s="1157">
        <f t="shared" si="13"/>
        <v>98.871342857142864</v>
      </c>
      <c r="U69" s="1158">
        <f t="shared" si="11"/>
        <v>0.12366285714284686</v>
      </c>
      <c r="V69" s="1149" t="str">
        <f t="shared" si="2"/>
        <v>---</v>
      </c>
      <c r="W69" s="1150">
        <v>0</v>
      </c>
      <c r="X69" s="1163"/>
      <c r="Y69" s="1375"/>
    </row>
    <row r="70" spans="1:25">
      <c r="A70" s="1164">
        <v>36312</v>
      </c>
      <c r="B70" s="1154">
        <v>99.042653261746125</v>
      </c>
      <c r="C70" s="1155">
        <f t="shared" si="3"/>
        <v>6.4693278288302736E-2</v>
      </c>
      <c r="D70" s="1389">
        <f t="shared" si="15"/>
        <v>1.1000000000000001</v>
      </c>
      <c r="E70" s="1157">
        <f t="shared" si="10"/>
        <v>98.985333208804391</v>
      </c>
      <c r="F70" s="1158">
        <f t="shared" si="6"/>
        <v>5.7075997082165486E-2</v>
      </c>
      <c r="G70" s="1190">
        <f t="shared" si="12"/>
        <v>98.789635493707266</v>
      </c>
      <c r="H70" s="1191">
        <f t="shared" si="6"/>
        <v>0.12886270362707819</v>
      </c>
      <c r="I70" s="1384" t="s">
        <v>768</v>
      </c>
      <c r="J70" s="1162" t="str">
        <f t="shared" ref="J70:J133" si="17">IF(K70=1,"山",IF(K70=-1,"谷","---"))</f>
        <v>---</v>
      </c>
      <c r="K70" s="1382">
        <v>0</v>
      </c>
      <c r="L70" s="1151"/>
      <c r="M70" s="1103"/>
      <c r="N70" s="1164">
        <v>36312</v>
      </c>
      <c r="O70" s="1165">
        <v>99.16122</v>
      </c>
      <c r="P70" s="1166">
        <f t="shared" ref="P70:P133" si="18">O70-O69</f>
        <v>8.0389999999994188E-2</v>
      </c>
      <c r="Q70" s="1171">
        <f t="shared" si="16"/>
        <v>1.22</v>
      </c>
      <c r="R70" s="1168">
        <f t="shared" si="14"/>
        <v>99.089083333333335</v>
      </c>
      <c r="S70" s="1169">
        <f t="shared" si="7"/>
        <v>5.3359999999997854E-2</v>
      </c>
      <c r="T70" s="1157">
        <f t="shared" si="13"/>
        <v>98.973668571428576</v>
      </c>
      <c r="U70" s="1158">
        <f t="shared" si="11"/>
        <v>0.10232571428571191</v>
      </c>
      <c r="V70" s="1149" t="str">
        <f t="shared" ref="V70:V133" si="19">IF(W70=1,"山",IF(W70=-1,"谷","---"))</f>
        <v>---</v>
      </c>
      <c r="W70" s="1150">
        <v>0</v>
      </c>
      <c r="X70" s="1163"/>
      <c r="Y70" s="1375"/>
    </row>
    <row r="71" spans="1:25">
      <c r="A71" s="1164">
        <v>36342</v>
      </c>
      <c r="B71" s="1154">
        <v>99.127111514457852</v>
      </c>
      <c r="C71" s="1155">
        <f t="shared" ref="C71:C134" si="20">B71-B70</f>
        <v>8.44582527117268E-2</v>
      </c>
      <c r="D71" s="1389">
        <f t="shared" si="15"/>
        <v>1.3</v>
      </c>
      <c r="E71" s="1157">
        <f t="shared" si="10"/>
        <v>99.049241586553933</v>
      </c>
      <c r="F71" s="1158">
        <f t="shared" si="6"/>
        <v>6.3908377749541501E-2</v>
      </c>
      <c r="G71" s="1190">
        <f t="shared" si="12"/>
        <v>98.898191334413056</v>
      </c>
      <c r="H71" s="1191">
        <f t="shared" si="6"/>
        <v>0.10855584070579027</v>
      </c>
      <c r="I71" s="1384" t="s">
        <v>768</v>
      </c>
      <c r="J71" s="1162" t="str">
        <f t="shared" si="17"/>
        <v>---</v>
      </c>
      <c r="K71" s="1382">
        <v>0</v>
      </c>
      <c r="L71" s="1151"/>
      <c r="M71" s="1103"/>
      <c r="N71" s="1164">
        <v>36342</v>
      </c>
      <c r="O71" s="1165">
        <v>99.252899999999997</v>
      </c>
      <c r="P71" s="1166">
        <f t="shared" si="18"/>
        <v>9.1679999999996653E-2</v>
      </c>
      <c r="Q71" s="1171">
        <f t="shared" si="16"/>
        <v>1.36</v>
      </c>
      <c r="R71" s="1168">
        <f t="shared" si="14"/>
        <v>99.164983333333339</v>
      </c>
      <c r="S71" s="1169">
        <f t="shared" si="7"/>
        <v>7.5900000000004297E-2</v>
      </c>
      <c r="T71" s="1157">
        <f t="shared" si="13"/>
        <v>99.053984285714279</v>
      </c>
      <c r="U71" s="1158">
        <f t="shared" si="11"/>
        <v>8.0315714285703166E-2</v>
      </c>
      <c r="V71" s="1149" t="str">
        <f t="shared" si="19"/>
        <v>---</v>
      </c>
      <c r="W71" s="1150">
        <v>0</v>
      </c>
      <c r="X71" s="1163"/>
      <c r="Y71" s="1375"/>
    </row>
    <row r="72" spans="1:25">
      <c r="A72" s="1164">
        <v>36373</v>
      </c>
      <c r="B72" s="1154">
        <v>99.227963165980412</v>
      </c>
      <c r="C72" s="1155">
        <f t="shared" si="20"/>
        <v>0.10085165152256081</v>
      </c>
      <c r="D72" s="1389">
        <f t="shared" si="15"/>
        <v>1.5</v>
      </c>
      <c r="E72" s="1157">
        <f t="shared" si="10"/>
        <v>99.13257598072812</v>
      </c>
      <c r="F72" s="1158">
        <f t="shared" ref="F72:F135" si="21">E72-E71</f>
        <v>8.333439417418731E-2</v>
      </c>
      <c r="G72" s="1190">
        <f t="shared" si="12"/>
        <v>98.990824953690193</v>
      </c>
      <c r="H72" s="1191">
        <f t="shared" ref="H72:H135" si="22">G72-G71</f>
        <v>9.2633619277137313E-2</v>
      </c>
      <c r="I72" s="1384" t="s">
        <v>768</v>
      </c>
      <c r="J72" s="1162" t="str">
        <f t="shared" si="17"/>
        <v>---</v>
      </c>
      <c r="K72" s="1382">
        <v>0</v>
      </c>
      <c r="L72" s="1151"/>
      <c r="M72" s="1103"/>
      <c r="N72" s="1164">
        <v>36373</v>
      </c>
      <c r="O72" s="1165">
        <v>99.347319999999996</v>
      </c>
      <c r="P72" s="1166">
        <f t="shared" si="18"/>
        <v>9.4419999999999504E-2</v>
      </c>
      <c r="Q72" s="1171">
        <f t="shared" si="16"/>
        <v>1.42</v>
      </c>
      <c r="R72" s="1168">
        <f t="shared" si="14"/>
        <v>99.253813333333326</v>
      </c>
      <c r="S72" s="1169">
        <f t="shared" ref="S72:S135" si="23">R72-R71</f>
        <v>8.8829999999987308E-2</v>
      </c>
      <c r="T72" s="1157">
        <f t="shared" si="13"/>
        <v>99.120155714285715</v>
      </c>
      <c r="U72" s="1158">
        <f t="shared" si="11"/>
        <v>6.6171428571436763E-2</v>
      </c>
      <c r="V72" s="1149" t="str">
        <f t="shared" si="19"/>
        <v>---</v>
      </c>
      <c r="W72" s="1150">
        <v>0</v>
      </c>
      <c r="X72" s="1163"/>
      <c r="Y72" s="1375"/>
    </row>
    <row r="73" spans="1:25">
      <c r="A73" s="1164">
        <v>36404</v>
      </c>
      <c r="B73" s="1154">
        <v>99.329108381596882</v>
      </c>
      <c r="C73" s="1155">
        <f t="shared" si="20"/>
        <v>0.10114521561646939</v>
      </c>
      <c r="D73" s="1389">
        <f t="shared" si="15"/>
        <v>1.5</v>
      </c>
      <c r="E73" s="1157">
        <f t="shared" si="10"/>
        <v>99.228061020678368</v>
      </c>
      <c r="F73" s="1158">
        <f t="shared" si="21"/>
        <v>9.5485039950247597E-2</v>
      </c>
      <c r="G73" s="1190">
        <f t="shared" si="12"/>
        <v>99.073086851278276</v>
      </c>
      <c r="H73" s="1191">
        <f t="shared" si="22"/>
        <v>8.2261897588082888E-2</v>
      </c>
      <c r="I73" s="1384" t="s">
        <v>768</v>
      </c>
      <c r="J73" s="1162" t="str">
        <f t="shared" si="17"/>
        <v>---</v>
      </c>
      <c r="K73" s="1382">
        <v>0</v>
      </c>
      <c r="L73" s="1151"/>
      <c r="M73" s="1103"/>
      <c r="N73" s="1164">
        <v>36404</v>
      </c>
      <c r="O73" s="1165">
        <v>99.441180000000003</v>
      </c>
      <c r="P73" s="1166">
        <f t="shared" si="18"/>
        <v>9.3860000000006494E-2</v>
      </c>
      <c r="Q73" s="1171">
        <f t="shared" si="16"/>
        <v>1.41</v>
      </c>
      <c r="R73" s="1168">
        <f t="shared" si="14"/>
        <v>99.347133333333318</v>
      </c>
      <c r="S73" s="1169">
        <f t="shared" si="23"/>
        <v>9.331999999999141E-2</v>
      </c>
      <c r="T73" s="1157">
        <f t="shared" si="13"/>
        <v>99.187112857142864</v>
      </c>
      <c r="U73" s="1158">
        <f t="shared" si="11"/>
        <v>6.695714285714871E-2</v>
      </c>
      <c r="V73" s="1149" t="str">
        <f t="shared" si="19"/>
        <v>---</v>
      </c>
      <c r="W73" s="1150">
        <v>0</v>
      </c>
      <c r="X73" s="1163"/>
      <c r="Y73" s="1375"/>
    </row>
    <row r="74" spans="1:25">
      <c r="A74" s="1164">
        <v>36434</v>
      </c>
      <c r="B74" s="1154">
        <v>99.403782048586066</v>
      </c>
      <c r="C74" s="1155">
        <f t="shared" si="20"/>
        <v>7.4673666989184539E-2</v>
      </c>
      <c r="D74" s="1389">
        <f t="shared" si="15"/>
        <v>1.5</v>
      </c>
      <c r="E74" s="1157">
        <f t="shared" si="10"/>
        <v>99.320284532054458</v>
      </c>
      <c r="F74" s="1158">
        <f t="shared" si="21"/>
        <v>9.2223511376090528E-2</v>
      </c>
      <c r="G74" s="1190">
        <f t="shared" si="12"/>
        <v>99.149137819576339</v>
      </c>
      <c r="H74" s="1191">
        <f t="shared" si="22"/>
        <v>7.6050968298062571E-2</v>
      </c>
      <c r="I74" s="1384" t="s">
        <v>768</v>
      </c>
      <c r="J74" s="1162" t="str">
        <f t="shared" si="17"/>
        <v>---</v>
      </c>
      <c r="K74" s="1382">
        <v>0</v>
      </c>
      <c r="L74" s="1151"/>
      <c r="M74" s="1103"/>
      <c r="N74" s="1164">
        <v>36434</v>
      </c>
      <c r="O74" s="1165">
        <v>99.533940000000001</v>
      </c>
      <c r="P74" s="1166">
        <f t="shared" si="18"/>
        <v>9.2759999999998399E-2</v>
      </c>
      <c r="Q74" s="1171">
        <f t="shared" si="16"/>
        <v>1.34</v>
      </c>
      <c r="R74" s="1168">
        <f t="shared" si="14"/>
        <v>99.440813333333338</v>
      </c>
      <c r="S74" s="1169">
        <f t="shared" si="23"/>
        <v>9.3680000000020414E-2</v>
      </c>
      <c r="T74" s="1157">
        <f t="shared" si="13"/>
        <v>99.263227142857161</v>
      </c>
      <c r="U74" s="1158">
        <f t="shared" si="11"/>
        <v>7.6114285714297125E-2</v>
      </c>
      <c r="V74" s="1149" t="str">
        <f t="shared" si="19"/>
        <v>---</v>
      </c>
      <c r="W74" s="1150">
        <v>0</v>
      </c>
      <c r="X74" s="1163"/>
      <c r="Y74" s="1375"/>
    </row>
    <row r="75" spans="1:25">
      <c r="A75" s="1164">
        <v>36465</v>
      </c>
      <c r="B75" s="1154">
        <v>99.484611423790113</v>
      </c>
      <c r="C75" s="1155">
        <f t="shared" si="20"/>
        <v>8.0829375204046983E-2</v>
      </c>
      <c r="D75" s="1389">
        <f t="shared" si="15"/>
        <v>1.4</v>
      </c>
      <c r="E75" s="1157">
        <f t="shared" si="10"/>
        <v>99.405833951324368</v>
      </c>
      <c r="F75" s="1158">
        <f t="shared" si="21"/>
        <v>8.5549419269909777E-2</v>
      </c>
      <c r="G75" s="1190">
        <f t="shared" si="12"/>
        <v>99.227598539945021</v>
      </c>
      <c r="H75" s="1191">
        <f t="shared" si="22"/>
        <v>7.8460720368681791E-2</v>
      </c>
      <c r="I75" s="1384" t="s">
        <v>768</v>
      </c>
      <c r="J75" s="1162" t="str">
        <f t="shared" si="17"/>
        <v>---</v>
      </c>
      <c r="K75" s="1382">
        <v>0</v>
      </c>
      <c r="L75" s="1151"/>
      <c r="M75" s="1103"/>
      <c r="N75" s="1164">
        <v>36465</v>
      </c>
      <c r="O75" s="1165">
        <v>99.625950000000003</v>
      </c>
      <c r="P75" s="1166">
        <f t="shared" si="18"/>
        <v>9.2010000000001924E-2</v>
      </c>
      <c r="Q75" s="1171">
        <f t="shared" si="16"/>
        <v>1.2</v>
      </c>
      <c r="R75" s="1168">
        <f t="shared" si="14"/>
        <v>99.533689999999993</v>
      </c>
      <c r="S75" s="1169">
        <f t="shared" si="23"/>
        <v>9.2876666666654728E-2</v>
      </c>
      <c r="T75" s="1157">
        <f t="shared" si="13"/>
        <v>99.349048571428582</v>
      </c>
      <c r="U75" s="1158">
        <f t="shared" si="11"/>
        <v>8.5821428571421166E-2</v>
      </c>
      <c r="V75" s="1149" t="str">
        <f t="shared" si="19"/>
        <v>---</v>
      </c>
      <c r="W75" s="1150">
        <v>0</v>
      </c>
      <c r="X75" s="1163"/>
      <c r="Y75" s="1375"/>
    </row>
    <row r="76" spans="1:25">
      <c r="A76" s="1217">
        <v>36495</v>
      </c>
      <c r="B76" s="1201">
        <v>99.572752566306789</v>
      </c>
      <c r="C76" s="1202">
        <f t="shared" si="20"/>
        <v>8.8141142516676041E-2</v>
      </c>
      <c r="D76" s="1409">
        <f t="shared" si="15"/>
        <v>1.2</v>
      </c>
      <c r="E76" s="1211">
        <f t="shared" ref="E76:E139" si="24">SUM(B74:B76)/3</f>
        <v>99.487048679560985</v>
      </c>
      <c r="F76" s="1205">
        <f t="shared" si="21"/>
        <v>8.1214728236616907E-2</v>
      </c>
      <c r="G76" s="1206">
        <f t="shared" si="12"/>
        <v>99.312568908923453</v>
      </c>
      <c r="H76" s="1207">
        <f t="shared" si="22"/>
        <v>8.497036897843202E-2</v>
      </c>
      <c r="I76" s="1386" t="s">
        <v>768</v>
      </c>
      <c r="J76" s="1209" t="str">
        <f t="shared" si="17"/>
        <v>---</v>
      </c>
      <c r="K76" s="1320">
        <v>0</v>
      </c>
      <c r="L76" s="1188"/>
      <c r="M76" s="1103"/>
      <c r="N76" s="1217">
        <v>36495</v>
      </c>
      <c r="O76" s="1165">
        <v>99.717669999999998</v>
      </c>
      <c r="P76" s="1166">
        <f t="shared" si="18"/>
        <v>9.1719999999995139E-2</v>
      </c>
      <c r="Q76" s="1210">
        <f t="shared" si="16"/>
        <v>1.04</v>
      </c>
      <c r="R76" s="1168">
        <f t="shared" si="14"/>
        <v>99.625853333333339</v>
      </c>
      <c r="S76" s="1169">
        <f t="shared" si="23"/>
        <v>9.2163333333346031E-2</v>
      </c>
      <c r="T76" s="1211">
        <f t="shared" si="13"/>
        <v>99.440025714285724</v>
      </c>
      <c r="U76" s="1205">
        <f t="shared" ref="U76:U139" si="25">T76-T75</f>
        <v>9.0977142857141757E-2</v>
      </c>
      <c r="V76" s="1149" t="str">
        <f t="shared" si="19"/>
        <v>---</v>
      </c>
      <c r="W76" s="1150">
        <v>0</v>
      </c>
      <c r="X76" s="1163"/>
      <c r="Y76" s="1375"/>
    </row>
    <row r="77" spans="1:25">
      <c r="A77" s="1164">
        <v>36526</v>
      </c>
      <c r="B77" s="1154">
        <v>99.699233454214877</v>
      </c>
      <c r="C77" s="1155">
        <f t="shared" si="20"/>
        <v>0.12648088790808742</v>
      </c>
      <c r="D77" s="1389">
        <f t="shared" si="15"/>
        <v>1.1000000000000001</v>
      </c>
      <c r="E77" s="1157">
        <f t="shared" si="24"/>
        <v>99.585532481437269</v>
      </c>
      <c r="F77" s="1158">
        <f t="shared" si="21"/>
        <v>9.848380187628436E-2</v>
      </c>
      <c r="G77" s="1190">
        <f t="shared" si="12"/>
        <v>99.40636607927614</v>
      </c>
      <c r="H77" s="1191">
        <f t="shared" si="22"/>
        <v>9.3797170352686976E-2</v>
      </c>
      <c r="I77" s="1384" t="s">
        <v>768</v>
      </c>
      <c r="J77" s="1189" t="str">
        <f t="shared" si="17"/>
        <v>---</v>
      </c>
      <c r="K77" s="1382">
        <v>0</v>
      </c>
      <c r="L77" s="1151"/>
      <c r="M77" s="1103"/>
      <c r="N77" s="1164">
        <v>36526</v>
      </c>
      <c r="O77" s="1223">
        <v>99.809579999999997</v>
      </c>
      <c r="P77" s="1224">
        <f t="shared" si="18"/>
        <v>9.1909999999998604E-2</v>
      </c>
      <c r="Q77" s="1171">
        <f t="shared" si="16"/>
        <v>0.94</v>
      </c>
      <c r="R77" s="1145">
        <f t="shared" si="14"/>
        <v>99.717733333333328</v>
      </c>
      <c r="S77" s="1214">
        <f t="shared" si="23"/>
        <v>9.1879999999989082E-2</v>
      </c>
      <c r="T77" s="1157">
        <f t="shared" si="13"/>
        <v>99.532648571428567</v>
      </c>
      <c r="U77" s="1158">
        <f t="shared" si="25"/>
        <v>9.2622857142842463E-2</v>
      </c>
      <c r="V77" s="1149" t="str">
        <f t="shared" si="19"/>
        <v>---</v>
      </c>
      <c r="W77" s="1150">
        <v>0</v>
      </c>
      <c r="X77" s="1163"/>
      <c r="Y77" s="1375"/>
    </row>
    <row r="78" spans="1:25">
      <c r="A78" s="1164">
        <v>36557</v>
      </c>
      <c r="B78" s="1154">
        <v>99.844913618656051</v>
      </c>
      <c r="C78" s="1155">
        <f t="shared" si="20"/>
        <v>0.14568016444117404</v>
      </c>
      <c r="D78" s="1389">
        <f t="shared" si="15"/>
        <v>1.1000000000000001</v>
      </c>
      <c r="E78" s="1157">
        <f t="shared" si="24"/>
        <v>99.705633213059244</v>
      </c>
      <c r="F78" s="1158">
        <f t="shared" si="21"/>
        <v>0.12010073162197443</v>
      </c>
      <c r="G78" s="1190">
        <f t="shared" si="12"/>
        <v>99.508909237018742</v>
      </c>
      <c r="H78" s="1191">
        <f t="shared" si="22"/>
        <v>0.10254315774260192</v>
      </c>
      <c r="I78" s="1384" t="s">
        <v>768</v>
      </c>
      <c r="J78" s="1162" t="str">
        <f t="shared" si="17"/>
        <v>---</v>
      </c>
      <c r="K78" s="1382">
        <v>0</v>
      </c>
      <c r="L78" s="1151"/>
      <c r="M78" s="1103"/>
      <c r="N78" s="1164">
        <v>36557</v>
      </c>
      <c r="O78" s="1165">
        <v>99.902500000000003</v>
      </c>
      <c r="P78" s="1166">
        <f t="shared" si="18"/>
        <v>9.2920000000006553E-2</v>
      </c>
      <c r="Q78" s="1171">
        <f t="shared" si="16"/>
        <v>0.94</v>
      </c>
      <c r="R78" s="1168">
        <f t="shared" si="14"/>
        <v>99.809916666666666</v>
      </c>
      <c r="S78" s="1169">
        <f t="shared" si="23"/>
        <v>9.2183333333338169E-2</v>
      </c>
      <c r="T78" s="1157">
        <f t="shared" si="13"/>
        <v>99.625448571428578</v>
      </c>
      <c r="U78" s="1158">
        <f t="shared" si="25"/>
        <v>9.2800000000011096E-2</v>
      </c>
      <c r="V78" s="1149" t="str">
        <f t="shared" si="19"/>
        <v>---</v>
      </c>
      <c r="W78" s="1150">
        <v>0</v>
      </c>
      <c r="X78" s="1163"/>
      <c r="Y78" s="1375"/>
    </row>
    <row r="79" spans="1:25">
      <c r="A79" s="1164">
        <v>36586</v>
      </c>
      <c r="B79" s="1154">
        <v>100.00654908654411</v>
      </c>
      <c r="C79" s="1155">
        <f t="shared" si="20"/>
        <v>0.16163546788806116</v>
      </c>
      <c r="D79" s="1389">
        <f t="shared" si="15"/>
        <v>1.1000000000000001</v>
      </c>
      <c r="E79" s="1157">
        <f t="shared" si="24"/>
        <v>99.850232053138356</v>
      </c>
      <c r="F79" s="1158">
        <f t="shared" si="21"/>
        <v>0.14459884007911228</v>
      </c>
      <c r="G79" s="1190">
        <f t="shared" si="12"/>
        <v>99.620135797099266</v>
      </c>
      <c r="H79" s="1191">
        <f t="shared" si="22"/>
        <v>0.11122656008052445</v>
      </c>
      <c r="I79" s="1384" t="s">
        <v>768</v>
      </c>
      <c r="J79" s="1162" t="str">
        <f t="shared" si="17"/>
        <v>---</v>
      </c>
      <c r="K79" s="1382">
        <v>0</v>
      </c>
      <c r="L79" s="1151"/>
      <c r="M79" s="1103"/>
      <c r="N79" s="1164">
        <v>36586</v>
      </c>
      <c r="O79" s="1165">
        <v>99.997600000000006</v>
      </c>
      <c r="P79" s="1166">
        <f t="shared" si="18"/>
        <v>9.5100000000002183E-2</v>
      </c>
      <c r="Q79" s="1171">
        <f t="shared" si="16"/>
        <v>1.01</v>
      </c>
      <c r="R79" s="1168">
        <f t="shared" si="14"/>
        <v>99.903226666666683</v>
      </c>
      <c r="S79" s="1169">
        <f t="shared" si="23"/>
        <v>9.3310000000016657E-2</v>
      </c>
      <c r="T79" s="1157">
        <f t="shared" si="13"/>
        <v>99.718345714285718</v>
      </c>
      <c r="U79" s="1158">
        <f t="shared" si="25"/>
        <v>9.2897142857140125E-2</v>
      </c>
      <c r="V79" s="1149" t="str">
        <f t="shared" si="19"/>
        <v>---</v>
      </c>
      <c r="W79" s="1150">
        <v>0</v>
      </c>
      <c r="X79" s="1163"/>
      <c r="Y79" s="1375"/>
    </row>
    <row r="80" spans="1:25">
      <c r="A80" s="1164">
        <v>36617</v>
      </c>
      <c r="B80" s="1154">
        <v>100.18060885759782</v>
      </c>
      <c r="C80" s="1155">
        <f t="shared" si="20"/>
        <v>0.17405977105370596</v>
      </c>
      <c r="D80" s="1389">
        <f t="shared" si="15"/>
        <v>1.3</v>
      </c>
      <c r="E80" s="1157">
        <f t="shared" si="24"/>
        <v>100.01069052093266</v>
      </c>
      <c r="F80" s="1158">
        <f t="shared" si="21"/>
        <v>0.16045846779429951</v>
      </c>
      <c r="G80" s="1190">
        <f t="shared" ref="G80:G143" si="26">SUM(B74:B80)/7</f>
        <v>99.741778722242273</v>
      </c>
      <c r="H80" s="1191">
        <f t="shared" si="22"/>
        <v>0.12164292514300712</v>
      </c>
      <c r="I80" s="1384" t="s">
        <v>768</v>
      </c>
      <c r="J80" s="1162" t="str">
        <f t="shared" si="17"/>
        <v>---</v>
      </c>
      <c r="K80" s="1382">
        <v>0</v>
      </c>
      <c r="L80" s="1151"/>
      <c r="M80" s="1103"/>
      <c r="N80" s="1192">
        <v>36617</v>
      </c>
      <c r="O80" s="1231">
        <v>100.0955</v>
      </c>
      <c r="P80" s="1232">
        <f t="shared" si="18"/>
        <v>9.7899999999995657E-2</v>
      </c>
      <c r="Q80" s="1195">
        <f t="shared" si="16"/>
        <v>1.08</v>
      </c>
      <c r="R80" s="1196">
        <f t="shared" si="14"/>
        <v>99.998533333333341</v>
      </c>
      <c r="S80" s="1197">
        <f t="shared" si="23"/>
        <v>9.5306666666658657E-2</v>
      </c>
      <c r="T80" s="1167">
        <f t="shared" ref="T80:T143" si="27">SUM(O74:O80)/7</f>
        <v>99.811820000000012</v>
      </c>
      <c r="U80" s="1195">
        <f t="shared" si="25"/>
        <v>9.3474285714293615E-2</v>
      </c>
      <c r="V80" s="1186" t="str">
        <f t="shared" si="19"/>
        <v>山</v>
      </c>
      <c r="W80" s="1187">
        <v>1</v>
      </c>
      <c r="X80" s="1163"/>
      <c r="Y80" s="1375"/>
    </row>
    <row r="81" spans="1:25">
      <c r="A81" s="1164">
        <v>36647</v>
      </c>
      <c r="B81" s="1154">
        <v>100.31963254582868</v>
      </c>
      <c r="C81" s="1155">
        <f t="shared" si="20"/>
        <v>0.1390236882308642</v>
      </c>
      <c r="D81" s="1389">
        <f t="shared" si="15"/>
        <v>1.4</v>
      </c>
      <c r="E81" s="1157">
        <f t="shared" si="24"/>
        <v>100.16893016332354</v>
      </c>
      <c r="F81" s="1158">
        <f t="shared" si="21"/>
        <v>0.15823964239088184</v>
      </c>
      <c r="G81" s="1190">
        <f t="shared" si="26"/>
        <v>99.872614507562631</v>
      </c>
      <c r="H81" s="1191">
        <f t="shared" si="22"/>
        <v>0.13083578532035745</v>
      </c>
      <c r="I81" s="1384" t="s">
        <v>768</v>
      </c>
      <c r="J81" s="1162" t="str">
        <f t="shared" si="17"/>
        <v>---</v>
      </c>
      <c r="K81" s="1382">
        <v>0</v>
      </c>
      <c r="L81" s="1151"/>
      <c r="M81" s="1103"/>
      <c r="N81" s="1164">
        <v>36647</v>
      </c>
      <c r="O81" s="1165">
        <v>100.1931</v>
      </c>
      <c r="P81" s="1166">
        <f t="shared" si="18"/>
        <v>9.7599999999999909E-2</v>
      </c>
      <c r="Q81" s="1171">
        <f t="shared" si="16"/>
        <v>1.1200000000000001</v>
      </c>
      <c r="R81" s="1168">
        <f t="shared" ref="R81:R144" si="28">SUM(O79:O81)/3</f>
        <v>100.0954</v>
      </c>
      <c r="S81" s="1169">
        <f t="shared" si="23"/>
        <v>9.6866666666656442E-2</v>
      </c>
      <c r="T81" s="1157">
        <f t="shared" si="27"/>
        <v>99.90598571428572</v>
      </c>
      <c r="U81" s="1158">
        <f t="shared" si="25"/>
        <v>9.4165714285708191E-2</v>
      </c>
      <c r="V81" s="1149" t="str">
        <f t="shared" si="19"/>
        <v>---</v>
      </c>
      <c r="W81" s="1150">
        <v>0</v>
      </c>
      <c r="X81" s="1163"/>
      <c r="Y81" s="1375"/>
    </row>
    <row r="82" spans="1:25">
      <c r="A82" s="1164">
        <v>36678</v>
      </c>
      <c r="B82" s="1154">
        <v>100.4102592071105</v>
      </c>
      <c r="C82" s="1155">
        <f t="shared" si="20"/>
        <v>9.0626661281817178E-2</v>
      </c>
      <c r="D82" s="1389">
        <f t="shared" ref="D82:D145" si="29">ROUND((B82-B70)/B70*100,1)</f>
        <v>1.4</v>
      </c>
      <c r="E82" s="1157">
        <f t="shared" si="24"/>
        <v>100.30350020351234</v>
      </c>
      <c r="F82" s="1158">
        <f t="shared" si="21"/>
        <v>0.13457004018880525</v>
      </c>
      <c r="G82" s="1190">
        <f t="shared" si="26"/>
        <v>100.00484990517984</v>
      </c>
      <c r="H82" s="1191">
        <f t="shared" si="22"/>
        <v>0.13223539761720815</v>
      </c>
      <c r="I82" s="1384" t="s">
        <v>768</v>
      </c>
      <c r="J82" s="1162" t="str">
        <f t="shared" si="17"/>
        <v>---</v>
      </c>
      <c r="K82" s="1382">
        <v>0</v>
      </c>
      <c r="L82" s="1151"/>
      <c r="M82" s="1103"/>
      <c r="N82" s="1164">
        <v>36678</v>
      </c>
      <c r="O82" s="1165">
        <v>100.27760000000001</v>
      </c>
      <c r="P82" s="1166">
        <f t="shared" si="18"/>
        <v>8.4500000000005571E-2</v>
      </c>
      <c r="Q82" s="1171">
        <f t="shared" ref="Q82:Q145" si="30">ROUND((O82-O70)/O70*100,2)</f>
        <v>1.1299999999999999</v>
      </c>
      <c r="R82" s="1168">
        <f t="shared" si="28"/>
        <v>100.18873333333333</v>
      </c>
      <c r="S82" s="1169">
        <f t="shared" si="23"/>
        <v>9.3333333333333712E-2</v>
      </c>
      <c r="T82" s="1157">
        <f t="shared" si="27"/>
        <v>99.999078571428569</v>
      </c>
      <c r="U82" s="1158">
        <f t="shared" si="25"/>
        <v>9.3092857142849539E-2</v>
      </c>
      <c r="V82" s="1149" t="str">
        <f t="shared" si="19"/>
        <v>---</v>
      </c>
      <c r="W82" s="1150">
        <v>0</v>
      </c>
      <c r="X82" s="1163"/>
      <c r="Y82" s="1375"/>
    </row>
    <row r="83" spans="1:25">
      <c r="A83" s="1402">
        <v>36708</v>
      </c>
      <c r="B83" s="1154">
        <v>100.46259544215819</v>
      </c>
      <c r="C83" s="1155">
        <f t="shared" si="20"/>
        <v>5.2336235047690138E-2</v>
      </c>
      <c r="D83" s="1403">
        <f t="shared" si="29"/>
        <v>1.3</v>
      </c>
      <c r="E83" s="1404">
        <f t="shared" si="24"/>
        <v>100.39749573169912</v>
      </c>
      <c r="F83" s="1405">
        <f t="shared" si="21"/>
        <v>9.399552818678103E-2</v>
      </c>
      <c r="G83" s="1406">
        <f t="shared" si="26"/>
        <v>100.13197031601575</v>
      </c>
      <c r="H83" s="1407">
        <f t="shared" si="22"/>
        <v>0.1271204108359143</v>
      </c>
      <c r="I83" s="1408" t="s">
        <v>768</v>
      </c>
      <c r="J83" s="1162" t="str">
        <f t="shared" si="17"/>
        <v>山</v>
      </c>
      <c r="K83" s="1382">
        <v>1</v>
      </c>
      <c r="L83" s="1151"/>
      <c r="M83" s="1103"/>
      <c r="N83" s="1164">
        <v>36708</v>
      </c>
      <c r="O83" s="1165">
        <v>100.321</v>
      </c>
      <c r="P83" s="1166">
        <f t="shared" si="18"/>
        <v>4.3399999999991223E-2</v>
      </c>
      <c r="Q83" s="1171">
        <f t="shared" si="30"/>
        <v>1.08</v>
      </c>
      <c r="R83" s="1168">
        <f t="shared" si="28"/>
        <v>100.26389999999999</v>
      </c>
      <c r="S83" s="1169">
        <f t="shared" si="23"/>
        <v>7.5166666666660831E-2</v>
      </c>
      <c r="T83" s="1157">
        <f t="shared" si="27"/>
        <v>100.0852685714286</v>
      </c>
      <c r="U83" s="1158">
        <f t="shared" si="25"/>
        <v>8.6190000000030409E-2</v>
      </c>
      <c r="V83" s="1149" t="str">
        <f t="shared" si="19"/>
        <v>---</v>
      </c>
      <c r="W83" s="1150">
        <v>0</v>
      </c>
      <c r="X83" s="1163"/>
      <c r="Y83" s="1375"/>
    </row>
    <row r="84" spans="1:25">
      <c r="A84" s="1192">
        <v>36739</v>
      </c>
      <c r="B84" s="1154">
        <v>100.45617504029136</v>
      </c>
      <c r="C84" s="1232">
        <f t="shared" si="20"/>
        <v>-6.4204018668334584E-3</v>
      </c>
      <c r="D84" s="1399">
        <f t="shared" si="29"/>
        <v>1.2</v>
      </c>
      <c r="E84" s="1167">
        <f t="shared" si="24"/>
        <v>100.44300989652</v>
      </c>
      <c r="F84" s="1195">
        <f t="shared" si="21"/>
        <v>4.5514164820872338E-2</v>
      </c>
      <c r="G84" s="1196">
        <f t="shared" si="26"/>
        <v>100.24010482831238</v>
      </c>
      <c r="H84" s="1197">
        <f t="shared" si="22"/>
        <v>0.10813451229662974</v>
      </c>
      <c r="I84" s="1400" t="s">
        <v>768</v>
      </c>
      <c r="J84" s="1401" t="str">
        <f t="shared" si="17"/>
        <v>---</v>
      </c>
      <c r="K84" s="1382">
        <v>0</v>
      </c>
      <c r="L84" s="1151"/>
      <c r="M84" s="1103"/>
      <c r="N84" s="1164">
        <v>36739</v>
      </c>
      <c r="O84" s="1165">
        <v>100.2876</v>
      </c>
      <c r="P84" s="1166">
        <f t="shared" si="18"/>
        <v>-3.3400000000000318E-2</v>
      </c>
      <c r="Q84" s="1171">
        <f t="shared" si="30"/>
        <v>0.95</v>
      </c>
      <c r="R84" s="1168">
        <f t="shared" si="28"/>
        <v>100.29540000000001</v>
      </c>
      <c r="S84" s="1169">
        <f t="shared" si="23"/>
        <v>3.150000000002251E-2</v>
      </c>
      <c r="T84" s="1170">
        <f t="shared" si="27"/>
        <v>100.15355714285715</v>
      </c>
      <c r="U84" s="1171">
        <f t="shared" si="25"/>
        <v>6.8288571428553269E-2</v>
      </c>
      <c r="V84" s="1149" t="str">
        <f t="shared" si="19"/>
        <v>---</v>
      </c>
      <c r="W84" s="1150">
        <v>0</v>
      </c>
      <c r="X84" s="1163"/>
      <c r="Y84" s="1375"/>
    </row>
    <row r="85" spans="1:25">
      <c r="A85" s="1164">
        <v>36770</v>
      </c>
      <c r="B85" s="1154">
        <v>100.41213859370906</v>
      </c>
      <c r="C85" s="1155">
        <f t="shared" si="20"/>
        <v>-4.4036446582296662E-2</v>
      </c>
      <c r="D85" s="1389">
        <f t="shared" si="29"/>
        <v>1.1000000000000001</v>
      </c>
      <c r="E85" s="1157">
        <f t="shared" si="24"/>
        <v>100.44363635871953</v>
      </c>
      <c r="F85" s="1158">
        <f t="shared" si="21"/>
        <v>6.2646219953421678E-4</v>
      </c>
      <c r="G85" s="1190">
        <f t="shared" si="26"/>
        <v>100.32113696760567</v>
      </c>
      <c r="H85" s="1191">
        <f t="shared" si="22"/>
        <v>8.1032139293284899E-2</v>
      </c>
      <c r="I85" s="1384" t="s">
        <v>768</v>
      </c>
      <c r="J85" s="1162" t="str">
        <f t="shared" si="17"/>
        <v>---</v>
      </c>
      <c r="K85" s="1382">
        <v>0</v>
      </c>
      <c r="L85" s="1151"/>
      <c r="M85" s="1103"/>
      <c r="N85" s="1164">
        <v>36770</v>
      </c>
      <c r="O85" s="1165">
        <v>100.18219999999999</v>
      </c>
      <c r="P85" s="1166">
        <f t="shared" si="18"/>
        <v>-0.10540000000000305</v>
      </c>
      <c r="Q85" s="1171">
        <f t="shared" si="30"/>
        <v>0.75</v>
      </c>
      <c r="R85" s="1168">
        <f t="shared" si="28"/>
        <v>100.2636</v>
      </c>
      <c r="S85" s="1169">
        <f t="shared" si="23"/>
        <v>-3.1800000000018258E-2</v>
      </c>
      <c r="T85" s="1157">
        <f t="shared" si="27"/>
        <v>100.19351428571429</v>
      </c>
      <c r="U85" s="1158">
        <f t="shared" si="25"/>
        <v>3.9957142857133476E-2</v>
      </c>
      <c r="V85" s="1149" t="str">
        <f t="shared" si="19"/>
        <v>---</v>
      </c>
      <c r="W85" s="1150">
        <v>0</v>
      </c>
      <c r="X85" s="1163"/>
      <c r="Y85" s="1375"/>
    </row>
    <row r="86" spans="1:25">
      <c r="A86" s="1164">
        <v>36800</v>
      </c>
      <c r="B86" s="1154">
        <v>100.35431589479421</v>
      </c>
      <c r="C86" s="1155">
        <f t="shared" si="20"/>
        <v>-5.7822698914847592E-2</v>
      </c>
      <c r="D86" s="1389">
        <f t="shared" si="29"/>
        <v>1</v>
      </c>
      <c r="E86" s="1157">
        <f t="shared" si="24"/>
        <v>100.40754317626488</v>
      </c>
      <c r="F86" s="1158">
        <f t="shared" si="21"/>
        <v>-3.6093182454649764E-2</v>
      </c>
      <c r="G86" s="1190">
        <f t="shared" si="26"/>
        <v>100.37081794021285</v>
      </c>
      <c r="H86" s="1191">
        <f t="shared" si="22"/>
        <v>4.9680972607177409E-2</v>
      </c>
      <c r="I86" s="1384" t="s">
        <v>769</v>
      </c>
      <c r="J86" s="1162" t="str">
        <f t="shared" si="17"/>
        <v>---</v>
      </c>
      <c r="K86" s="1382">
        <v>0</v>
      </c>
      <c r="L86" s="1151"/>
      <c r="M86" s="1103"/>
      <c r="N86" s="1164">
        <v>36800</v>
      </c>
      <c r="O86" s="1165">
        <v>99.991950000000003</v>
      </c>
      <c r="P86" s="1166">
        <f t="shared" si="18"/>
        <v>-0.19024999999999181</v>
      </c>
      <c r="Q86" s="1171">
        <f t="shared" si="30"/>
        <v>0.46</v>
      </c>
      <c r="R86" s="1168">
        <f t="shared" si="28"/>
        <v>100.15391666666666</v>
      </c>
      <c r="S86" s="1169">
        <f t="shared" si="23"/>
        <v>-0.10968333333333646</v>
      </c>
      <c r="T86" s="1157">
        <f t="shared" si="27"/>
        <v>100.19270714285713</v>
      </c>
      <c r="U86" s="1158">
        <f t="shared" si="25"/>
        <v>-8.0714285715544065E-4</v>
      </c>
      <c r="V86" s="1149" t="str">
        <f t="shared" si="19"/>
        <v>---</v>
      </c>
      <c r="W86" s="1150">
        <v>0</v>
      </c>
      <c r="X86" s="1163"/>
      <c r="Y86" s="1375"/>
    </row>
    <row r="87" spans="1:25">
      <c r="A87" s="1164">
        <v>36831</v>
      </c>
      <c r="B87" s="1154">
        <v>100.2763956171776</v>
      </c>
      <c r="C87" s="1155">
        <f t="shared" si="20"/>
        <v>-7.7920277616613021E-2</v>
      </c>
      <c r="D87" s="1389">
        <f t="shared" si="29"/>
        <v>0.8</v>
      </c>
      <c r="E87" s="1157">
        <f t="shared" si="24"/>
        <v>100.34761670189361</v>
      </c>
      <c r="F87" s="1158">
        <f t="shared" si="21"/>
        <v>-5.9926474371266636E-2</v>
      </c>
      <c r="G87" s="1190">
        <f t="shared" si="26"/>
        <v>100.38450176300996</v>
      </c>
      <c r="H87" s="1191">
        <f t="shared" si="22"/>
        <v>1.368382279711966E-2</v>
      </c>
      <c r="I87" s="1384" t="s">
        <v>769</v>
      </c>
      <c r="J87" s="1162" t="str">
        <f t="shared" si="17"/>
        <v>---</v>
      </c>
      <c r="K87" s="1382">
        <v>0</v>
      </c>
      <c r="L87" s="1151"/>
      <c r="M87" s="1103"/>
      <c r="N87" s="1164">
        <v>36831</v>
      </c>
      <c r="O87" s="1165">
        <v>99.699590000000001</v>
      </c>
      <c r="P87" s="1166">
        <f t="shared" si="18"/>
        <v>-0.29236000000000217</v>
      </c>
      <c r="Q87" s="1171">
        <f t="shared" si="30"/>
        <v>7.0000000000000007E-2</v>
      </c>
      <c r="R87" s="1168">
        <f t="shared" si="28"/>
        <v>99.957913333333337</v>
      </c>
      <c r="S87" s="1169">
        <f t="shared" si="23"/>
        <v>-0.19600333333332287</v>
      </c>
      <c r="T87" s="1157">
        <f t="shared" si="27"/>
        <v>100.13614857142855</v>
      </c>
      <c r="U87" s="1158">
        <f t="shared" si="25"/>
        <v>-5.6558571428581672E-2</v>
      </c>
      <c r="V87" s="1149" t="str">
        <f t="shared" si="19"/>
        <v>---</v>
      </c>
      <c r="W87" s="1150">
        <v>0</v>
      </c>
      <c r="X87" s="1163"/>
      <c r="Y87" s="1375"/>
    </row>
    <row r="88" spans="1:25">
      <c r="A88" s="1164">
        <v>36861</v>
      </c>
      <c r="B88" s="1154">
        <v>100.1783810414926</v>
      </c>
      <c r="C88" s="1155">
        <f t="shared" si="20"/>
        <v>-9.8014575684999272E-2</v>
      </c>
      <c r="D88" s="1389">
        <f t="shared" si="29"/>
        <v>0.6</v>
      </c>
      <c r="E88" s="1157">
        <f t="shared" si="24"/>
        <v>100.26969751782148</v>
      </c>
      <c r="F88" s="1158">
        <f t="shared" si="21"/>
        <v>-7.791918407212961E-2</v>
      </c>
      <c r="G88" s="1190">
        <f t="shared" si="26"/>
        <v>100.36432297667622</v>
      </c>
      <c r="H88" s="1191">
        <f t="shared" si="22"/>
        <v>-2.017878633374437E-2</v>
      </c>
      <c r="I88" s="1384" t="s">
        <v>770</v>
      </c>
      <c r="J88" s="1162" t="str">
        <f t="shared" si="17"/>
        <v>---</v>
      </c>
      <c r="K88" s="1382">
        <v>0</v>
      </c>
      <c r="L88" s="1151"/>
      <c r="M88" s="1103"/>
      <c r="N88" s="1164">
        <v>36861</v>
      </c>
      <c r="O88" s="1218">
        <v>99.381780000000006</v>
      </c>
      <c r="P88" s="1219">
        <f t="shared" si="18"/>
        <v>-0.31780999999999437</v>
      </c>
      <c r="Q88" s="1210">
        <f t="shared" si="30"/>
        <v>-0.34</v>
      </c>
      <c r="R88" s="1220">
        <f t="shared" si="28"/>
        <v>99.69110666666667</v>
      </c>
      <c r="S88" s="1221">
        <f t="shared" si="23"/>
        <v>-0.26680666666666752</v>
      </c>
      <c r="T88" s="1157">
        <f t="shared" si="27"/>
        <v>100.02024571428571</v>
      </c>
      <c r="U88" s="1158">
        <f t="shared" si="25"/>
        <v>-0.11590285714284221</v>
      </c>
      <c r="V88" s="1149" t="str">
        <f t="shared" si="19"/>
        <v>---</v>
      </c>
      <c r="W88" s="1150">
        <v>0</v>
      </c>
      <c r="X88" s="1163"/>
      <c r="Y88" s="1375"/>
    </row>
    <row r="89" spans="1:25">
      <c r="A89" s="1142">
        <v>36892</v>
      </c>
      <c r="B89" s="1276">
        <v>100.02328371007331</v>
      </c>
      <c r="C89" s="1390">
        <f t="shared" si="20"/>
        <v>-0.1550973314192845</v>
      </c>
      <c r="D89" s="1391">
        <f t="shared" si="29"/>
        <v>0.3</v>
      </c>
      <c r="E89" s="1147">
        <f t="shared" si="24"/>
        <v>100.15935345624784</v>
      </c>
      <c r="F89" s="1248">
        <f t="shared" si="21"/>
        <v>-0.11034406157364174</v>
      </c>
      <c r="G89" s="1392">
        <f t="shared" si="26"/>
        <v>100.30904076281377</v>
      </c>
      <c r="H89" s="1393">
        <f t="shared" si="22"/>
        <v>-5.528221386245491E-2</v>
      </c>
      <c r="I89" s="1394" t="s">
        <v>770</v>
      </c>
      <c r="J89" s="1162" t="str">
        <f t="shared" si="17"/>
        <v>---</v>
      </c>
      <c r="K89" s="1395">
        <v>0</v>
      </c>
      <c r="L89" s="1396"/>
      <c r="M89" s="1103"/>
      <c r="N89" s="1142">
        <v>36892</v>
      </c>
      <c r="O89" s="1165">
        <v>99.133539999999996</v>
      </c>
      <c r="P89" s="1166">
        <f t="shared" si="18"/>
        <v>-0.24824000000000979</v>
      </c>
      <c r="Q89" s="1171">
        <f t="shared" si="30"/>
        <v>-0.68</v>
      </c>
      <c r="R89" s="1168">
        <f t="shared" si="28"/>
        <v>99.404969999999992</v>
      </c>
      <c r="S89" s="1169">
        <f t="shared" si="23"/>
        <v>-0.28613666666667825</v>
      </c>
      <c r="T89" s="1147">
        <f t="shared" si="27"/>
        <v>99.856808571428573</v>
      </c>
      <c r="U89" s="1248">
        <f t="shared" si="25"/>
        <v>-0.16343714285713418</v>
      </c>
      <c r="V89" s="1149" t="str">
        <f t="shared" si="19"/>
        <v>---</v>
      </c>
      <c r="W89" s="1150">
        <v>0</v>
      </c>
      <c r="X89" s="1163"/>
      <c r="Y89" s="1375"/>
    </row>
    <row r="90" spans="1:25">
      <c r="A90" s="1164">
        <v>36923</v>
      </c>
      <c r="B90" s="1154">
        <v>99.827530086902627</v>
      </c>
      <c r="C90" s="1155">
        <f t="shared" si="20"/>
        <v>-0.19575362317068823</v>
      </c>
      <c r="D90" s="1389">
        <f t="shared" si="29"/>
        <v>0</v>
      </c>
      <c r="E90" s="1157">
        <f t="shared" si="24"/>
        <v>100.00973161282285</v>
      </c>
      <c r="F90" s="1158">
        <f t="shared" si="21"/>
        <v>-0.1496218434249954</v>
      </c>
      <c r="G90" s="1190">
        <f t="shared" si="26"/>
        <v>100.2183171406344</v>
      </c>
      <c r="H90" s="1191">
        <f t="shared" si="22"/>
        <v>-9.0723622179368135E-2</v>
      </c>
      <c r="I90" s="1384" t="s">
        <v>770</v>
      </c>
      <c r="J90" s="1162" t="str">
        <f t="shared" si="17"/>
        <v>---</v>
      </c>
      <c r="K90" s="1382">
        <v>0</v>
      </c>
      <c r="L90" s="1151"/>
      <c r="M90" s="1103"/>
      <c r="N90" s="1164">
        <v>36923</v>
      </c>
      <c r="O90" s="1165">
        <v>99.018219999999999</v>
      </c>
      <c r="P90" s="1166">
        <f t="shared" si="18"/>
        <v>-0.11531999999999698</v>
      </c>
      <c r="Q90" s="1171">
        <f t="shared" si="30"/>
        <v>-0.89</v>
      </c>
      <c r="R90" s="1168">
        <f t="shared" si="28"/>
        <v>99.177846666666667</v>
      </c>
      <c r="S90" s="1169">
        <f t="shared" si="23"/>
        <v>-0.22712333333332424</v>
      </c>
      <c r="T90" s="1157">
        <f t="shared" si="27"/>
        <v>99.670697142857151</v>
      </c>
      <c r="U90" s="1158">
        <f t="shared" si="25"/>
        <v>-0.18611142857142227</v>
      </c>
      <c r="V90" s="1149" t="str">
        <f t="shared" si="19"/>
        <v>---</v>
      </c>
      <c r="W90" s="1150">
        <v>0</v>
      </c>
      <c r="X90" s="1163"/>
      <c r="Y90" s="1375"/>
    </row>
    <row r="91" spans="1:25">
      <c r="A91" s="1164">
        <v>36951</v>
      </c>
      <c r="B91" s="1154">
        <v>99.614144069161554</v>
      </c>
      <c r="C91" s="1155">
        <f t="shared" si="20"/>
        <v>-0.21338601774107246</v>
      </c>
      <c r="D91" s="1389">
        <f t="shared" si="29"/>
        <v>-0.4</v>
      </c>
      <c r="E91" s="1157">
        <f t="shared" si="24"/>
        <v>99.821652622045846</v>
      </c>
      <c r="F91" s="1158">
        <f t="shared" si="21"/>
        <v>-0.18807899077700085</v>
      </c>
      <c r="G91" s="1190">
        <f t="shared" si="26"/>
        <v>100.09802700190154</v>
      </c>
      <c r="H91" s="1191">
        <f t="shared" si="22"/>
        <v>-0.12029013873285521</v>
      </c>
      <c r="I91" s="1384" t="s">
        <v>770</v>
      </c>
      <c r="J91" s="1162" t="str">
        <f t="shared" si="17"/>
        <v>---</v>
      </c>
      <c r="K91" s="1382">
        <v>0</v>
      </c>
      <c r="L91" s="1151"/>
      <c r="M91" s="1103"/>
      <c r="N91" s="1164">
        <v>36951</v>
      </c>
      <c r="O91" s="1165">
        <v>98.947829999999996</v>
      </c>
      <c r="P91" s="1166">
        <f t="shared" si="18"/>
        <v>-7.0390000000003283E-2</v>
      </c>
      <c r="Q91" s="1171">
        <f t="shared" si="30"/>
        <v>-1.05</v>
      </c>
      <c r="R91" s="1168">
        <f t="shared" si="28"/>
        <v>99.033196666666655</v>
      </c>
      <c r="S91" s="1169">
        <f t="shared" si="23"/>
        <v>-0.14465000000001282</v>
      </c>
      <c r="T91" s="1157">
        <f t="shared" si="27"/>
        <v>99.479301428571418</v>
      </c>
      <c r="U91" s="1158">
        <f t="shared" si="25"/>
        <v>-0.19139571428573277</v>
      </c>
      <c r="V91" s="1149" t="str">
        <f t="shared" si="19"/>
        <v>---</v>
      </c>
      <c r="W91" s="1150">
        <v>0</v>
      </c>
      <c r="X91" s="1163"/>
      <c r="Y91" s="1375"/>
    </row>
    <row r="92" spans="1:25">
      <c r="A92" s="1164">
        <v>36982</v>
      </c>
      <c r="B92" s="1154">
        <v>99.42526672280357</v>
      </c>
      <c r="C92" s="1155">
        <f t="shared" si="20"/>
        <v>-0.18887734635798381</v>
      </c>
      <c r="D92" s="1389">
        <f t="shared" si="29"/>
        <v>-0.8</v>
      </c>
      <c r="E92" s="1157">
        <f t="shared" si="24"/>
        <v>99.622313626289255</v>
      </c>
      <c r="F92" s="1158">
        <f t="shared" si="21"/>
        <v>-0.19933899575659098</v>
      </c>
      <c r="G92" s="1190">
        <f t="shared" si="26"/>
        <v>99.957045306057935</v>
      </c>
      <c r="H92" s="1191">
        <f t="shared" si="22"/>
        <v>-0.14098169584360676</v>
      </c>
      <c r="I92" s="1384" t="s">
        <v>770</v>
      </c>
      <c r="J92" s="1162" t="str">
        <f t="shared" si="17"/>
        <v>---</v>
      </c>
      <c r="K92" s="1382">
        <v>0</v>
      </c>
      <c r="L92" s="1151"/>
      <c r="M92" s="1103"/>
      <c r="N92" s="1164">
        <v>36982</v>
      </c>
      <c r="O92" s="1165">
        <v>98.798389999999998</v>
      </c>
      <c r="P92" s="1166">
        <f t="shared" si="18"/>
        <v>-0.14943999999999846</v>
      </c>
      <c r="Q92" s="1171">
        <f t="shared" si="30"/>
        <v>-1.3</v>
      </c>
      <c r="R92" s="1168">
        <f t="shared" si="28"/>
        <v>98.921479999999988</v>
      </c>
      <c r="S92" s="1169">
        <f t="shared" si="23"/>
        <v>-0.11171666666666624</v>
      </c>
      <c r="T92" s="1157">
        <f t="shared" si="27"/>
        <v>99.281614285714298</v>
      </c>
      <c r="U92" s="1158">
        <f t="shared" si="25"/>
        <v>-0.19768714285712008</v>
      </c>
      <c r="V92" s="1149" t="str">
        <f t="shared" si="19"/>
        <v>---</v>
      </c>
      <c r="W92" s="1150">
        <v>0</v>
      </c>
      <c r="X92" s="1163"/>
      <c r="Y92" s="1375"/>
    </row>
    <row r="93" spans="1:25">
      <c r="A93" s="1164">
        <v>37012</v>
      </c>
      <c r="B93" s="1154">
        <v>99.252011032603122</v>
      </c>
      <c r="C93" s="1155">
        <f t="shared" si="20"/>
        <v>-0.17325569020044895</v>
      </c>
      <c r="D93" s="1389">
        <f t="shared" si="29"/>
        <v>-1.1000000000000001</v>
      </c>
      <c r="E93" s="1157">
        <f t="shared" si="24"/>
        <v>99.430473941522749</v>
      </c>
      <c r="F93" s="1158">
        <f t="shared" si="21"/>
        <v>-0.19183968476650648</v>
      </c>
      <c r="G93" s="1190">
        <f t="shared" si="26"/>
        <v>99.799573182887784</v>
      </c>
      <c r="H93" s="1191">
        <f t="shared" si="22"/>
        <v>-0.15747212317015169</v>
      </c>
      <c r="I93" s="1384" t="s">
        <v>770</v>
      </c>
      <c r="J93" s="1162" t="str">
        <f t="shared" si="17"/>
        <v>---</v>
      </c>
      <c r="K93" s="1382">
        <v>0</v>
      </c>
      <c r="L93" s="1151"/>
      <c r="M93" s="1103"/>
      <c r="N93" s="1164">
        <v>37012</v>
      </c>
      <c r="O93" s="1165">
        <v>98.480270000000004</v>
      </c>
      <c r="P93" s="1166">
        <f t="shared" si="18"/>
        <v>-0.3181199999999933</v>
      </c>
      <c r="Q93" s="1171">
        <f t="shared" si="30"/>
        <v>-1.71</v>
      </c>
      <c r="R93" s="1168">
        <f t="shared" si="28"/>
        <v>98.742163333333338</v>
      </c>
      <c r="S93" s="1169">
        <f t="shared" si="23"/>
        <v>-0.1793166666666508</v>
      </c>
      <c r="T93" s="1157">
        <f t="shared" si="27"/>
        <v>99.065659999999994</v>
      </c>
      <c r="U93" s="1158">
        <f t="shared" si="25"/>
        <v>-0.21595428571430375</v>
      </c>
      <c r="V93" s="1149" t="str">
        <f t="shared" si="19"/>
        <v>---</v>
      </c>
      <c r="W93" s="1150">
        <v>0</v>
      </c>
      <c r="X93" s="1163"/>
      <c r="Y93" s="1375"/>
    </row>
    <row r="94" spans="1:25">
      <c r="A94" s="1164">
        <v>37043</v>
      </c>
      <c r="B94" s="1154">
        <v>99.066146635079221</v>
      </c>
      <c r="C94" s="1155">
        <f t="shared" si="20"/>
        <v>-0.18586439752390049</v>
      </c>
      <c r="D94" s="1389">
        <f t="shared" si="29"/>
        <v>-1.3</v>
      </c>
      <c r="E94" s="1157">
        <f t="shared" si="24"/>
        <v>99.247808130161971</v>
      </c>
      <c r="F94" s="1158">
        <f t="shared" si="21"/>
        <v>-0.18266581136077775</v>
      </c>
      <c r="G94" s="1190">
        <f t="shared" si="26"/>
        <v>99.626680471159446</v>
      </c>
      <c r="H94" s="1191">
        <f t="shared" si="22"/>
        <v>-0.17289271172833764</v>
      </c>
      <c r="I94" s="1384" t="s">
        <v>770</v>
      </c>
      <c r="J94" s="1162" t="str">
        <f t="shared" si="17"/>
        <v>---</v>
      </c>
      <c r="K94" s="1382">
        <v>0</v>
      </c>
      <c r="L94" s="1151"/>
      <c r="M94" s="1103"/>
      <c r="N94" s="1164">
        <v>37043</v>
      </c>
      <c r="O94" s="1165">
        <v>98.087720000000004</v>
      </c>
      <c r="P94" s="1166">
        <f t="shared" si="18"/>
        <v>-0.39254999999999995</v>
      </c>
      <c r="Q94" s="1171">
        <f t="shared" si="30"/>
        <v>-2.1800000000000002</v>
      </c>
      <c r="R94" s="1168">
        <f t="shared" si="28"/>
        <v>98.455460000000002</v>
      </c>
      <c r="S94" s="1169">
        <f t="shared" si="23"/>
        <v>-0.28670333333333531</v>
      </c>
      <c r="T94" s="1157">
        <f t="shared" si="27"/>
        <v>98.835392857142864</v>
      </c>
      <c r="U94" s="1158">
        <f t="shared" si="25"/>
        <v>-0.23026714285713012</v>
      </c>
      <c r="V94" s="1149" t="str">
        <f t="shared" si="19"/>
        <v>---</v>
      </c>
      <c r="W94" s="1150">
        <v>0</v>
      </c>
      <c r="X94" s="1163"/>
      <c r="Y94" s="1375"/>
    </row>
    <row r="95" spans="1:25">
      <c r="A95" s="1164">
        <v>37073</v>
      </c>
      <c r="B95" s="1154">
        <v>98.840080415434784</v>
      </c>
      <c r="C95" s="1155">
        <f t="shared" si="20"/>
        <v>-0.22606621964443718</v>
      </c>
      <c r="D95" s="1389">
        <f t="shared" si="29"/>
        <v>-1.6</v>
      </c>
      <c r="E95" s="1157">
        <f t="shared" si="24"/>
        <v>99.052746027705709</v>
      </c>
      <c r="F95" s="1158">
        <f t="shared" si="21"/>
        <v>-0.19506210245626221</v>
      </c>
      <c r="G95" s="1190">
        <f t="shared" si="26"/>
        <v>99.435494667436913</v>
      </c>
      <c r="H95" s="1191">
        <f t="shared" si="22"/>
        <v>-0.19118580372253291</v>
      </c>
      <c r="I95" s="1384" t="s">
        <v>770</v>
      </c>
      <c r="J95" s="1162" t="str">
        <f t="shared" si="17"/>
        <v>---</v>
      </c>
      <c r="K95" s="1382">
        <v>0</v>
      </c>
      <c r="L95" s="1151"/>
      <c r="M95" s="1103"/>
      <c r="N95" s="1164">
        <v>37073</v>
      </c>
      <c r="O95" s="1165">
        <v>97.757040000000003</v>
      </c>
      <c r="P95" s="1166">
        <f t="shared" si="18"/>
        <v>-0.33068000000000097</v>
      </c>
      <c r="Q95" s="1171">
        <f t="shared" si="30"/>
        <v>-2.56</v>
      </c>
      <c r="R95" s="1168">
        <f t="shared" si="28"/>
        <v>98.108343333333337</v>
      </c>
      <c r="S95" s="1169">
        <f t="shared" si="23"/>
        <v>-0.34711666666666474</v>
      </c>
      <c r="T95" s="1157">
        <f t="shared" si="27"/>
        <v>98.603287142857127</v>
      </c>
      <c r="U95" s="1158">
        <f t="shared" si="25"/>
        <v>-0.23210571428573701</v>
      </c>
      <c r="V95" s="1149" t="str">
        <f t="shared" si="19"/>
        <v>---</v>
      </c>
      <c r="W95" s="1150">
        <v>0</v>
      </c>
      <c r="X95" s="1163"/>
      <c r="Y95" s="1375"/>
    </row>
    <row r="96" spans="1:25">
      <c r="A96" s="1164">
        <v>37104</v>
      </c>
      <c r="B96" s="1154">
        <v>98.582297288220587</v>
      </c>
      <c r="C96" s="1155">
        <f t="shared" si="20"/>
        <v>-0.25778312721419638</v>
      </c>
      <c r="D96" s="1389">
        <f t="shared" si="29"/>
        <v>-1.9</v>
      </c>
      <c r="E96" s="1157">
        <f t="shared" si="24"/>
        <v>98.829508112911526</v>
      </c>
      <c r="F96" s="1158">
        <f t="shared" si="21"/>
        <v>-0.22323791479418276</v>
      </c>
      <c r="G96" s="1190">
        <f t="shared" si="26"/>
        <v>99.229639464315071</v>
      </c>
      <c r="H96" s="1191">
        <f t="shared" si="22"/>
        <v>-0.20585520312184258</v>
      </c>
      <c r="I96" s="1384" t="s">
        <v>770</v>
      </c>
      <c r="J96" s="1162" t="str">
        <f t="shared" si="17"/>
        <v>---</v>
      </c>
      <c r="K96" s="1382">
        <v>0</v>
      </c>
      <c r="L96" s="1151"/>
      <c r="M96" s="1103"/>
      <c r="N96" s="1164">
        <v>37104</v>
      </c>
      <c r="O96" s="1165">
        <v>97.599329999999995</v>
      </c>
      <c r="P96" s="1166">
        <f t="shared" si="18"/>
        <v>-0.15771000000000868</v>
      </c>
      <c r="Q96" s="1171">
        <f t="shared" si="30"/>
        <v>-2.68</v>
      </c>
      <c r="R96" s="1168">
        <f t="shared" si="28"/>
        <v>97.814696666666677</v>
      </c>
      <c r="S96" s="1169">
        <f t="shared" si="23"/>
        <v>-0.29364666666666039</v>
      </c>
      <c r="T96" s="1157">
        <f t="shared" si="27"/>
        <v>98.38411428571429</v>
      </c>
      <c r="U96" s="1158">
        <f t="shared" si="25"/>
        <v>-0.21917285714283707</v>
      </c>
      <c r="V96" s="1149" t="str">
        <f t="shared" si="19"/>
        <v>---</v>
      </c>
      <c r="W96" s="1150">
        <v>0</v>
      </c>
      <c r="X96" s="1163"/>
      <c r="Y96" s="1375"/>
    </row>
    <row r="97" spans="1:25">
      <c r="A97" s="1164">
        <v>37135</v>
      </c>
      <c r="B97" s="1154">
        <v>98.376317739628405</v>
      </c>
      <c r="C97" s="1155">
        <f t="shared" si="20"/>
        <v>-0.20597954859218248</v>
      </c>
      <c r="D97" s="1389">
        <f t="shared" si="29"/>
        <v>-2</v>
      </c>
      <c r="E97" s="1157">
        <f t="shared" si="24"/>
        <v>98.599565147761268</v>
      </c>
      <c r="F97" s="1158">
        <f t="shared" si="21"/>
        <v>-0.22994296515025781</v>
      </c>
      <c r="G97" s="1190">
        <f t="shared" si="26"/>
        <v>99.022323414704459</v>
      </c>
      <c r="H97" s="1191">
        <f t="shared" si="22"/>
        <v>-0.20731604961061123</v>
      </c>
      <c r="I97" s="1384" t="s">
        <v>770</v>
      </c>
      <c r="J97" s="1162" t="str">
        <f t="shared" si="17"/>
        <v>---</v>
      </c>
      <c r="K97" s="1382">
        <v>0</v>
      </c>
      <c r="L97" s="1151"/>
      <c r="M97" s="1103"/>
      <c r="N97" s="1164">
        <v>37135</v>
      </c>
      <c r="O97" s="1165">
        <v>97.571290000000005</v>
      </c>
      <c r="P97" s="1166">
        <f t="shared" si="18"/>
        <v>-2.8039999999990073E-2</v>
      </c>
      <c r="Q97" s="1171">
        <f t="shared" si="30"/>
        <v>-2.61</v>
      </c>
      <c r="R97" s="1168">
        <f t="shared" si="28"/>
        <v>97.642553333333339</v>
      </c>
      <c r="S97" s="1169">
        <f t="shared" si="23"/>
        <v>-0.17214333333333798</v>
      </c>
      <c r="T97" s="1157">
        <f t="shared" si="27"/>
        <v>98.177409999999995</v>
      </c>
      <c r="U97" s="1158">
        <f t="shared" si="25"/>
        <v>-0.20670428571429511</v>
      </c>
      <c r="V97" s="1149" t="str">
        <f t="shared" si="19"/>
        <v>---</v>
      </c>
      <c r="W97" s="1150">
        <v>0</v>
      </c>
      <c r="X97" s="1163"/>
      <c r="Y97" s="1375"/>
    </row>
    <row r="98" spans="1:25">
      <c r="A98" s="1164">
        <v>37165</v>
      </c>
      <c r="B98" s="1154">
        <v>98.231982046555331</v>
      </c>
      <c r="C98" s="1155">
        <f t="shared" si="20"/>
        <v>-0.14433569307307437</v>
      </c>
      <c r="D98" s="1389">
        <f t="shared" si="29"/>
        <v>-2.1</v>
      </c>
      <c r="E98" s="1157">
        <f t="shared" si="24"/>
        <v>98.396865691468108</v>
      </c>
      <c r="F98" s="1158">
        <f t="shared" si="21"/>
        <v>-0.20269945629316055</v>
      </c>
      <c r="G98" s="1190">
        <f t="shared" si="26"/>
        <v>98.824871697189295</v>
      </c>
      <c r="H98" s="1191">
        <f t="shared" si="22"/>
        <v>-0.19745171751516466</v>
      </c>
      <c r="I98" s="1384" t="s">
        <v>770</v>
      </c>
      <c r="J98" s="1162" t="str">
        <f t="shared" si="17"/>
        <v>---</v>
      </c>
      <c r="K98" s="1382">
        <v>0</v>
      </c>
      <c r="L98" s="1151"/>
      <c r="M98" s="1103"/>
      <c r="N98" s="1164">
        <v>37165</v>
      </c>
      <c r="O98" s="1165">
        <v>97.632949999999994</v>
      </c>
      <c r="P98" s="1166">
        <f t="shared" si="18"/>
        <v>6.1659999999989168E-2</v>
      </c>
      <c r="Q98" s="1171">
        <f t="shared" si="30"/>
        <v>-2.36</v>
      </c>
      <c r="R98" s="1168">
        <f t="shared" si="28"/>
        <v>97.601189999999988</v>
      </c>
      <c r="S98" s="1169">
        <f t="shared" si="23"/>
        <v>-4.1363333333350738E-2</v>
      </c>
      <c r="T98" s="1157">
        <f t="shared" si="27"/>
        <v>97.989569999999986</v>
      </c>
      <c r="U98" s="1158">
        <f t="shared" si="25"/>
        <v>-0.18784000000000844</v>
      </c>
      <c r="V98" s="1149" t="str">
        <f t="shared" si="19"/>
        <v>---</v>
      </c>
      <c r="W98" s="1150">
        <v>0</v>
      </c>
      <c r="X98" s="1163"/>
      <c r="Y98" s="1375"/>
    </row>
    <row r="99" spans="1:25">
      <c r="A99" s="1402">
        <v>37196</v>
      </c>
      <c r="B99" s="1154">
        <v>98.188148811235152</v>
      </c>
      <c r="C99" s="1155">
        <f t="shared" si="20"/>
        <v>-4.3833235320178687E-2</v>
      </c>
      <c r="D99" s="1403">
        <f t="shared" si="29"/>
        <v>-2.1</v>
      </c>
      <c r="E99" s="1404">
        <f t="shared" si="24"/>
        <v>98.265482865806305</v>
      </c>
      <c r="F99" s="1405">
        <f t="shared" si="21"/>
        <v>-0.13138282566180237</v>
      </c>
      <c r="G99" s="1406">
        <f t="shared" si="26"/>
        <v>98.648140566965225</v>
      </c>
      <c r="H99" s="1407">
        <f t="shared" si="22"/>
        <v>-0.17673113022406994</v>
      </c>
      <c r="I99" s="1408" t="s">
        <v>770</v>
      </c>
      <c r="J99" s="1162" t="str">
        <f t="shared" si="17"/>
        <v>谷</v>
      </c>
      <c r="K99" s="1382">
        <v>-1</v>
      </c>
      <c r="L99" s="1151"/>
      <c r="M99" s="1103"/>
      <c r="N99" s="1192">
        <v>37196</v>
      </c>
      <c r="O99" s="1231">
        <v>97.775700000000001</v>
      </c>
      <c r="P99" s="1232">
        <f t="shared" si="18"/>
        <v>0.14275000000000659</v>
      </c>
      <c r="Q99" s="1195">
        <f t="shared" si="30"/>
        <v>-1.93</v>
      </c>
      <c r="R99" s="1196">
        <f t="shared" si="28"/>
        <v>97.659980000000004</v>
      </c>
      <c r="S99" s="1197">
        <f t="shared" si="23"/>
        <v>5.8790000000016107E-2</v>
      </c>
      <c r="T99" s="1167">
        <f t="shared" si="27"/>
        <v>97.843471428571434</v>
      </c>
      <c r="U99" s="1195">
        <f t="shared" si="25"/>
        <v>-0.14609857142855276</v>
      </c>
      <c r="V99" s="1186" t="str">
        <f t="shared" si="19"/>
        <v>谷</v>
      </c>
      <c r="W99" s="1187">
        <v>-1</v>
      </c>
      <c r="X99" s="1163"/>
      <c r="Y99" s="1375"/>
    </row>
    <row r="100" spans="1:25">
      <c r="A100" s="1183">
        <v>37226</v>
      </c>
      <c r="B100" s="1201">
        <v>98.209817539372409</v>
      </c>
      <c r="C100" s="1174">
        <f t="shared" si="20"/>
        <v>2.1668728137257176E-2</v>
      </c>
      <c r="D100" s="1411">
        <f t="shared" si="29"/>
        <v>-2</v>
      </c>
      <c r="E100" s="1176">
        <f t="shared" si="24"/>
        <v>98.209982799054288</v>
      </c>
      <c r="F100" s="1177">
        <f t="shared" si="21"/>
        <v>-5.5500066752017574E-2</v>
      </c>
      <c r="G100" s="1412">
        <f t="shared" si="26"/>
        <v>98.499255782217986</v>
      </c>
      <c r="H100" s="1185">
        <f t="shared" si="22"/>
        <v>-0.14888478474723854</v>
      </c>
      <c r="I100" s="1413" t="s">
        <v>770</v>
      </c>
      <c r="J100" s="1180" t="str">
        <f t="shared" si="17"/>
        <v>---</v>
      </c>
      <c r="K100" s="1320">
        <v>0</v>
      </c>
      <c r="L100" s="1188"/>
      <c r="M100" s="1103"/>
      <c r="N100" s="1217">
        <v>37226</v>
      </c>
      <c r="O100" s="1165">
        <v>97.960660000000004</v>
      </c>
      <c r="P100" s="1166">
        <f t="shared" si="18"/>
        <v>0.18496000000000379</v>
      </c>
      <c r="Q100" s="1210">
        <f t="shared" si="30"/>
        <v>-1.43</v>
      </c>
      <c r="R100" s="1168">
        <f t="shared" si="28"/>
        <v>97.78976999999999</v>
      </c>
      <c r="S100" s="1169">
        <f t="shared" si="23"/>
        <v>0.12978999999998564</v>
      </c>
      <c r="T100" s="1211">
        <f t="shared" si="27"/>
        <v>97.769241428571419</v>
      </c>
      <c r="U100" s="1205">
        <f t="shared" si="25"/>
        <v>-7.4230000000014229E-2</v>
      </c>
      <c r="V100" s="1149" t="str">
        <f t="shared" si="19"/>
        <v>---</v>
      </c>
      <c r="W100" s="1150">
        <v>0</v>
      </c>
      <c r="X100" s="1163"/>
      <c r="Y100" s="1375"/>
    </row>
    <row r="101" spans="1:25">
      <c r="A101" s="1164">
        <v>37257</v>
      </c>
      <c r="B101" s="1154">
        <v>98.268215414369351</v>
      </c>
      <c r="C101" s="1155">
        <f t="shared" si="20"/>
        <v>5.8397874996941823E-2</v>
      </c>
      <c r="D101" s="1389">
        <f t="shared" si="29"/>
        <v>-1.8</v>
      </c>
      <c r="E101" s="1157">
        <f t="shared" si="24"/>
        <v>98.222060588325633</v>
      </c>
      <c r="F101" s="1158">
        <f t="shared" si="21"/>
        <v>1.2077789271344841E-2</v>
      </c>
      <c r="G101" s="1190">
        <f t="shared" si="26"/>
        <v>98.385265607830874</v>
      </c>
      <c r="H101" s="1191">
        <f t="shared" si="22"/>
        <v>-0.11399017438711212</v>
      </c>
      <c r="I101" s="1384" t="s">
        <v>767</v>
      </c>
      <c r="J101" s="1189" t="str">
        <f t="shared" si="17"/>
        <v>---</v>
      </c>
      <c r="K101" s="1382">
        <v>0</v>
      </c>
      <c r="L101" s="1151"/>
      <c r="M101" s="1103"/>
      <c r="N101" s="1164">
        <v>37257</v>
      </c>
      <c r="O101" s="1223">
        <v>98.159800000000004</v>
      </c>
      <c r="P101" s="1224">
        <f t="shared" si="18"/>
        <v>0.19913999999999987</v>
      </c>
      <c r="Q101" s="1171">
        <f t="shared" si="30"/>
        <v>-0.98</v>
      </c>
      <c r="R101" s="1145">
        <f t="shared" si="28"/>
        <v>97.965386666666674</v>
      </c>
      <c r="S101" s="1214">
        <f t="shared" si="23"/>
        <v>0.1756166666666843</v>
      </c>
      <c r="T101" s="1157">
        <f t="shared" si="27"/>
        <v>97.779538571428574</v>
      </c>
      <c r="U101" s="1158">
        <f t="shared" si="25"/>
        <v>1.0297142857154995E-2</v>
      </c>
      <c r="V101" s="1149" t="str">
        <f t="shared" si="19"/>
        <v>---</v>
      </c>
      <c r="W101" s="1150">
        <v>0</v>
      </c>
      <c r="X101" s="1163"/>
      <c r="Y101" s="1375"/>
    </row>
    <row r="102" spans="1:25">
      <c r="A102" s="1164">
        <v>37288</v>
      </c>
      <c r="B102" s="1154">
        <v>98.35753285341498</v>
      </c>
      <c r="C102" s="1155">
        <f t="shared" si="20"/>
        <v>8.9317439045629499E-2</v>
      </c>
      <c r="D102" s="1389">
        <f t="shared" si="29"/>
        <v>-1.5</v>
      </c>
      <c r="E102" s="1157">
        <f t="shared" si="24"/>
        <v>98.278521935718913</v>
      </c>
      <c r="F102" s="1158">
        <f t="shared" si="21"/>
        <v>5.6461347393280903E-2</v>
      </c>
      <c r="G102" s="1190">
        <f t="shared" si="26"/>
        <v>98.316330241828027</v>
      </c>
      <c r="H102" s="1191">
        <f t="shared" si="22"/>
        <v>-6.8935366002847331E-2</v>
      </c>
      <c r="I102" s="1384" t="s">
        <v>767</v>
      </c>
      <c r="J102" s="1162" t="str">
        <f t="shared" si="17"/>
        <v>---</v>
      </c>
      <c r="K102" s="1382">
        <v>0</v>
      </c>
      <c r="L102" s="1151"/>
      <c r="M102" s="1103"/>
      <c r="N102" s="1164">
        <v>37288</v>
      </c>
      <c r="O102" s="1165">
        <v>98.355000000000004</v>
      </c>
      <c r="P102" s="1166">
        <f t="shared" si="18"/>
        <v>0.19519999999999982</v>
      </c>
      <c r="Q102" s="1171">
        <f t="shared" si="30"/>
        <v>-0.67</v>
      </c>
      <c r="R102" s="1168">
        <f t="shared" si="28"/>
        <v>98.158486666666661</v>
      </c>
      <c r="S102" s="1169">
        <f t="shared" si="23"/>
        <v>0.19309999999998695</v>
      </c>
      <c r="T102" s="1157">
        <f t="shared" si="27"/>
        <v>97.864961428571419</v>
      </c>
      <c r="U102" s="1158">
        <f t="shared" si="25"/>
        <v>8.5422857142845032E-2</v>
      </c>
      <c r="V102" s="1149" t="str">
        <f t="shared" si="19"/>
        <v>---</v>
      </c>
      <c r="W102" s="1150">
        <v>0</v>
      </c>
      <c r="X102" s="1163"/>
      <c r="Y102" s="1375"/>
    </row>
    <row r="103" spans="1:25">
      <c r="A103" s="1164">
        <v>37316</v>
      </c>
      <c r="B103" s="1154">
        <v>98.482844417787874</v>
      </c>
      <c r="C103" s="1155">
        <f t="shared" si="20"/>
        <v>0.12531156437289326</v>
      </c>
      <c r="D103" s="1389">
        <f t="shared" si="29"/>
        <v>-1.1000000000000001</v>
      </c>
      <c r="E103" s="1157">
        <f t="shared" si="24"/>
        <v>98.369530895190735</v>
      </c>
      <c r="F103" s="1158">
        <f t="shared" si="21"/>
        <v>9.1008959471821527E-2</v>
      </c>
      <c r="G103" s="1190">
        <f t="shared" si="26"/>
        <v>98.30212268890908</v>
      </c>
      <c r="H103" s="1191">
        <f t="shared" si="22"/>
        <v>-1.4207552918946931E-2</v>
      </c>
      <c r="I103" s="1384" t="s">
        <v>768</v>
      </c>
      <c r="J103" s="1162" t="str">
        <f t="shared" si="17"/>
        <v>---</v>
      </c>
      <c r="K103" s="1382">
        <v>0</v>
      </c>
      <c r="L103" s="1151"/>
      <c r="M103" s="1103"/>
      <c r="N103" s="1164">
        <v>37316</v>
      </c>
      <c r="O103" s="1165">
        <v>98.522850000000005</v>
      </c>
      <c r="P103" s="1166">
        <f t="shared" si="18"/>
        <v>0.16785000000000139</v>
      </c>
      <c r="Q103" s="1171">
        <f t="shared" si="30"/>
        <v>-0.43</v>
      </c>
      <c r="R103" s="1168">
        <f t="shared" si="28"/>
        <v>98.345883333333333</v>
      </c>
      <c r="S103" s="1169">
        <f t="shared" si="23"/>
        <v>0.18739666666667176</v>
      </c>
      <c r="T103" s="1157">
        <f t="shared" si="27"/>
        <v>97.996892857142868</v>
      </c>
      <c r="U103" s="1158">
        <f t="shared" si="25"/>
        <v>0.13193142857144835</v>
      </c>
      <c r="V103" s="1149" t="str">
        <f t="shared" si="19"/>
        <v>---</v>
      </c>
      <c r="W103" s="1150">
        <v>0</v>
      </c>
      <c r="X103" s="1163"/>
      <c r="Y103" s="1375"/>
    </row>
    <row r="104" spans="1:25">
      <c r="A104" s="1164">
        <v>37347</v>
      </c>
      <c r="B104" s="1154">
        <v>98.637631314778758</v>
      </c>
      <c r="C104" s="1155">
        <f t="shared" si="20"/>
        <v>0.15478689699088477</v>
      </c>
      <c r="D104" s="1389">
        <f t="shared" si="29"/>
        <v>-0.8</v>
      </c>
      <c r="E104" s="1157">
        <f t="shared" si="24"/>
        <v>98.492669528660528</v>
      </c>
      <c r="F104" s="1158">
        <f t="shared" si="21"/>
        <v>0.12313863346979304</v>
      </c>
      <c r="G104" s="1190">
        <f t="shared" si="26"/>
        <v>98.339453199644836</v>
      </c>
      <c r="H104" s="1191">
        <f t="shared" si="22"/>
        <v>3.7330510735756661E-2</v>
      </c>
      <c r="I104" s="1384" t="s">
        <v>768</v>
      </c>
      <c r="J104" s="1162" t="str">
        <f t="shared" si="17"/>
        <v>---</v>
      </c>
      <c r="K104" s="1382">
        <v>0</v>
      </c>
      <c r="L104" s="1151"/>
      <c r="M104" s="1103"/>
      <c r="N104" s="1164">
        <v>37347</v>
      </c>
      <c r="O104" s="1165">
        <v>98.623289999999997</v>
      </c>
      <c r="P104" s="1166">
        <f t="shared" si="18"/>
        <v>0.10043999999999187</v>
      </c>
      <c r="Q104" s="1171">
        <f t="shared" si="30"/>
        <v>-0.18</v>
      </c>
      <c r="R104" s="1168">
        <f t="shared" si="28"/>
        <v>98.500380000000007</v>
      </c>
      <c r="S104" s="1169">
        <f t="shared" si="23"/>
        <v>0.15449666666667383</v>
      </c>
      <c r="T104" s="1157">
        <f t="shared" si="27"/>
        <v>98.147178571428569</v>
      </c>
      <c r="U104" s="1158">
        <f t="shared" si="25"/>
        <v>0.15028571428570103</v>
      </c>
      <c r="V104" s="1149" t="str">
        <f t="shared" si="19"/>
        <v>---</v>
      </c>
      <c r="W104" s="1150">
        <v>0</v>
      </c>
      <c r="X104" s="1163"/>
      <c r="Y104" s="1375"/>
    </row>
    <row r="105" spans="1:25">
      <c r="A105" s="1164">
        <v>37377</v>
      </c>
      <c r="B105" s="1154">
        <v>98.795043050823807</v>
      </c>
      <c r="C105" s="1155">
        <f t="shared" si="20"/>
        <v>0.15741173604504866</v>
      </c>
      <c r="D105" s="1389">
        <f t="shared" si="29"/>
        <v>-0.5</v>
      </c>
      <c r="E105" s="1157">
        <f t="shared" si="24"/>
        <v>98.638506261130146</v>
      </c>
      <c r="F105" s="1158">
        <f t="shared" si="21"/>
        <v>0.14583673246961837</v>
      </c>
      <c r="G105" s="1190">
        <f t="shared" si="26"/>
        <v>98.419890485968907</v>
      </c>
      <c r="H105" s="1191">
        <f t="shared" si="22"/>
        <v>8.0437286324070101E-2</v>
      </c>
      <c r="I105" s="1384" t="s">
        <v>768</v>
      </c>
      <c r="J105" s="1162" t="str">
        <f t="shared" si="17"/>
        <v>---</v>
      </c>
      <c r="K105" s="1382">
        <v>0</v>
      </c>
      <c r="L105" s="1151"/>
      <c r="M105" s="1103"/>
      <c r="N105" s="1164">
        <v>37377</v>
      </c>
      <c r="O105" s="1165">
        <v>98.615830000000003</v>
      </c>
      <c r="P105" s="1166">
        <f t="shared" si="18"/>
        <v>-7.4599999999946931E-3</v>
      </c>
      <c r="Q105" s="1171">
        <f t="shared" si="30"/>
        <v>0.14000000000000001</v>
      </c>
      <c r="R105" s="1168">
        <f t="shared" si="28"/>
        <v>98.587323333333345</v>
      </c>
      <c r="S105" s="1169">
        <f t="shared" si="23"/>
        <v>8.6943333333337591E-2</v>
      </c>
      <c r="T105" s="1157">
        <f t="shared" si="27"/>
        <v>98.287590000000009</v>
      </c>
      <c r="U105" s="1158">
        <f t="shared" si="25"/>
        <v>0.14041142857143996</v>
      </c>
      <c r="V105" s="1149" t="str">
        <f t="shared" si="19"/>
        <v>---</v>
      </c>
      <c r="W105" s="1150">
        <v>0</v>
      </c>
      <c r="X105" s="1163"/>
      <c r="Y105" s="1375"/>
    </row>
    <row r="106" spans="1:25">
      <c r="A106" s="1164">
        <v>37408</v>
      </c>
      <c r="B106" s="1154">
        <v>98.955662537159057</v>
      </c>
      <c r="C106" s="1155">
        <f t="shared" si="20"/>
        <v>0.16061948633524992</v>
      </c>
      <c r="D106" s="1389">
        <f t="shared" si="29"/>
        <v>-0.1</v>
      </c>
      <c r="E106" s="1157">
        <f t="shared" si="24"/>
        <v>98.796112300920541</v>
      </c>
      <c r="F106" s="1158">
        <f t="shared" si="21"/>
        <v>0.15760603979039445</v>
      </c>
      <c r="G106" s="1190">
        <f t="shared" si="26"/>
        <v>98.529535303958028</v>
      </c>
      <c r="H106" s="1191">
        <f t="shared" si="22"/>
        <v>0.10964481798912118</v>
      </c>
      <c r="I106" s="1384" t="s">
        <v>768</v>
      </c>
      <c r="J106" s="1162" t="str">
        <f t="shared" si="17"/>
        <v>---</v>
      </c>
      <c r="K106" s="1382">
        <v>0</v>
      </c>
      <c r="L106" s="1151"/>
      <c r="M106" s="1103"/>
      <c r="N106" s="1164">
        <v>37408</v>
      </c>
      <c r="O106" s="1165">
        <v>98.542950000000005</v>
      </c>
      <c r="P106" s="1166">
        <f t="shared" si="18"/>
        <v>-7.2879999999997835E-2</v>
      </c>
      <c r="Q106" s="1171">
        <f t="shared" si="30"/>
        <v>0.46</v>
      </c>
      <c r="R106" s="1168">
        <f t="shared" si="28"/>
        <v>98.59402333333334</v>
      </c>
      <c r="S106" s="1169">
        <f t="shared" si="23"/>
        <v>6.6999999999950433E-3</v>
      </c>
      <c r="T106" s="1157">
        <f t="shared" si="27"/>
        <v>98.397197142857152</v>
      </c>
      <c r="U106" s="1158">
        <f t="shared" si="25"/>
        <v>0.10960714285714346</v>
      </c>
      <c r="V106" s="1149" t="str">
        <f t="shared" si="19"/>
        <v>---</v>
      </c>
      <c r="W106" s="1150">
        <v>0</v>
      </c>
      <c r="X106" s="1163"/>
      <c r="Y106" s="1375"/>
    </row>
    <row r="107" spans="1:25">
      <c r="A107" s="1164">
        <v>37438</v>
      </c>
      <c r="B107" s="1154">
        <v>99.12225180670265</v>
      </c>
      <c r="C107" s="1155">
        <f t="shared" si="20"/>
        <v>0.16658926954359288</v>
      </c>
      <c r="D107" s="1389">
        <f t="shared" si="29"/>
        <v>0.3</v>
      </c>
      <c r="E107" s="1157">
        <f t="shared" si="24"/>
        <v>98.957652464895162</v>
      </c>
      <c r="F107" s="1158">
        <f t="shared" si="21"/>
        <v>0.16154016397462101</v>
      </c>
      <c r="G107" s="1190">
        <f t="shared" si="26"/>
        <v>98.659883056433756</v>
      </c>
      <c r="H107" s="1191">
        <f t="shared" si="22"/>
        <v>0.13034775247572838</v>
      </c>
      <c r="I107" s="1384" t="s">
        <v>768</v>
      </c>
      <c r="J107" s="1162" t="str">
        <f t="shared" si="17"/>
        <v>---</v>
      </c>
      <c r="K107" s="1382">
        <v>0</v>
      </c>
      <c r="L107" s="1151"/>
      <c r="M107" s="1103"/>
      <c r="N107" s="1164">
        <v>37438</v>
      </c>
      <c r="O107" s="1165">
        <v>98.445639999999997</v>
      </c>
      <c r="P107" s="1166">
        <f t="shared" si="18"/>
        <v>-9.7310000000007335E-2</v>
      </c>
      <c r="Q107" s="1171">
        <f t="shared" si="30"/>
        <v>0.7</v>
      </c>
      <c r="R107" s="1168">
        <f t="shared" si="28"/>
        <v>98.534806666666668</v>
      </c>
      <c r="S107" s="1169">
        <f t="shared" si="23"/>
        <v>-5.9216666666671358E-2</v>
      </c>
      <c r="T107" s="1157">
        <f t="shared" si="27"/>
        <v>98.466480000000004</v>
      </c>
      <c r="U107" s="1158">
        <f t="shared" si="25"/>
        <v>6.9282857142852095E-2</v>
      </c>
      <c r="V107" s="1149" t="str">
        <f t="shared" si="19"/>
        <v>---</v>
      </c>
      <c r="W107" s="1150">
        <v>0</v>
      </c>
      <c r="X107" s="1163"/>
      <c r="Y107" s="1375"/>
    </row>
    <row r="108" spans="1:25">
      <c r="A108" s="1164">
        <v>37469</v>
      </c>
      <c r="B108" s="1154">
        <v>99.296007850986328</v>
      </c>
      <c r="C108" s="1155">
        <f t="shared" si="20"/>
        <v>0.17375604428367808</v>
      </c>
      <c r="D108" s="1389">
        <f t="shared" si="29"/>
        <v>0.7</v>
      </c>
      <c r="E108" s="1157">
        <f t="shared" si="24"/>
        <v>99.124640731616012</v>
      </c>
      <c r="F108" s="1158">
        <f t="shared" si="21"/>
        <v>0.16698826672084977</v>
      </c>
      <c r="G108" s="1190">
        <f t="shared" si="26"/>
        <v>98.806710547379069</v>
      </c>
      <c r="H108" s="1191">
        <f t="shared" si="22"/>
        <v>0.14682749094531289</v>
      </c>
      <c r="I108" s="1384" t="s">
        <v>768</v>
      </c>
      <c r="J108" s="1162" t="str">
        <f t="shared" si="17"/>
        <v>---</v>
      </c>
      <c r="K108" s="1382">
        <v>0</v>
      </c>
      <c r="L108" s="1151"/>
      <c r="M108" s="1103"/>
      <c r="N108" s="1164">
        <v>37469</v>
      </c>
      <c r="O108" s="1165">
        <v>98.344329999999999</v>
      </c>
      <c r="P108" s="1166">
        <f t="shared" si="18"/>
        <v>-0.10130999999999801</v>
      </c>
      <c r="Q108" s="1171">
        <f t="shared" si="30"/>
        <v>0.76</v>
      </c>
      <c r="R108" s="1168">
        <f t="shared" si="28"/>
        <v>98.444306666666662</v>
      </c>
      <c r="S108" s="1169">
        <f t="shared" si="23"/>
        <v>-9.0500000000005798E-2</v>
      </c>
      <c r="T108" s="1157">
        <f t="shared" si="27"/>
        <v>98.492841428571438</v>
      </c>
      <c r="U108" s="1158">
        <f t="shared" si="25"/>
        <v>2.6361428571433976E-2</v>
      </c>
      <c r="V108" s="1149" t="str">
        <f t="shared" si="19"/>
        <v>---</v>
      </c>
      <c r="W108" s="1150">
        <v>0</v>
      </c>
      <c r="X108" s="1163"/>
      <c r="Y108" s="1375"/>
    </row>
    <row r="109" spans="1:25">
      <c r="A109" s="1164">
        <v>37500</v>
      </c>
      <c r="B109" s="1154">
        <v>99.455831207355189</v>
      </c>
      <c r="C109" s="1155">
        <f t="shared" si="20"/>
        <v>0.15982335636886091</v>
      </c>
      <c r="D109" s="1389">
        <f t="shared" si="29"/>
        <v>1.1000000000000001</v>
      </c>
      <c r="E109" s="1157">
        <f t="shared" si="24"/>
        <v>99.291363621681384</v>
      </c>
      <c r="F109" s="1158">
        <f t="shared" si="21"/>
        <v>0.16672289006537255</v>
      </c>
      <c r="G109" s="1190">
        <f t="shared" si="26"/>
        <v>98.963610312227686</v>
      </c>
      <c r="H109" s="1191">
        <f t="shared" si="22"/>
        <v>0.15689976484861745</v>
      </c>
      <c r="I109" s="1384" t="s">
        <v>768</v>
      </c>
      <c r="J109" s="1162" t="str">
        <f t="shared" si="17"/>
        <v>---</v>
      </c>
      <c r="K109" s="1382">
        <v>0</v>
      </c>
      <c r="L109" s="1151"/>
      <c r="M109" s="1103"/>
      <c r="N109" s="1164">
        <v>37500</v>
      </c>
      <c r="O109" s="1165">
        <v>98.244169999999997</v>
      </c>
      <c r="P109" s="1166">
        <f t="shared" si="18"/>
        <v>-0.10016000000000247</v>
      </c>
      <c r="Q109" s="1171">
        <f t="shared" si="30"/>
        <v>0.69</v>
      </c>
      <c r="R109" s="1168">
        <f t="shared" si="28"/>
        <v>98.344713333333331</v>
      </c>
      <c r="S109" s="1169">
        <f t="shared" si="23"/>
        <v>-9.9593333333331202E-2</v>
      </c>
      <c r="T109" s="1157">
        <f t="shared" si="27"/>
        <v>98.47700857142857</v>
      </c>
      <c r="U109" s="1158">
        <f t="shared" si="25"/>
        <v>-1.5832857142868306E-2</v>
      </c>
      <c r="V109" s="1149" t="str">
        <f t="shared" si="19"/>
        <v>---</v>
      </c>
      <c r="W109" s="1150">
        <v>0</v>
      </c>
      <c r="X109" s="1163"/>
      <c r="Y109" s="1375"/>
    </row>
    <row r="110" spans="1:25">
      <c r="A110" s="1164">
        <v>37530</v>
      </c>
      <c r="B110" s="1154">
        <v>99.583381880088751</v>
      </c>
      <c r="C110" s="1155">
        <f t="shared" si="20"/>
        <v>0.12755067273356246</v>
      </c>
      <c r="D110" s="1389">
        <f t="shared" si="29"/>
        <v>1.4</v>
      </c>
      <c r="E110" s="1157">
        <f t="shared" si="24"/>
        <v>99.445073646143427</v>
      </c>
      <c r="F110" s="1158">
        <f t="shared" si="21"/>
        <v>0.15371002446204329</v>
      </c>
      <c r="G110" s="1190">
        <f t="shared" si="26"/>
        <v>99.120829949699214</v>
      </c>
      <c r="H110" s="1191">
        <f t="shared" si="22"/>
        <v>0.15721963747152756</v>
      </c>
      <c r="I110" s="1384" t="s">
        <v>768</v>
      </c>
      <c r="J110" s="1162" t="str">
        <f t="shared" si="17"/>
        <v>---</v>
      </c>
      <c r="K110" s="1382">
        <v>0</v>
      </c>
      <c r="L110" s="1151"/>
      <c r="M110" s="1103"/>
      <c r="N110" s="1164">
        <v>37530</v>
      </c>
      <c r="O110" s="1165">
        <v>98.144419999999997</v>
      </c>
      <c r="P110" s="1166">
        <f t="shared" si="18"/>
        <v>-9.9750000000000227E-2</v>
      </c>
      <c r="Q110" s="1171">
        <f t="shared" si="30"/>
        <v>0.52</v>
      </c>
      <c r="R110" s="1168">
        <f t="shared" si="28"/>
        <v>98.244306666666674</v>
      </c>
      <c r="S110" s="1169">
        <f t="shared" si="23"/>
        <v>-0.10040666666665743</v>
      </c>
      <c r="T110" s="1157">
        <f t="shared" si="27"/>
        <v>98.422947142857126</v>
      </c>
      <c r="U110" s="1158">
        <f t="shared" si="25"/>
        <v>-5.4061428571444026E-2</v>
      </c>
      <c r="V110" s="1149" t="str">
        <f t="shared" si="19"/>
        <v>---</v>
      </c>
      <c r="W110" s="1150">
        <v>0</v>
      </c>
      <c r="X110" s="1163"/>
      <c r="Y110" s="1375"/>
    </row>
    <row r="111" spans="1:25">
      <c r="A111" s="1164">
        <v>37561</v>
      </c>
      <c r="B111" s="1154">
        <v>99.655688004320851</v>
      </c>
      <c r="C111" s="1155">
        <f t="shared" si="20"/>
        <v>7.2306124232099478E-2</v>
      </c>
      <c r="D111" s="1389">
        <f t="shared" si="29"/>
        <v>1.5</v>
      </c>
      <c r="E111" s="1157">
        <f t="shared" si="24"/>
        <v>99.564967030588264</v>
      </c>
      <c r="F111" s="1158">
        <f t="shared" si="21"/>
        <v>0.11989338444483622</v>
      </c>
      <c r="G111" s="1190">
        <f t="shared" si="26"/>
        <v>99.266266619633797</v>
      </c>
      <c r="H111" s="1191">
        <f t="shared" si="22"/>
        <v>0.1454366699345826</v>
      </c>
      <c r="I111" s="1384" t="s">
        <v>768</v>
      </c>
      <c r="J111" s="1162" t="str">
        <f t="shared" si="17"/>
        <v>---</v>
      </c>
      <c r="K111" s="1382">
        <v>0</v>
      </c>
      <c r="L111" s="1151"/>
      <c r="M111" s="1103"/>
      <c r="N111" s="1164">
        <v>37561</v>
      </c>
      <c r="O111" s="1165">
        <v>98.046620000000004</v>
      </c>
      <c r="P111" s="1166">
        <f t="shared" si="18"/>
        <v>-9.7799999999992338E-2</v>
      </c>
      <c r="Q111" s="1171">
        <f t="shared" si="30"/>
        <v>0.28000000000000003</v>
      </c>
      <c r="R111" s="1168">
        <f t="shared" si="28"/>
        <v>98.14506999999999</v>
      </c>
      <c r="S111" s="1169">
        <f t="shared" si="23"/>
        <v>-9.9236666666683959E-2</v>
      </c>
      <c r="T111" s="1157">
        <f t="shared" si="27"/>
        <v>98.340565714285717</v>
      </c>
      <c r="U111" s="1158">
        <f t="shared" si="25"/>
        <v>-8.2381428571409288E-2</v>
      </c>
      <c r="V111" s="1149" t="str">
        <f t="shared" si="19"/>
        <v>---</v>
      </c>
      <c r="W111" s="1150">
        <v>0</v>
      </c>
      <c r="X111" s="1163"/>
      <c r="Y111" s="1375"/>
    </row>
    <row r="112" spans="1:25">
      <c r="A112" s="1164">
        <v>37591</v>
      </c>
      <c r="B112" s="1154">
        <v>99.683536280349514</v>
      </c>
      <c r="C112" s="1155">
        <f t="shared" si="20"/>
        <v>2.7848276028663577E-2</v>
      </c>
      <c r="D112" s="1389">
        <f t="shared" si="29"/>
        <v>1.5</v>
      </c>
      <c r="E112" s="1157">
        <f t="shared" si="24"/>
        <v>99.640868721586386</v>
      </c>
      <c r="F112" s="1158">
        <f t="shared" si="21"/>
        <v>7.5901690998122717E-2</v>
      </c>
      <c r="G112" s="1190">
        <f t="shared" si="26"/>
        <v>99.393194223851751</v>
      </c>
      <c r="H112" s="1191">
        <f t="shared" si="22"/>
        <v>0.12692760421795413</v>
      </c>
      <c r="I112" s="1384" t="s">
        <v>768</v>
      </c>
      <c r="J112" s="1162" t="str">
        <f t="shared" si="17"/>
        <v>---</v>
      </c>
      <c r="K112" s="1382">
        <v>0</v>
      </c>
      <c r="L112" s="1151"/>
      <c r="M112" s="1103"/>
      <c r="N112" s="1164">
        <v>37591</v>
      </c>
      <c r="O112" s="1218">
        <v>97.962329999999994</v>
      </c>
      <c r="P112" s="1219">
        <f t="shared" si="18"/>
        <v>-8.4290000000009968E-2</v>
      </c>
      <c r="Q112" s="1210">
        <f t="shared" si="30"/>
        <v>0</v>
      </c>
      <c r="R112" s="1220">
        <f t="shared" si="28"/>
        <v>98.051123333333337</v>
      </c>
      <c r="S112" s="1221">
        <f t="shared" si="23"/>
        <v>-9.39466666666533E-2</v>
      </c>
      <c r="T112" s="1157">
        <f t="shared" si="27"/>
        <v>98.247208571428558</v>
      </c>
      <c r="U112" s="1158">
        <f t="shared" si="25"/>
        <v>-9.3357142857158237E-2</v>
      </c>
      <c r="V112" s="1149" t="str">
        <f t="shared" si="19"/>
        <v>---</v>
      </c>
      <c r="W112" s="1150">
        <v>0</v>
      </c>
      <c r="X112" s="1163"/>
      <c r="Y112" s="1375"/>
    </row>
    <row r="113" spans="1:25">
      <c r="A113" s="1142">
        <v>37622</v>
      </c>
      <c r="B113" s="1276">
        <v>99.664430472991953</v>
      </c>
      <c r="C113" s="1390">
        <f t="shared" si="20"/>
        <v>-1.9105807357561844E-2</v>
      </c>
      <c r="D113" s="1391">
        <f t="shared" si="29"/>
        <v>1.4</v>
      </c>
      <c r="E113" s="1147">
        <f t="shared" si="24"/>
        <v>99.667884919220782</v>
      </c>
      <c r="F113" s="1248">
        <f t="shared" si="21"/>
        <v>2.7016197634395667E-2</v>
      </c>
      <c r="G113" s="1392">
        <f t="shared" si="26"/>
        <v>99.494446786113599</v>
      </c>
      <c r="H113" s="1393">
        <f t="shared" si="22"/>
        <v>0.10125256226184831</v>
      </c>
      <c r="I113" s="1394" t="s">
        <v>769</v>
      </c>
      <c r="J113" s="1162" t="str">
        <f t="shared" si="17"/>
        <v>---</v>
      </c>
      <c r="K113" s="1395">
        <v>0</v>
      </c>
      <c r="L113" s="1396"/>
      <c r="M113" s="1103"/>
      <c r="N113" s="1142">
        <v>37622</v>
      </c>
      <c r="O113" s="1165">
        <v>97.919039999999995</v>
      </c>
      <c r="P113" s="1166">
        <f t="shared" si="18"/>
        <v>-4.328999999999894E-2</v>
      </c>
      <c r="Q113" s="1171">
        <f t="shared" si="30"/>
        <v>-0.25</v>
      </c>
      <c r="R113" s="1168">
        <f t="shared" si="28"/>
        <v>97.975996666666674</v>
      </c>
      <c r="S113" s="1169">
        <f t="shared" si="23"/>
        <v>-7.5126666666662345E-2</v>
      </c>
      <c r="T113" s="1147">
        <f t="shared" si="27"/>
        <v>98.158078571428561</v>
      </c>
      <c r="U113" s="1248">
        <f t="shared" si="25"/>
        <v>-8.9129999999997267E-2</v>
      </c>
      <c r="V113" s="1149" t="str">
        <f t="shared" si="19"/>
        <v>---</v>
      </c>
      <c r="W113" s="1150">
        <v>0</v>
      </c>
      <c r="X113" s="1163"/>
      <c r="Y113" s="1375"/>
    </row>
    <row r="114" spans="1:25">
      <c r="A114" s="1164">
        <v>37653</v>
      </c>
      <c r="B114" s="1154">
        <v>99.631168727100686</v>
      </c>
      <c r="C114" s="1155">
        <f t="shared" si="20"/>
        <v>-3.3261745891266514E-2</v>
      </c>
      <c r="D114" s="1389">
        <f t="shared" si="29"/>
        <v>1.3</v>
      </c>
      <c r="E114" s="1157">
        <f t="shared" si="24"/>
        <v>99.659711826814046</v>
      </c>
      <c r="F114" s="1158">
        <f t="shared" si="21"/>
        <v>-8.1730924067358046E-3</v>
      </c>
      <c r="G114" s="1190">
        <f t="shared" si="26"/>
        <v>99.567149203313321</v>
      </c>
      <c r="H114" s="1191">
        <f t="shared" si="22"/>
        <v>7.2702417199721481E-2</v>
      </c>
      <c r="I114" s="1384" t="s">
        <v>769</v>
      </c>
      <c r="J114" s="1162" t="str">
        <f t="shared" si="17"/>
        <v>---</v>
      </c>
      <c r="K114" s="1382">
        <v>0</v>
      </c>
      <c r="L114" s="1151"/>
      <c r="M114" s="1103"/>
      <c r="N114" s="1164">
        <v>37653</v>
      </c>
      <c r="O114" s="1165">
        <v>97.952420000000004</v>
      </c>
      <c r="P114" s="1166">
        <f t="shared" si="18"/>
        <v>3.3380000000008181E-2</v>
      </c>
      <c r="Q114" s="1171">
        <f t="shared" si="30"/>
        <v>-0.41</v>
      </c>
      <c r="R114" s="1168">
        <f t="shared" si="28"/>
        <v>97.944596666666669</v>
      </c>
      <c r="S114" s="1169">
        <f t="shared" si="23"/>
        <v>-3.1400000000004979E-2</v>
      </c>
      <c r="T114" s="1157">
        <f t="shared" si="27"/>
        <v>98.087618571428578</v>
      </c>
      <c r="U114" s="1158">
        <f t="shared" si="25"/>
        <v>-7.045999999998287E-2</v>
      </c>
      <c r="V114" s="1149" t="str">
        <f t="shared" si="19"/>
        <v>---</v>
      </c>
      <c r="W114" s="1150">
        <v>0</v>
      </c>
      <c r="X114" s="1163"/>
      <c r="Y114" s="1375"/>
    </row>
    <row r="115" spans="1:25">
      <c r="A115" s="1164">
        <v>37681</v>
      </c>
      <c r="B115" s="1154">
        <v>99.579198295470945</v>
      </c>
      <c r="C115" s="1155">
        <f t="shared" si="20"/>
        <v>-5.1970431629740688E-2</v>
      </c>
      <c r="D115" s="1389">
        <f t="shared" si="29"/>
        <v>1.1000000000000001</v>
      </c>
      <c r="E115" s="1157">
        <f t="shared" si="24"/>
        <v>99.624932498521204</v>
      </c>
      <c r="F115" s="1158">
        <f t="shared" si="21"/>
        <v>-3.4779328292842138E-2</v>
      </c>
      <c r="G115" s="1190">
        <f t="shared" si="26"/>
        <v>99.607604981096856</v>
      </c>
      <c r="H115" s="1191">
        <f t="shared" si="22"/>
        <v>4.0455777783535041E-2</v>
      </c>
      <c r="I115" s="1384" t="s">
        <v>770</v>
      </c>
      <c r="J115" s="1162" t="str">
        <f t="shared" si="17"/>
        <v>---</v>
      </c>
      <c r="K115" s="1382">
        <v>0</v>
      </c>
      <c r="L115" s="1151"/>
      <c r="M115" s="1103"/>
      <c r="N115" s="1164">
        <v>37681</v>
      </c>
      <c r="O115" s="1165">
        <v>98.057699999999997</v>
      </c>
      <c r="P115" s="1166">
        <f t="shared" si="18"/>
        <v>0.10527999999999338</v>
      </c>
      <c r="Q115" s="1171">
        <f t="shared" si="30"/>
        <v>-0.47</v>
      </c>
      <c r="R115" s="1168">
        <f t="shared" si="28"/>
        <v>97.97638666666667</v>
      </c>
      <c r="S115" s="1169">
        <f t="shared" si="23"/>
        <v>3.1790000000000873E-2</v>
      </c>
      <c r="T115" s="1157">
        <f t="shared" si="27"/>
        <v>98.046671428571429</v>
      </c>
      <c r="U115" s="1158">
        <f t="shared" si="25"/>
        <v>-4.0947142857149288E-2</v>
      </c>
      <c r="V115" s="1149" t="str">
        <f t="shared" si="19"/>
        <v>---</v>
      </c>
      <c r="W115" s="1150">
        <v>0</v>
      </c>
      <c r="X115" s="1163"/>
      <c r="Y115" s="1375"/>
    </row>
    <row r="116" spans="1:25">
      <c r="A116" s="1164">
        <v>37712</v>
      </c>
      <c r="B116" s="1154">
        <v>99.50727460541431</v>
      </c>
      <c r="C116" s="1155">
        <f t="shared" si="20"/>
        <v>-7.1923690056635792E-2</v>
      </c>
      <c r="D116" s="1389">
        <f t="shared" si="29"/>
        <v>0.9</v>
      </c>
      <c r="E116" s="1157">
        <f t="shared" si="24"/>
        <v>99.572547209328647</v>
      </c>
      <c r="F116" s="1158">
        <f t="shared" si="21"/>
        <v>-5.2385289192557138E-2</v>
      </c>
      <c r="G116" s="1190">
        <f t="shared" si="26"/>
        <v>99.614954037962434</v>
      </c>
      <c r="H116" s="1191">
        <f t="shared" si="22"/>
        <v>7.3490568655785182E-3</v>
      </c>
      <c r="I116" s="1384" t="s">
        <v>770</v>
      </c>
      <c r="J116" s="1162" t="str">
        <f t="shared" si="17"/>
        <v>---</v>
      </c>
      <c r="K116" s="1382">
        <v>0</v>
      </c>
      <c r="L116" s="1151"/>
      <c r="M116" s="1103"/>
      <c r="N116" s="1164">
        <v>37712</v>
      </c>
      <c r="O116" s="1165">
        <v>98.248189999999994</v>
      </c>
      <c r="P116" s="1166">
        <f t="shared" si="18"/>
        <v>0.19048999999999694</v>
      </c>
      <c r="Q116" s="1171">
        <f t="shared" si="30"/>
        <v>-0.38</v>
      </c>
      <c r="R116" s="1168">
        <f t="shared" si="28"/>
        <v>98.086103333333327</v>
      </c>
      <c r="S116" s="1169">
        <f t="shared" si="23"/>
        <v>0.10971666666665669</v>
      </c>
      <c r="T116" s="1157">
        <f t="shared" si="27"/>
        <v>98.047245714285722</v>
      </c>
      <c r="U116" s="1158">
        <f t="shared" si="25"/>
        <v>5.7428571429340991E-4</v>
      </c>
      <c r="V116" s="1149" t="str">
        <f t="shared" si="19"/>
        <v>---</v>
      </c>
      <c r="W116" s="1150">
        <v>0</v>
      </c>
      <c r="X116" s="1163"/>
      <c r="Y116" s="1375"/>
    </row>
    <row r="117" spans="1:25">
      <c r="A117" s="1164">
        <v>37742</v>
      </c>
      <c r="B117" s="1154">
        <v>99.460572493157827</v>
      </c>
      <c r="C117" s="1155">
        <f t="shared" si="20"/>
        <v>-4.6702112256483019E-2</v>
      </c>
      <c r="D117" s="1389">
        <f t="shared" si="29"/>
        <v>0.7</v>
      </c>
      <c r="E117" s="1157">
        <f t="shared" si="24"/>
        <v>99.51568179801437</v>
      </c>
      <c r="F117" s="1158">
        <f t="shared" si="21"/>
        <v>-5.6865411314277026E-2</v>
      </c>
      <c r="G117" s="1190">
        <f t="shared" si="26"/>
        <v>99.597409839829453</v>
      </c>
      <c r="H117" s="1191">
        <f t="shared" si="22"/>
        <v>-1.7544198132981137E-2</v>
      </c>
      <c r="I117" s="1384" t="s">
        <v>770</v>
      </c>
      <c r="J117" s="1162" t="str">
        <f t="shared" si="17"/>
        <v>---</v>
      </c>
      <c r="K117" s="1382">
        <v>0</v>
      </c>
      <c r="L117" s="1151"/>
      <c r="M117" s="1103"/>
      <c r="N117" s="1164">
        <v>37742</v>
      </c>
      <c r="O117" s="1165">
        <v>98.542010000000005</v>
      </c>
      <c r="P117" s="1166">
        <f t="shared" si="18"/>
        <v>0.29382000000001085</v>
      </c>
      <c r="Q117" s="1171">
        <f t="shared" si="30"/>
        <v>-7.0000000000000007E-2</v>
      </c>
      <c r="R117" s="1168">
        <f t="shared" si="28"/>
        <v>98.282633333333322</v>
      </c>
      <c r="S117" s="1169">
        <f t="shared" si="23"/>
        <v>0.19652999999999565</v>
      </c>
      <c r="T117" s="1157">
        <f t="shared" si="27"/>
        <v>98.104044285714295</v>
      </c>
      <c r="U117" s="1158">
        <f t="shared" si="25"/>
        <v>5.6798571428572586E-2</v>
      </c>
      <c r="V117" s="1149" t="str">
        <f t="shared" si="19"/>
        <v>---</v>
      </c>
      <c r="W117" s="1150">
        <v>0</v>
      </c>
      <c r="X117" s="1163"/>
      <c r="Y117" s="1375"/>
    </row>
    <row r="118" spans="1:25">
      <c r="A118" s="1164">
        <v>37773</v>
      </c>
      <c r="B118" s="1154">
        <v>99.451267996742473</v>
      </c>
      <c r="C118" s="1155">
        <f t="shared" si="20"/>
        <v>-9.3044964153534693E-3</v>
      </c>
      <c r="D118" s="1389">
        <f t="shared" si="29"/>
        <v>0.5</v>
      </c>
      <c r="E118" s="1157">
        <f t="shared" si="24"/>
        <v>99.47303836510487</v>
      </c>
      <c r="F118" s="1158">
        <f t="shared" si="21"/>
        <v>-4.2643432909500234E-2</v>
      </c>
      <c r="G118" s="1190">
        <f t="shared" si="26"/>
        <v>99.568206981603936</v>
      </c>
      <c r="H118" s="1191">
        <f t="shared" si="22"/>
        <v>-2.9202858225517048E-2</v>
      </c>
      <c r="I118" s="1384" t="s">
        <v>770</v>
      </c>
      <c r="J118" s="1162" t="str">
        <f t="shared" si="17"/>
        <v>---</v>
      </c>
      <c r="K118" s="1382">
        <v>0</v>
      </c>
      <c r="L118" s="1151"/>
      <c r="M118" s="1103"/>
      <c r="N118" s="1164">
        <v>37773</v>
      </c>
      <c r="O118" s="1165">
        <v>98.863590000000002</v>
      </c>
      <c r="P118" s="1166">
        <f t="shared" si="18"/>
        <v>0.32157999999999731</v>
      </c>
      <c r="Q118" s="1171">
        <f t="shared" si="30"/>
        <v>0.33</v>
      </c>
      <c r="R118" s="1168">
        <f t="shared" si="28"/>
        <v>98.551263333333338</v>
      </c>
      <c r="S118" s="1169">
        <f t="shared" si="23"/>
        <v>0.26863000000001591</v>
      </c>
      <c r="T118" s="1157">
        <f t="shared" si="27"/>
        <v>98.220754285714293</v>
      </c>
      <c r="U118" s="1158">
        <f t="shared" si="25"/>
        <v>0.11670999999999765</v>
      </c>
      <c r="V118" s="1149" t="str">
        <f t="shared" si="19"/>
        <v>---</v>
      </c>
      <c r="W118" s="1150">
        <v>0</v>
      </c>
      <c r="X118" s="1163"/>
      <c r="Y118" s="1375"/>
    </row>
    <row r="119" spans="1:25">
      <c r="A119" s="1164">
        <v>37803</v>
      </c>
      <c r="B119" s="1154">
        <v>99.481907778816236</v>
      </c>
      <c r="C119" s="1155">
        <f t="shared" si="20"/>
        <v>3.0639782073762944E-2</v>
      </c>
      <c r="D119" s="1389">
        <f t="shared" si="29"/>
        <v>0.4</v>
      </c>
      <c r="E119" s="1157">
        <f t="shared" si="24"/>
        <v>99.46458275623884</v>
      </c>
      <c r="F119" s="1158">
        <f t="shared" si="21"/>
        <v>-8.4556088660292517E-3</v>
      </c>
      <c r="G119" s="1190">
        <f t="shared" si="26"/>
        <v>99.539402909956351</v>
      </c>
      <c r="H119" s="1191">
        <f t="shared" si="22"/>
        <v>-2.8804071647584806E-2</v>
      </c>
      <c r="I119" s="1384" t="s">
        <v>767</v>
      </c>
      <c r="J119" s="1162" t="str">
        <f t="shared" si="17"/>
        <v>---</v>
      </c>
      <c r="K119" s="1382">
        <v>0</v>
      </c>
      <c r="L119" s="1151"/>
      <c r="M119" s="1103"/>
      <c r="N119" s="1164">
        <v>37803</v>
      </c>
      <c r="O119" s="1165">
        <v>99.117670000000004</v>
      </c>
      <c r="P119" s="1166">
        <f t="shared" si="18"/>
        <v>0.25408000000000186</v>
      </c>
      <c r="Q119" s="1171">
        <f t="shared" si="30"/>
        <v>0.68</v>
      </c>
      <c r="R119" s="1168">
        <f t="shared" si="28"/>
        <v>98.841090000000008</v>
      </c>
      <c r="S119" s="1169">
        <f t="shared" si="23"/>
        <v>0.28982666666667001</v>
      </c>
      <c r="T119" s="1157">
        <f t="shared" si="27"/>
        <v>98.385802857142863</v>
      </c>
      <c r="U119" s="1158">
        <f t="shared" si="25"/>
        <v>0.16504857142857077</v>
      </c>
      <c r="V119" s="1149" t="str">
        <f t="shared" si="19"/>
        <v>---</v>
      </c>
      <c r="W119" s="1150">
        <v>0</v>
      </c>
      <c r="X119" s="1163"/>
      <c r="Y119" s="1375"/>
    </row>
    <row r="120" spans="1:25">
      <c r="A120" s="1164">
        <v>37834</v>
      </c>
      <c r="B120" s="1154">
        <v>99.551072473846233</v>
      </c>
      <c r="C120" s="1155">
        <f t="shared" si="20"/>
        <v>6.9164695029996892E-2</v>
      </c>
      <c r="D120" s="1389">
        <f t="shared" si="29"/>
        <v>0.3</v>
      </c>
      <c r="E120" s="1157">
        <f t="shared" si="24"/>
        <v>99.494749416468309</v>
      </c>
      <c r="F120" s="1158">
        <f t="shared" si="21"/>
        <v>3.0166660229468789E-2</v>
      </c>
      <c r="G120" s="1190">
        <f t="shared" si="26"/>
        <v>99.523208910078395</v>
      </c>
      <c r="H120" s="1191">
        <f t="shared" si="22"/>
        <v>-1.6193999877955889E-2</v>
      </c>
      <c r="I120" s="1384" t="s">
        <v>767</v>
      </c>
      <c r="J120" s="1162" t="str">
        <f t="shared" si="17"/>
        <v>---</v>
      </c>
      <c r="K120" s="1382">
        <v>0</v>
      </c>
      <c r="L120" s="1151"/>
      <c r="M120" s="1103"/>
      <c r="N120" s="1164">
        <v>37834</v>
      </c>
      <c r="O120" s="1165">
        <v>99.235690000000005</v>
      </c>
      <c r="P120" s="1166">
        <f t="shared" si="18"/>
        <v>0.11802000000000135</v>
      </c>
      <c r="Q120" s="1171">
        <f t="shared" si="30"/>
        <v>0.91</v>
      </c>
      <c r="R120" s="1168">
        <f t="shared" si="28"/>
        <v>99.072316666666666</v>
      </c>
      <c r="S120" s="1169">
        <f t="shared" si="23"/>
        <v>0.23122666666665737</v>
      </c>
      <c r="T120" s="1157">
        <f t="shared" si="27"/>
        <v>98.573895714285712</v>
      </c>
      <c r="U120" s="1158">
        <f t="shared" si="25"/>
        <v>0.1880928571428484</v>
      </c>
      <c r="V120" s="1149" t="str">
        <f t="shared" si="19"/>
        <v>---</v>
      </c>
      <c r="W120" s="1150">
        <v>0</v>
      </c>
      <c r="X120" s="1163"/>
      <c r="Y120" s="1375"/>
    </row>
    <row r="121" spans="1:25">
      <c r="A121" s="1164">
        <v>37865</v>
      </c>
      <c r="B121" s="1154">
        <v>99.665171849360391</v>
      </c>
      <c r="C121" s="1155">
        <f t="shared" si="20"/>
        <v>0.11409937551415794</v>
      </c>
      <c r="D121" s="1389">
        <f t="shared" si="29"/>
        <v>0.2</v>
      </c>
      <c r="E121" s="1157">
        <f t="shared" si="24"/>
        <v>99.566050700674282</v>
      </c>
      <c r="F121" s="1158">
        <f t="shared" si="21"/>
        <v>7.1301284205972593E-2</v>
      </c>
      <c r="G121" s="1190">
        <f t="shared" si="26"/>
        <v>99.528066498972635</v>
      </c>
      <c r="H121" s="1191">
        <f t="shared" si="22"/>
        <v>4.857588894239484E-3</v>
      </c>
      <c r="I121" s="1384" t="s">
        <v>768</v>
      </c>
      <c r="J121" s="1162" t="str">
        <f t="shared" si="17"/>
        <v>---</v>
      </c>
      <c r="K121" s="1382">
        <v>0</v>
      </c>
      <c r="L121" s="1151"/>
      <c r="M121" s="1103"/>
      <c r="N121" s="1164">
        <v>37865</v>
      </c>
      <c r="O121" s="1165">
        <v>99.289519999999996</v>
      </c>
      <c r="P121" s="1166">
        <f t="shared" si="18"/>
        <v>5.3829999999990719E-2</v>
      </c>
      <c r="Q121" s="1171">
        <f t="shared" si="30"/>
        <v>1.06</v>
      </c>
      <c r="R121" s="1168">
        <f t="shared" si="28"/>
        <v>99.21429333333333</v>
      </c>
      <c r="S121" s="1169">
        <f t="shared" si="23"/>
        <v>0.14197666666666464</v>
      </c>
      <c r="T121" s="1157">
        <f t="shared" si="27"/>
        <v>98.76491</v>
      </c>
      <c r="U121" s="1158">
        <f t="shared" si="25"/>
        <v>0.19101428571428869</v>
      </c>
      <c r="V121" s="1149" t="str">
        <f t="shared" si="19"/>
        <v>---</v>
      </c>
      <c r="W121" s="1150">
        <v>0</v>
      </c>
      <c r="X121" s="1163"/>
      <c r="Y121" s="1375"/>
    </row>
    <row r="122" spans="1:25">
      <c r="A122" s="1164">
        <v>37895</v>
      </c>
      <c r="B122" s="1154">
        <v>99.793569720475233</v>
      </c>
      <c r="C122" s="1155">
        <f t="shared" si="20"/>
        <v>0.12839787111484213</v>
      </c>
      <c r="D122" s="1389">
        <f t="shared" si="29"/>
        <v>0.2</v>
      </c>
      <c r="E122" s="1157">
        <f t="shared" si="24"/>
        <v>99.669938014560628</v>
      </c>
      <c r="F122" s="1158">
        <f t="shared" si="21"/>
        <v>0.10388731388634653</v>
      </c>
      <c r="G122" s="1190">
        <f t="shared" si="26"/>
        <v>99.558690988258959</v>
      </c>
      <c r="H122" s="1191">
        <f t="shared" si="22"/>
        <v>3.0624489286324774E-2</v>
      </c>
      <c r="I122" s="1384" t="s">
        <v>768</v>
      </c>
      <c r="J122" s="1162" t="str">
        <f t="shared" si="17"/>
        <v>---</v>
      </c>
      <c r="K122" s="1382">
        <v>0</v>
      </c>
      <c r="L122" s="1151"/>
      <c r="M122" s="1103"/>
      <c r="N122" s="1164">
        <v>37895</v>
      </c>
      <c r="O122" s="1165">
        <v>99.373469999999998</v>
      </c>
      <c r="P122" s="1166">
        <f t="shared" si="18"/>
        <v>8.3950000000001523E-2</v>
      </c>
      <c r="Q122" s="1171">
        <f t="shared" si="30"/>
        <v>1.25</v>
      </c>
      <c r="R122" s="1168">
        <f t="shared" si="28"/>
        <v>99.29956</v>
      </c>
      <c r="S122" s="1169">
        <f t="shared" si="23"/>
        <v>8.5266666666669266E-2</v>
      </c>
      <c r="T122" s="1157">
        <f t="shared" si="27"/>
        <v>98.952877142857147</v>
      </c>
      <c r="U122" s="1158">
        <f t="shared" si="25"/>
        <v>0.187967142857147</v>
      </c>
      <c r="V122" s="1149" t="str">
        <f t="shared" si="19"/>
        <v>---</v>
      </c>
      <c r="W122" s="1150">
        <v>0</v>
      </c>
      <c r="X122" s="1163"/>
      <c r="Y122" s="1375"/>
    </row>
    <row r="123" spans="1:25">
      <c r="A123" s="1164">
        <v>37926</v>
      </c>
      <c r="B123" s="1154">
        <v>99.891181751169199</v>
      </c>
      <c r="C123" s="1155">
        <f t="shared" si="20"/>
        <v>9.761203069396629E-2</v>
      </c>
      <c r="D123" s="1389">
        <f t="shared" si="29"/>
        <v>0.2</v>
      </c>
      <c r="E123" s="1157">
        <f t="shared" si="24"/>
        <v>99.783307773668284</v>
      </c>
      <c r="F123" s="1158">
        <f t="shared" si="21"/>
        <v>0.11336975910765545</v>
      </c>
      <c r="G123" s="1190">
        <f t="shared" si="26"/>
        <v>99.613534866223944</v>
      </c>
      <c r="H123" s="1191">
        <f t="shared" si="22"/>
        <v>5.4843877964984244E-2</v>
      </c>
      <c r="I123" s="1384" t="s">
        <v>768</v>
      </c>
      <c r="J123" s="1162" t="str">
        <f t="shared" si="17"/>
        <v>---</v>
      </c>
      <c r="K123" s="1382">
        <v>0</v>
      </c>
      <c r="L123" s="1151"/>
      <c r="M123" s="1103"/>
      <c r="N123" s="1164">
        <v>37926</v>
      </c>
      <c r="O123" s="1165">
        <v>99.550420000000003</v>
      </c>
      <c r="P123" s="1166">
        <f t="shared" si="18"/>
        <v>0.17695000000000505</v>
      </c>
      <c r="Q123" s="1171">
        <f t="shared" si="30"/>
        <v>1.53</v>
      </c>
      <c r="R123" s="1168">
        <f t="shared" si="28"/>
        <v>99.404469999999989</v>
      </c>
      <c r="S123" s="1169">
        <f t="shared" si="23"/>
        <v>0.10490999999998962</v>
      </c>
      <c r="T123" s="1157">
        <f t="shared" si="27"/>
        <v>99.138909999999996</v>
      </c>
      <c r="U123" s="1158">
        <f t="shared" si="25"/>
        <v>0.18603285714284823</v>
      </c>
      <c r="V123" s="1149" t="str">
        <f t="shared" si="19"/>
        <v>---</v>
      </c>
      <c r="W123" s="1150">
        <v>0</v>
      </c>
      <c r="X123" s="1163"/>
      <c r="Y123" s="1375"/>
    </row>
    <row r="124" spans="1:25">
      <c r="A124" s="1217">
        <v>37956</v>
      </c>
      <c r="B124" s="1201">
        <v>99.981738039571368</v>
      </c>
      <c r="C124" s="1202">
        <f t="shared" si="20"/>
        <v>9.0556288402169116E-2</v>
      </c>
      <c r="D124" s="1409">
        <f t="shared" si="29"/>
        <v>0.3</v>
      </c>
      <c r="E124" s="1211">
        <f t="shared" si="24"/>
        <v>99.888829837071924</v>
      </c>
      <c r="F124" s="1205">
        <f t="shared" si="21"/>
        <v>0.10552206340364023</v>
      </c>
      <c r="G124" s="1206">
        <f t="shared" si="26"/>
        <v>99.687987087140172</v>
      </c>
      <c r="H124" s="1207">
        <f t="shared" si="22"/>
        <v>7.4452220916228384E-2</v>
      </c>
      <c r="I124" s="1386" t="s">
        <v>768</v>
      </c>
      <c r="J124" s="1209" t="str">
        <f t="shared" si="17"/>
        <v>---</v>
      </c>
      <c r="K124" s="1320">
        <v>0</v>
      </c>
      <c r="L124" s="1188"/>
      <c r="M124" s="1103"/>
      <c r="N124" s="1217">
        <v>37956</v>
      </c>
      <c r="O124" s="1165">
        <v>99.767960000000002</v>
      </c>
      <c r="P124" s="1166">
        <f t="shared" si="18"/>
        <v>0.21753999999999962</v>
      </c>
      <c r="Q124" s="1210">
        <f t="shared" si="30"/>
        <v>1.84</v>
      </c>
      <c r="R124" s="1168">
        <f t="shared" si="28"/>
        <v>99.563949999999991</v>
      </c>
      <c r="S124" s="1169">
        <f t="shared" si="23"/>
        <v>0.15948000000000206</v>
      </c>
      <c r="T124" s="1211">
        <f t="shared" si="27"/>
        <v>99.314045714285712</v>
      </c>
      <c r="U124" s="1205">
        <f t="shared" si="25"/>
        <v>0.17513571428571595</v>
      </c>
      <c r="V124" s="1149" t="str">
        <f t="shared" si="19"/>
        <v>---</v>
      </c>
      <c r="W124" s="1150">
        <v>0</v>
      </c>
      <c r="X124" s="1163"/>
      <c r="Y124" s="1375"/>
    </row>
    <row r="125" spans="1:25">
      <c r="A125" s="1164">
        <v>37987</v>
      </c>
      <c r="B125" s="1154">
        <v>100.07064611049346</v>
      </c>
      <c r="C125" s="1155">
        <f t="shared" si="20"/>
        <v>8.8908070922087745E-2</v>
      </c>
      <c r="D125" s="1389">
        <f t="shared" si="29"/>
        <v>0.4</v>
      </c>
      <c r="E125" s="1157">
        <f t="shared" si="24"/>
        <v>99.981188633744679</v>
      </c>
      <c r="F125" s="1158">
        <f t="shared" si="21"/>
        <v>9.2358796672755261E-2</v>
      </c>
      <c r="G125" s="1190">
        <f t="shared" si="26"/>
        <v>99.77646967481887</v>
      </c>
      <c r="H125" s="1191">
        <f t="shared" si="22"/>
        <v>8.8482587678697655E-2</v>
      </c>
      <c r="I125" s="1384" t="s">
        <v>768</v>
      </c>
      <c r="J125" s="1189" t="str">
        <f t="shared" si="17"/>
        <v>---</v>
      </c>
      <c r="K125" s="1382">
        <v>0</v>
      </c>
      <c r="L125" s="1151"/>
      <c r="M125" s="1103"/>
      <c r="N125" s="1164">
        <v>37987</v>
      </c>
      <c r="O125" s="1223">
        <v>99.957239999999999</v>
      </c>
      <c r="P125" s="1224">
        <f t="shared" si="18"/>
        <v>0.18927999999999656</v>
      </c>
      <c r="Q125" s="1171">
        <f t="shared" si="30"/>
        <v>2.08</v>
      </c>
      <c r="R125" s="1145">
        <f t="shared" si="28"/>
        <v>99.758539999999996</v>
      </c>
      <c r="S125" s="1214">
        <f t="shared" si="23"/>
        <v>0.19459000000000515</v>
      </c>
      <c r="T125" s="1157">
        <f t="shared" si="27"/>
        <v>99.470281428571425</v>
      </c>
      <c r="U125" s="1158">
        <f t="shared" si="25"/>
        <v>0.15623571428571381</v>
      </c>
      <c r="V125" s="1149" t="str">
        <f t="shared" si="19"/>
        <v>---</v>
      </c>
      <c r="W125" s="1150">
        <v>0</v>
      </c>
      <c r="X125" s="1163"/>
      <c r="Y125" s="1375"/>
    </row>
    <row r="126" spans="1:25">
      <c r="A126" s="1164">
        <v>38018</v>
      </c>
      <c r="B126" s="1154">
        <v>100.1664374260781</v>
      </c>
      <c r="C126" s="1155">
        <f t="shared" si="20"/>
        <v>9.5791315584648373E-2</v>
      </c>
      <c r="D126" s="1389">
        <f t="shared" si="29"/>
        <v>0.5</v>
      </c>
      <c r="E126" s="1157">
        <f t="shared" si="24"/>
        <v>100.07294052538099</v>
      </c>
      <c r="F126" s="1158">
        <f t="shared" si="21"/>
        <v>9.1751891636306482E-2</v>
      </c>
      <c r="G126" s="1190">
        <f t="shared" si="26"/>
        <v>99.874259624427722</v>
      </c>
      <c r="H126" s="1191">
        <f t="shared" si="22"/>
        <v>9.7789949608852567E-2</v>
      </c>
      <c r="I126" s="1384" t="s">
        <v>768</v>
      </c>
      <c r="J126" s="1162" t="str">
        <f t="shared" si="17"/>
        <v>---</v>
      </c>
      <c r="K126" s="1382">
        <v>0</v>
      </c>
      <c r="L126" s="1151"/>
      <c r="M126" s="1103"/>
      <c r="N126" s="1164">
        <v>38018</v>
      </c>
      <c r="O126" s="1165">
        <v>100.0915</v>
      </c>
      <c r="P126" s="1166">
        <f t="shared" si="18"/>
        <v>0.1342599999999976</v>
      </c>
      <c r="Q126" s="1171">
        <f t="shared" si="30"/>
        <v>2.1800000000000002</v>
      </c>
      <c r="R126" s="1168">
        <f t="shared" si="28"/>
        <v>99.93889999999999</v>
      </c>
      <c r="S126" s="1169">
        <f t="shared" si="23"/>
        <v>0.18035999999999319</v>
      </c>
      <c r="T126" s="1157">
        <f t="shared" si="27"/>
        <v>99.609400000000008</v>
      </c>
      <c r="U126" s="1158">
        <f t="shared" si="25"/>
        <v>0.13911857142858253</v>
      </c>
      <c r="V126" s="1149" t="str">
        <f t="shared" si="19"/>
        <v>---</v>
      </c>
      <c r="W126" s="1150">
        <v>0</v>
      </c>
      <c r="X126" s="1163"/>
      <c r="Y126" s="1375"/>
    </row>
    <row r="127" spans="1:25">
      <c r="A127" s="1164">
        <v>38047</v>
      </c>
      <c r="B127" s="1154">
        <v>100.28437875359451</v>
      </c>
      <c r="C127" s="1155">
        <f t="shared" si="20"/>
        <v>0.11794132751640518</v>
      </c>
      <c r="D127" s="1389">
        <f t="shared" si="29"/>
        <v>0.7</v>
      </c>
      <c r="E127" s="1157">
        <f t="shared" si="24"/>
        <v>100.17382076338869</v>
      </c>
      <c r="F127" s="1158">
        <f t="shared" si="21"/>
        <v>0.10088023800770429</v>
      </c>
      <c r="G127" s="1190">
        <f t="shared" si="26"/>
        <v>99.979017664391762</v>
      </c>
      <c r="H127" s="1191">
        <f t="shared" si="22"/>
        <v>0.10475803996403954</v>
      </c>
      <c r="I127" s="1384" t="s">
        <v>768</v>
      </c>
      <c r="J127" s="1162" t="str">
        <f t="shared" si="17"/>
        <v>---</v>
      </c>
      <c r="K127" s="1382">
        <v>0</v>
      </c>
      <c r="L127" s="1151"/>
      <c r="M127" s="1103"/>
      <c r="N127" s="1164">
        <v>38047</v>
      </c>
      <c r="O127" s="1165">
        <v>100.2724</v>
      </c>
      <c r="P127" s="1166">
        <f t="shared" si="18"/>
        <v>0.18090000000000828</v>
      </c>
      <c r="Q127" s="1171">
        <f t="shared" si="30"/>
        <v>2.2599999999999998</v>
      </c>
      <c r="R127" s="1168">
        <f t="shared" si="28"/>
        <v>100.10704666666668</v>
      </c>
      <c r="S127" s="1169">
        <f t="shared" si="23"/>
        <v>0.16814666666668643</v>
      </c>
      <c r="T127" s="1157">
        <f t="shared" si="27"/>
        <v>99.75750142857143</v>
      </c>
      <c r="U127" s="1158">
        <f t="shared" si="25"/>
        <v>0.14810142857142239</v>
      </c>
      <c r="V127" s="1149" t="str">
        <f t="shared" si="19"/>
        <v>---</v>
      </c>
      <c r="W127" s="1150">
        <v>0</v>
      </c>
      <c r="X127" s="1163"/>
      <c r="Y127" s="1375"/>
    </row>
    <row r="128" spans="1:25">
      <c r="A128" s="1164">
        <v>38078</v>
      </c>
      <c r="B128" s="1154">
        <v>100.40078016842172</v>
      </c>
      <c r="C128" s="1155">
        <f t="shared" si="20"/>
        <v>0.11640141482720878</v>
      </c>
      <c r="D128" s="1389">
        <f t="shared" si="29"/>
        <v>0.9</v>
      </c>
      <c r="E128" s="1157">
        <f t="shared" si="24"/>
        <v>100.28386544936478</v>
      </c>
      <c r="F128" s="1158">
        <f t="shared" si="21"/>
        <v>0.11004468597609218</v>
      </c>
      <c r="G128" s="1190">
        <f t="shared" si="26"/>
        <v>100.08410456711479</v>
      </c>
      <c r="H128" s="1191">
        <f t="shared" si="22"/>
        <v>0.10508690272303056</v>
      </c>
      <c r="I128" s="1384" t="s">
        <v>768</v>
      </c>
      <c r="J128" s="1162" t="str">
        <f t="shared" si="17"/>
        <v>---</v>
      </c>
      <c r="K128" s="1382">
        <v>0</v>
      </c>
      <c r="L128" s="1151"/>
      <c r="M128" s="1103"/>
      <c r="N128" s="1164">
        <v>38078</v>
      </c>
      <c r="O128" s="1165">
        <v>100.59610000000001</v>
      </c>
      <c r="P128" s="1166">
        <f t="shared" si="18"/>
        <v>0.32370000000000232</v>
      </c>
      <c r="Q128" s="1171">
        <f t="shared" si="30"/>
        <v>2.39</v>
      </c>
      <c r="R128" s="1168">
        <f t="shared" si="28"/>
        <v>100.32000000000001</v>
      </c>
      <c r="S128" s="1169">
        <f t="shared" si="23"/>
        <v>0.21295333333333133</v>
      </c>
      <c r="T128" s="1157">
        <f t="shared" si="27"/>
        <v>99.944155714285699</v>
      </c>
      <c r="U128" s="1158">
        <f t="shared" si="25"/>
        <v>0.18665428571426901</v>
      </c>
      <c r="V128" s="1149" t="str">
        <f t="shared" si="19"/>
        <v>---</v>
      </c>
      <c r="W128" s="1150">
        <v>0</v>
      </c>
      <c r="X128" s="1163"/>
      <c r="Y128" s="1375"/>
    </row>
    <row r="129" spans="1:25">
      <c r="A129" s="1164">
        <v>38108</v>
      </c>
      <c r="B129" s="1154">
        <v>100.53307952184348</v>
      </c>
      <c r="C129" s="1155">
        <f t="shared" si="20"/>
        <v>0.13229935342175736</v>
      </c>
      <c r="D129" s="1389">
        <f t="shared" si="29"/>
        <v>1.1000000000000001</v>
      </c>
      <c r="E129" s="1157">
        <f t="shared" si="24"/>
        <v>100.40607948128657</v>
      </c>
      <c r="F129" s="1158">
        <f t="shared" si="21"/>
        <v>0.1222140319217857</v>
      </c>
      <c r="G129" s="1190">
        <f t="shared" si="26"/>
        <v>100.18974882445312</v>
      </c>
      <c r="H129" s="1191">
        <f t="shared" si="22"/>
        <v>0.1056442573383265</v>
      </c>
      <c r="I129" s="1384" t="s">
        <v>768</v>
      </c>
      <c r="J129" s="1162" t="str">
        <f t="shared" si="17"/>
        <v>---</v>
      </c>
      <c r="K129" s="1382">
        <v>0</v>
      </c>
      <c r="L129" s="1151"/>
      <c r="M129" s="1103"/>
      <c r="N129" s="1164">
        <v>38108</v>
      </c>
      <c r="O129" s="1165">
        <v>100.8897</v>
      </c>
      <c r="P129" s="1166">
        <f t="shared" si="18"/>
        <v>0.29359999999999786</v>
      </c>
      <c r="Q129" s="1171">
        <f t="shared" si="30"/>
        <v>2.38</v>
      </c>
      <c r="R129" s="1168">
        <f t="shared" si="28"/>
        <v>100.58606666666667</v>
      </c>
      <c r="S129" s="1169">
        <f t="shared" si="23"/>
        <v>0.26606666666666001</v>
      </c>
      <c r="T129" s="1157">
        <f t="shared" si="27"/>
        <v>100.16076000000001</v>
      </c>
      <c r="U129" s="1158">
        <f t="shared" si="25"/>
        <v>0.21660428571431112</v>
      </c>
      <c r="V129" s="1149" t="str">
        <f t="shared" si="19"/>
        <v>---</v>
      </c>
      <c r="W129" s="1150">
        <v>0</v>
      </c>
      <c r="X129" s="1163"/>
      <c r="Y129" s="1375"/>
    </row>
    <row r="130" spans="1:25">
      <c r="A130" s="1164">
        <v>38139</v>
      </c>
      <c r="B130" s="1154">
        <v>100.65417223485262</v>
      </c>
      <c r="C130" s="1155">
        <f t="shared" si="20"/>
        <v>0.1210927130091477</v>
      </c>
      <c r="D130" s="1389">
        <f t="shared" si="29"/>
        <v>1.2</v>
      </c>
      <c r="E130" s="1157">
        <f t="shared" si="24"/>
        <v>100.52934397503928</v>
      </c>
      <c r="F130" s="1158">
        <f t="shared" si="21"/>
        <v>0.12326449375271409</v>
      </c>
      <c r="G130" s="1190">
        <f t="shared" si="26"/>
        <v>100.29874746497931</v>
      </c>
      <c r="H130" s="1191">
        <f t="shared" si="22"/>
        <v>0.10899864052619535</v>
      </c>
      <c r="I130" s="1384" t="s">
        <v>768</v>
      </c>
      <c r="J130" s="1162" t="str">
        <f t="shared" si="17"/>
        <v>---</v>
      </c>
      <c r="K130" s="1382">
        <v>0</v>
      </c>
      <c r="L130" s="1151"/>
      <c r="M130" s="1103"/>
      <c r="N130" s="1192">
        <v>38139</v>
      </c>
      <c r="O130" s="1231">
        <v>101.0491</v>
      </c>
      <c r="P130" s="1232">
        <f t="shared" si="18"/>
        <v>0.15939999999999088</v>
      </c>
      <c r="Q130" s="1195">
        <f t="shared" si="30"/>
        <v>2.21</v>
      </c>
      <c r="R130" s="1196">
        <f t="shared" si="28"/>
        <v>100.84496666666666</v>
      </c>
      <c r="S130" s="1197">
        <f t="shared" si="23"/>
        <v>0.25889999999999702</v>
      </c>
      <c r="T130" s="1167">
        <f t="shared" si="27"/>
        <v>100.37485714285715</v>
      </c>
      <c r="U130" s="1195">
        <f t="shared" si="25"/>
        <v>0.21409714285714188</v>
      </c>
      <c r="V130" s="1186" t="str">
        <f t="shared" si="19"/>
        <v>山</v>
      </c>
      <c r="W130" s="1187">
        <v>1</v>
      </c>
      <c r="X130" s="1163"/>
      <c r="Y130" s="1375"/>
    </row>
    <row r="131" spans="1:25">
      <c r="A131" s="1164">
        <v>38169</v>
      </c>
      <c r="B131" s="1154">
        <v>100.75645833094259</v>
      </c>
      <c r="C131" s="1155">
        <f t="shared" si="20"/>
        <v>0.10228609608996919</v>
      </c>
      <c r="D131" s="1389">
        <f t="shared" si="29"/>
        <v>1.3</v>
      </c>
      <c r="E131" s="1157">
        <f t="shared" si="24"/>
        <v>100.64790336254623</v>
      </c>
      <c r="F131" s="1158">
        <f t="shared" si="21"/>
        <v>0.11855938750694861</v>
      </c>
      <c r="G131" s="1190">
        <f t="shared" si="26"/>
        <v>100.40942179231807</v>
      </c>
      <c r="H131" s="1191">
        <f t="shared" si="22"/>
        <v>0.11067432733875648</v>
      </c>
      <c r="I131" s="1384" t="s">
        <v>768</v>
      </c>
      <c r="J131" s="1162" t="str">
        <f t="shared" si="17"/>
        <v>---</v>
      </c>
      <c r="K131" s="1382">
        <v>0</v>
      </c>
      <c r="L131" s="1151"/>
      <c r="M131" s="1103"/>
      <c r="N131" s="1164">
        <v>38169</v>
      </c>
      <c r="O131" s="1165">
        <v>101.35290000000001</v>
      </c>
      <c r="P131" s="1166">
        <f t="shared" si="18"/>
        <v>0.30380000000000962</v>
      </c>
      <c r="Q131" s="1171">
        <f t="shared" si="30"/>
        <v>2.2599999999999998</v>
      </c>
      <c r="R131" s="1168">
        <f t="shared" si="28"/>
        <v>101.09723333333334</v>
      </c>
      <c r="S131" s="1169">
        <f t="shared" si="23"/>
        <v>0.25226666666667086</v>
      </c>
      <c r="T131" s="1157">
        <f t="shared" si="27"/>
        <v>100.60127714285714</v>
      </c>
      <c r="U131" s="1158">
        <f t="shared" si="25"/>
        <v>0.2264199999999903</v>
      </c>
      <c r="V131" s="1149" t="str">
        <f t="shared" si="19"/>
        <v>---</v>
      </c>
      <c r="W131" s="1150">
        <v>0</v>
      </c>
      <c r="X131" s="1163"/>
      <c r="Y131" s="1375"/>
    </row>
    <row r="132" spans="1:25">
      <c r="A132" s="1164">
        <v>38200</v>
      </c>
      <c r="B132" s="1154">
        <v>100.86669333707452</v>
      </c>
      <c r="C132" s="1155">
        <f t="shared" si="20"/>
        <v>0.11023500613192994</v>
      </c>
      <c r="D132" s="1389">
        <f t="shared" si="29"/>
        <v>1.3</v>
      </c>
      <c r="E132" s="1157">
        <f t="shared" si="24"/>
        <v>100.75910796762325</v>
      </c>
      <c r="F132" s="1158">
        <f t="shared" si="21"/>
        <v>0.11120460507702035</v>
      </c>
      <c r="G132" s="1190">
        <f t="shared" si="26"/>
        <v>100.5231428246868</v>
      </c>
      <c r="H132" s="1191">
        <f t="shared" si="22"/>
        <v>0.11372103236872988</v>
      </c>
      <c r="I132" s="1384" t="s">
        <v>768</v>
      </c>
      <c r="J132" s="1162" t="str">
        <f t="shared" si="17"/>
        <v>---</v>
      </c>
      <c r="K132" s="1382">
        <v>0</v>
      </c>
      <c r="L132" s="1151"/>
      <c r="M132" s="1103"/>
      <c r="N132" s="1164">
        <v>38200</v>
      </c>
      <c r="O132" s="1165">
        <v>101.4751</v>
      </c>
      <c r="P132" s="1166">
        <f t="shared" si="18"/>
        <v>0.12219999999999231</v>
      </c>
      <c r="Q132" s="1171">
        <f t="shared" si="30"/>
        <v>2.2599999999999998</v>
      </c>
      <c r="R132" s="1168">
        <f t="shared" si="28"/>
        <v>101.29236666666667</v>
      </c>
      <c r="S132" s="1169">
        <f t="shared" si="23"/>
        <v>0.19513333333333094</v>
      </c>
      <c r="T132" s="1157">
        <f t="shared" si="27"/>
        <v>100.81811428571429</v>
      </c>
      <c r="U132" s="1158">
        <f t="shared" si="25"/>
        <v>0.21683714285714473</v>
      </c>
      <c r="V132" s="1149" t="str">
        <f t="shared" si="19"/>
        <v>---</v>
      </c>
      <c r="W132" s="1150">
        <v>0</v>
      </c>
      <c r="X132" s="1163"/>
      <c r="Y132" s="1375"/>
    </row>
    <row r="133" spans="1:25">
      <c r="A133" s="1164">
        <v>38231</v>
      </c>
      <c r="B133" s="1154">
        <v>101.00882253941367</v>
      </c>
      <c r="C133" s="1155">
        <f t="shared" si="20"/>
        <v>0.14212920233914872</v>
      </c>
      <c r="D133" s="1389">
        <f t="shared" si="29"/>
        <v>1.3</v>
      </c>
      <c r="E133" s="1157">
        <f t="shared" si="24"/>
        <v>100.87732473581025</v>
      </c>
      <c r="F133" s="1158">
        <f t="shared" si="21"/>
        <v>0.118216768186997</v>
      </c>
      <c r="G133" s="1190">
        <f t="shared" si="26"/>
        <v>100.64348355516331</v>
      </c>
      <c r="H133" s="1191">
        <f t="shared" si="22"/>
        <v>0.12034073047651361</v>
      </c>
      <c r="I133" s="1384" t="s">
        <v>768</v>
      </c>
      <c r="J133" s="1162" t="str">
        <f t="shared" si="17"/>
        <v>---</v>
      </c>
      <c r="K133" s="1382">
        <v>0</v>
      </c>
      <c r="L133" s="1151"/>
      <c r="M133" s="1103"/>
      <c r="N133" s="1164">
        <v>38231</v>
      </c>
      <c r="O133" s="1165">
        <v>101.39570000000001</v>
      </c>
      <c r="P133" s="1166">
        <f t="shared" si="18"/>
        <v>-7.9399999999992588E-2</v>
      </c>
      <c r="Q133" s="1171">
        <f t="shared" si="30"/>
        <v>2.12</v>
      </c>
      <c r="R133" s="1168">
        <f t="shared" si="28"/>
        <v>101.4079</v>
      </c>
      <c r="S133" s="1169">
        <f t="shared" si="23"/>
        <v>0.11553333333333171</v>
      </c>
      <c r="T133" s="1157">
        <f t="shared" si="27"/>
        <v>101.00442857142858</v>
      </c>
      <c r="U133" s="1158">
        <f t="shared" si="25"/>
        <v>0.18631428571428899</v>
      </c>
      <c r="V133" s="1149" t="str">
        <f t="shared" si="19"/>
        <v>---</v>
      </c>
      <c r="W133" s="1150">
        <v>0</v>
      </c>
      <c r="X133" s="1163"/>
      <c r="Y133" s="1375"/>
    </row>
    <row r="134" spans="1:25">
      <c r="A134" s="1164">
        <v>38261</v>
      </c>
      <c r="B134" s="1154">
        <v>101.14200687745526</v>
      </c>
      <c r="C134" s="1155">
        <f t="shared" si="20"/>
        <v>0.13318433804158758</v>
      </c>
      <c r="D134" s="1389">
        <f t="shared" si="29"/>
        <v>1.4</v>
      </c>
      <c r="E134" s="1157">
        <f t="shared" si="24"/>
        <v>101.00584091798116</v>
      </c>
      <c r="F134" s="1158">
        <f t="shared" si="21"/>
        <v>0.12851618217091243</v>
      </c>
      <c r="G134" s="1190">
        <f t="shared" si="26"/>
        <v>100.76600185857198</v>
      </c>
      <c r="H134" s="1191">
        <f t="shared" si="22"/>
        <v>0.12251830340866832</v>
      </c>
      <c r="I134" s="1384" t="s">
        <v>768</v>
      </c>
      <c r="J134" s="1162" t="str">
        <f t="shared" ref="J134:J197" si="31">IF(K134=1,"山",IF(K134=-1,"谷","---"))</f>
        <v>---</v>
      </c>
      <c r="K134" s="1382">
        <v>0</v>
      </c>
      <c r="L134" s="1151"/>
      <c r="M134" s="1103"/>
      <c r="N134" s="1164">
        <v>38261</v>
      </c>
      <c r="O134" s="1165">
        <v>101.38809999999999</v>
      </c>
      <c r="P134" s="1166">
        <f t="shared" ref="P134:P197" si="32">O134-O133</f>
        <v>-7.6000000000107093E-3</v>
      </c>
      <c r="Q134" s="1171">
        <f t="shared" si="30"/>
        <v>2.0299999999999998</v>
      </c>
      <c r="R134" s="1168">
        <f t="shared" si="28"/>
        <v>101.41963333333332</v>
      </c>
      <c r="S134" s="1169">
        <f t="shared" si="23"/>
        <v>1.1733333333324936E-2</v>
      </c>
      <c r="T134" s="1157">
        <f t="shared" si="27"/>
        <v>101.16381428571428</v>
      </c>
      <c r="U134" s="1158">
        <f t="shared" si="25"/>
        <v>0.15938571428570469</v>
      </c>
      <c r="V134" s="1149" t="str">
        <f t="shared" ref="V134:V197" si="33">IF(W134=1,"山",IF(W134=-1,"谷","---"))</f>
        <v>---</v>
      </c>
      <c r="W134" s="1150">
        <v>0</v>
      </c>
      <c r="X134" s="1163"/>
      <c r="Y134" s="1375"/>
    </row>
    <row r="135" spans="1:25">
      <c r="A135" s="1164">
        <v>38292</v>
      </c>
      <c r="B135" s="1154">
        <v>101.23546903677156</v>
      </c>
      <c r="C135" s="1166">
        <f t="shared" ref="C135:C198" si="34">B135-B134</f>
        <v>9.3462159316302973E-2</v>
      </c>
      <c r="D135" s="1414">
        <f t="shared" si="29"/>
        <v>1.3</v>
      </c>
      <c r="E135" s="1170">
        <f t="shared" si="24"/>
        <v>101.1287661512135</v>
      </c>
      <c r="F135" s="1171">
        <f t="shared" si="21"/>
        <v>0.12292523323233695</v>
      </c>
      <c r="G135" s="1168">
        <f t="shared" si="26"/>
        <v>100.88524312547909</v>
      </c>
      <c r="H135" s="1169">
        <f t="shared" si="22"/>
        <v>0.11924126690711034</v>
      </c>
      <c r="I135" s="1415" t="s">
        <v>768</v>
      </c>
      <c r="J135" s="1216" t="str">
        <f t="shared" si="31"/>
        <v>---</v>
      </c>
      <c r="K135" s="1382">
        <v>0</v>
      </c>
      <c r="L135" s="1151"/>
      <c r="M135" s="1103"/>
      <c r="N135" s="1164">
        <v>38292</v>
      </c>
      <c r="O135" s="1165">
        <v>101.29900000000001</v>
      </c>
      <c r="P135" s="1166">
        <f t="shared" si="32"/>
        <v>-8.9099999999987745E-2</v>
      </c>
      <c r="Q135" s="1171">
        <f t="shared" si="30"/>
        <v>1.76</v>
      </c>
      <c r="R135" s="1168">
        <f t="shared" si="28"/>
        <v>101.36093333333334</v>
      </c>
      <c r="S135" s="1169">
        <f t="shared" si="23"/>
        <v>-5.869999999998754E-2</v>
      </c>
      <c r="T135" s="1170">
        <f t="shared" si="27"/>
        <v>101.26422857142857</v>
      </c>
      <c r="U135" s="1171">
        <f t="shared" si="25"/>
        <v>0.10041428571429378</v>
      </c>
      <c r="V135" s="1149" t="str">
        <f t="shared" si="33"/>
        <v>---</v>
      </c>
      <c r="W135" s="1150">
        <v>0</v>
      </c>
      <c r="X135" s="1163"/>
      <c r="Y135" s="1375"/>
    </row>
    <row r="136" spans="1:25">
      <c r="A136" s="1192">
        <v>38322</v>
      </c>
      <c r="B136" s="1154">
        <v>101.26284500605638</v>
      </c>
      <c r="C136" s="1232">
        <f t="shared" si="34"/>
        <v>2.737596928481878E-2</v>
      </c>
      <c r="D136" s="1399">
        <f t="shared" si="29"/>
        <v>1.3</v>
      </c>
      <c r="E136" s="1167">
        <f t="shared" si="24"/>
        <v>101.21344030676107</v>
      </c>
      <c r="F136" s="1195">
        <f t="shared" ref="F136:F199" si="35">E136-E135</f>
        <v>8.4674155547574514E-2</v>
      </c>
      <c r="G136" s="1196">
        <f t="shared" si="26"/>
        <v>100.98949533750952</v>
      </c>
      <c r="H136" s="1197">
        <f t="shared" ref="H136:H199" si="36">G136-G135</f>
        <v>0.10425221203043122</v>
      </c>
      <c r="I136" s="1400" t="s">
        <v>768</v>
      </c>
      <c r="J136" s="1401" t="str">
        <f t="shared" si="31"/>
        <v>山</v>
      </c>
      <c r="K136" s="1382">
        <v>1</v>
      </c>
      <c r="L136" s="1151"/>
      <c r="M136" s="1103"/>
      <c r="N136" s="1164">
        <v>38322</v>
      </c>
      <c r="O136" s="1218">
        <v>101.1353</v>
      </c>
      <c r="P136" s="1219">
        <f t="shared" si="32"/>
        <v>-0.16370000000000573</v>
      </c>
      <c r="Q136" s="1210">
        <f t="shared" si="30"/>
        <v>1.37</v>
      </c>
      <c r="R136" s="1220">
        <f t="shared" si="28"/>
        <v>101.27413333333334</v>
      </c>
      <c r="S136" s="1221">
        <f t="shared" ref="S136:S199" si="37">R136-R135</f>
        <v>-8.6799999999996658E-2</v>
      </c>
      <c r="T136" s="1157">
        <f t="shared" si="27"/>
        <v>101.29931428571429</v>
      </c>
      <c r="U136" s="1158">
        <f t="shared" si="25"/>
        <v>3.5085714285713721E-2</v>
      </c>
      <c r="V136" s="1149" t="str">
        <f t="shared" si="33"/>
        <v>---</v>
      </c>
      <c r="W136" s="1150">
        <v>0</v>
      </c>
      <c r="X136" s="1163"/>
      <c r="Y136" s="1375"/>
    </row>
    <row r="137" spans="1:25">
      <c r="A137" s="1142">
        <v>38353</v>
      </c>
      <c r="B137" s="1276">
        <v>101.20585761047198</v>
      </c>
      <c r="C137" s="1390">
        <f t="shared" si="34"/>
        <v>-5.6987395584400247E-2</v>
      </c>
      <c r="D137" s="1391">
        <f t="shared" si="29"/>
        <v>1.1000000000000001</v>
      </c>
      <c r="E137" s="1147">
        <f t="shared" si="24"/>
        <v>101.23472388443331</v>
      </c>
      <c r="F137" s="1248">
        <f t="shared" si="35"/>
        <v>2.1283577672235765E-2</v>
      </c>
      <c r="G137" s="1392">
        <f t="shared" si="26"/>
        <v>101.06830753402656</v>
      </c>
      <c r="H137" s="1393">
        <f t="shared" si="36"/>
        <v>7.8812196517034749E-2</v>
      </c>
      <c r="I137" s="1394" t="s">
        <v>769</v>
      </c>
      <c r="J137" s="1162" t="str">
        <f t="shared" si="31"/>
        <v>---</v>
      </c>
      <c r="K137" s="1395">
        <v>0</v>
      </c>
      <c r="L137" s="1396"/>
      <c r="M137" s="1103"/>
      <c r="N137" s="1142">
        <v>38353</v>
      </c>
      <c r="O137" s="1165">
        <v>101.15300000000001</v>
      </c>
      <c r="P137" s="1166">
        <f t="shared" si="32"/>
        <v>1.7700000000004934E-2</v>
      </c>
      <c r="Q137" s="1171">
        <f t="shared" si="30"/>
        <v>1.2</v>
      </c>
      <c r="R137" s="1168">
        <f t="shared" si="28"/>
        <v>101.19576666666667</v>
      </c>
      <c r="S137" s="1169">
        <f t="shared" si="37"/>
        <v>-7.8366666666667584E-2</v>
      </c>
      <c r="T137" s="1147">
        <f t="shared" si="27"/>
        <v>101.31415714285716</v>
      </c>
      <c r="U137" s="1248">
        <f t="shared" si="25"/>
        <v>1.4842857142866706E-2</v>
      </c>
      <c r="V137" s="1149" t="str">
        <f t="shared" si="33"/>
        <v>---</v>
      </c>
      <c r="W137" s="1150">
        <v>0</v>
      </c>
      <c r="X137" s="1163"/>
      <c r="Y137" s="1375"/>
    </row>
    <row r="138" spans="1:25">
      <c r="A138" s="1164">
        <v>38384</v>
      </c>
      <c r="B138" s="1154">
        <v>101.10294059119474</v>
      </c>
      <c r="C138" s="1155">
        <f t="shared" si="34"/>
        <v>-0.10291701927724262</v>
      </c>
      <c r="D138" s="1389">
        <f t="shared" si="29"/>
        <v>0.9</v>
      </c>
      <c r="E138" s="1157">
        <f t="shared" si="24"/>
        <v>101.19054773590771</v>
      </c>
      <c r="F138" s="1158">
        <f t="shared" si="35"/>
        <v>-4.4176148525593817E-2</v>
      </c>
      <c r="G138" s="1190">
        <f t="shared" si="26"/>
        <v>101.11780499977688</v>
      </c>
      <c r="H138" s="1191">
        <f t="shared" si="36"/>
        <v>4.9497465750320657E-2</v>
      </c>
      <c r="I138" s="1384" t="s">
        <v>769</v>
      </c>
      <c r="J138" s="1162" t="str">
        <f t="shared" si="31"/>
        <v>---</v>
      </c>
      <c r="K138" s="1382">
        <v>0</v>
      </c>
      <c r="L138" s="1151"/>
      <c r="M138" s="1103"/>
      <c r="N138" s="1164">
        <v>38384</v>
      </c>
      <c r="O138" s="1165">
        <v>101.11060000000001</v>
      </c>
      <c r="P138" s="1166">
        <f t="shared" si="32"/>
        <v>-4.2400000000000659E-2</v>
      </c>
      <c r="Q138" s="1171">
        <f t="shared" si="30"/>
        <v>1.02</v>
      </c>
      <c r="R138" s="1168">
        <f t="shared" si="28"/>
        <v>101.13296666666668</v>
      </c>
      <c r="S138" s="1169">
        <f t="shared" si="37"/>
        <v>-6.2799999999995748E-2</v>
      </c>
      <c r="T138" s="1157">
        <f t="shared" si="27"/>
        <v>101.27954285714286</v>
      </c>
      <c r="U138" s="1158">
        <f t="shared" si="25"/>
        <v>-3.4614285714297921E-2</v>
      </c>
      <c r="V138" s="1149" t="str">
        <f t="shared" si="33"/>
        <v>---</v>
      </c>
      <c r="W138" s="1150">
        <v>0</v>
      </c>
      <c r="X138" s="1163"/>
      <c r="Y138" s="1375"/>
    </row>
    <row r="139" spans="1:25">
      <c r="A139" s="1164">
        <v>38412</v>
      </c>
      <c r="B139" s="1154">
        <v>100.99865903458287</v>
      </c>
      <c r="C139" s="1155">
        <f t="shared" si="34"/>
        <v>-0.10428155661186622</v>
      </c>
      <c r="D139" s="1389">
        <f t="shared" si="29"/>
        <v>0.7</v>
      </c>
      <c r="E139" s="1157">
        <f t="shared" si="24"/>
        <v>101.10248574541653</v>
      </c>
      <c r="F139" s="1158">
        <f t="shared" si="35"/>
        <v>-8.8061990491183906E-2</v>
      </c>
      <c r="G139" s="1190">
        <f t="shared" si="26"/>
        <v>101.13665724227806</v>
      </c>
      <c r="H139" s="1191">
        <f t="shared" si="36"/>
        <v>1.8852242501182559E-2</v>
      </c>
      <c r="I139" s="1384" t="s">
        <v>770</v>
      </c>
      <c r="J139" s="1162" t="str">
        <f t="shared" si="31"/>
        <v>---</v>
      </c>
      <c r="K139" s="1382">
        <v>0</v>
      </c>
      <c r="L139" s="1151"/>
      <c r="M139" s="1103"/>
      <c r="N139" s="1164">
        <v>38412</v>
      </c>
      <c r="O139" s="1165">
        <v>100.996</v>
      </c>
      <c r="P139" s="1166">
        <f t="shared" si="32"/>
        <v>-0.11460000000001003</v>
      </c>
      <c r="Q139" s="1171">
        <f t="shared" si="30"/>
        <v>0.72</v>
      </c>
      <c r="R139" s="1168">
        <f t="shared" si="28"/>
        <v>101.08653333333332</v>
      </c>
      <c r="S139" s="1169">
        <f t="shared" si="37"/>
        <v>-4.6433333333354199E-2</v>
      </c>
      <c r="T139" s="1157">
        <f t="shared" si="27"/>
        <v>101.2111</v>
      </c>
      <c r="U139" s="1158">
        <f t="shared" si="25"/>
        <v>-6.8442857142855473E-2</v>
      </c>
      <c r="V139" s="1149" t="str">
        <f t="shared" si="33"/>
        <v>---</v>
      </c>
      <c r="W139" s="1150">
        <v>0</v>
      </c>
      <c r="X139" s="1163"/>
      <c r="Y139" s="1375"/>
    </row>
    <row r="140" spans="1:25">
      <c r="A140" s="1164">
        <v>38443</v>
      </c>
      <c r="B140" s="1154">
        <v>100.90778486597304</v>
      </c>
      <c r="C140" s="1155">
        <f t="shared" si="34"/>
        <v>-9.0874168609829553E-2</v>
      </c>
      <c r="D140" s="1389">
        <f t="shared" si="29"/>
        <v>0.5</v>
      </c>
      <c r="E140" s="1157">
        <f t="shared" ref="E140:E203" si="38">SUM(B138:B140)/3</f>
        <v>101.00312816391688</v>
      </c>
      <c r="F140" s="1158">
        <f t="shared" si="35"/>
        <v>-9.935758149964613E-2</v>
      </c>
      <c r="G140" s="1190">
        <f t="shared" si="26"/>
        <v>101.12222328892939</v>
      </c>
      <c r="H140" s="1191">
        <f t="shared" si="36"/>
        <v>-1.443395334867148E-2</v>
      </c>
      <c r="I140" s="1384" t="s">
        <v>770</v>
      </c>
      <c r="J140" s="1162" t="str">
        <f t="shared" si="31"/>
        <v>---</v>
      </c>
      <c r="K140" s="1382">
        <v>0</v>
      </c>
      <c r="L140" s="1151"/>
      <c r="M140" s="1103"/>
      <c r="N140" s="1192">
        <v>38443</v>
      </c>
      <c r="O140" s="1231">
        <v>101.0694</v>
      </c>
      <c r="P140" s="1232">
        <f t="shared" si="32"/>
        <v>7.3400000000006571E-2</v>
      </c>
      <c r="Q140" s="1195">
        <f t="shared" si="30"/>
        <v>0.47</v>
      </c>
      <c r="R140" s="1196">
        <f t="shared" si="28"/>
        <v>101.05866666666668</v>
      </c>
      <c r="S140" s="1197">
        <f t="shared" si="37"/>
        <v>-2.7866666666639617E-2</v>
      </c>
      <c r="T140" s="1167">
        <f t="shared" si="27"/>
        <v>101.1644857142857</v>
      </c>
      <c r="U140" s="1195">
        <f t="shared" ref="U140:U203" si="39">T140-T139</f>
        <v>-4.6614285714298376E-2</v>
      </c>
      <c r="V140" s="1186" t="str">
        <f t="shared" si="33"/>
        <v>谷</v>
      </c>
      <c r="W140" s="1187">
        <v>-1</v>
      </c>
      <c r="X140" s="1163"/>
      <c r="Y140" s="1375"/>
    </row>
    <row r="141" spans="1:25">
      <c r="A141" s="1164">
        <v>38473</v>
      </c>
      <c r="B141" s="1154">
        <v>100.81578405889806</v>
      </c>
      <c r="C141" s="1155">
        <f t="shared" si="34"/>
        <v>-9.2000807074981594E-2</v>
      </c>
      <c r="D141" s="1389">
        <f t="shared" si="29"/>
        <v>0.3</v>
      </c>
      <c r="E141" s="1157">
        <f t="shared" si="38"/>
        <v>100.907409319818</v>
      </c>
      <c r="F141" s="1158">
        <f t="shared" si="35"/>
        <v>-9.5718844098882983E-2</v>
      </c>
      <c r="G141" s="1190">
        <f t="shared" si="26"/>
        <v>101.07562002913552</v>
      </c>
      <c r="H141" s="1191">
        <f t="shared" si="36"/>
        <v>-4.6603259793869256E-2</v>
      </c>
      <c r="I141" s="1384" t="s">
        <v>770</v>
      </c>
      <c r="J141" s="1162" t="str">
        <f t="shared" si="31"/>
        <v>---</v>
      </c>
      <c r="K141" s="1382">
        <v>0</v>
      </c>
      <c r="L141" s="1151"/>
      <c r="M141" s="1103"/>
      <c r="N141" s="1164">
        <v>38473</v>
      </c>
      <c r="O141" s="1165">
        <v>101.1498</v>
      </c>
      <c r="P141" s="1166">
        <f t="shared" si="32"/>
        <v>8.0399999999997362E-2</v>
      </c>
      <c r="Q141" s="1171">
        <f t="shared" si="30"/>
        <v>0.26</v>
      </c>
      <c r="R141" s="1168">
        <f t="shared" si="28"/>
        <v>101.07173333333333</v>
      </c>
      <c r="S141" s="1169">
        <f t="shared" si="37"/>
        <v>1.3066666666645688E-2</v>
      </c>
      <c r="T141" s="1157">
        <f t="shared" si="27"/>
        <v>101.13044285714285</v>
      </c>
      <c r="U141" s="1158">
        <f t="shared" si="39"/>
        <v>-3.404285714285038E-2</v>
      </c>
      <c r="V141" s="1149" t="str">
        <f t="shared" si="33"/>
        <v>---</v>
      </c>
      <c r="W141" s="1150">
        <v>0</v>
      </c>
      <c r="X141" s="1163"/>
      <c r="Y141" s="1375"/>
    </row>
    <row r="142" spans="1:25">
      <c r="A142" s="1164">
        <v>38504</v>
      </c>
      <c r="B142" s="1154">
        <v>100.71066563262997</v>
      </c>
      <c r="C142" s="1155">
        <f t="shared" si="34"/>
        <v>-0.10511842626809198</v>
      </c>
      <c r="D142" s="1389">
        <f t="shared" si="29"/>
        <v>0.1</v>
      </c>
      <c r="E142" s="1157">
        <f t="shared" si="38"/>
        <v>100.81141151916704</v>
      </c>
      <c r="F142" s="1158">
        <f t="shared" si="35"/>
        <v>-9.5997800650962972E-2</v>
      </c>
      <c r="G142" s="1190">
        <f t="shared" si="26"/>
        <v>101.00064811425815</v>
      </c>
      <c r="H142" s="1191">
        <f t="shared" si="36"/>
        <v>-7.497191487736643E-2</v>
      </c>
      <c r="I142" s="1384" t="s">
        <v>770</v>
      </c>
      <c r="J142" s="1162" t="str">
        <f t="shared" si="31"/>
        <v>---</v>
      </c>
      <c r="K142" s="1382">
        <v>0</v>
      </c>
      <c r="L142" s="1151"/>
      <c r="M142" s="1103"/>
      <c r="N142" s="1164">
        <v>38504</v>
      </c>
      <c r="O142" s="1165">
        <v>101.2038</v>
      </c>
      <c r="P142" s="1166">
        <f t="shared" si="32"/>
        <v>5.4000000000002046E-2</v>
      </c>
      <c r="Q142" s="1171">
        <f t="shared" si="30"/>
        <v>0.15</v>
      </c>
      <c r="R142" s="1168">
        <f t="shared" si="28"/>
        <v>101.14100000000001</v>
      </c>
      <c r="S142" s="1169">
        <f t="shared" si="37"/>
        <v>6.9266666666678134E-2</v>
      </c>
      <c r="T142" s="1157">
        <f t="shared" si="27"/>
        <v>101.11684285714286</v>
      </c>
      <c r="U142" s="1158">
        <f t="shared" si="39"/>
        <v>-1.3599999999996726E-2</v>
      </c>
      <c r="V142" s="1149" t="str">
        <f t="shared" si="33"/>
        <v>---</v>
      </c>
      <c r="W142" s="1150">
        <v>0</v>
      </c>
      <c r="X142" s="1163"/>
      <c r="Y142" s="1375"/>
    </row>
    <row r="143" spans="1:25">
      <c r="A143" s="1164">
        <v>38534</v>
      </c>
      <c r="B143" s="1154">
        <v>100.60394768856223</v>
      </c>
      <c r="C143" s="1155">
        <f t="shared" si="34"/>
        <v>-0.10671794406773927</v>
      </c>
      <c r="D143" s="1389">
        <f t="shared" si="29"/>
        <v>-0.2</v>
      </c>
      <c r="E143" s="1157">
        <f t="shared" si="38"/>
        <v>100.71013246003008</v>
      </c>
      <c r="F143" s="1158">
        <f t="shared" si="35"/>
        <v>-0.10127905913695656</v>
      </c>
      <c r="G143" s="1190">
        <f t="shared" si="26"/>
        <v>100.90651992604471</v>
      </c>
      <c r="H143" s="1191">
        <f t="shared" si="36"/>
        <v>-9.4128188213446151E-2</v>
      </c>
      <c r="I143" s="1384" t="s">
        <v>770</v>
      </c>
      <c r="J143" s="1162" t="str">
        <f t="shared" si="31"/>
        <v>---</v>
      </c>
      <c r="K143" s="1382">
        <v>0</v>
      </c>
      <c r="L143" s="1151"/>
      <c r="M143" s="1103"/>
      <c r="N143" s="1164">
        <v>38534</v>
      </c>
      <c r="O143" s="1165">
        <v>101.3207</v>
      </c>
      <c r="P143" s="1166">
        <f t="shared" si="32"/>
        <v>0.11690000000000111</v>
      </c>
      <c r="Q143" s="1171">
        <f t="shared" si="30"/>
        <v>-0.03</v>
      </c>
      <c r="R143" s="1168">
        <f t="shared" si="28"/>
        <v>101.22476666666667</v>
      </c>
      <c r="S143" s="1169">
        <f t="shared" si="37"/>
        <v>8.3766666666662104E-2</v>
      </c>
      <c r="T143" s="1157">
        <f t="shared" si="27"/>
        <v>101.14332857142857</v>
      </c>
      <c r="U143" s="1158">
        <f t="shared" si="39"/>
        <v>2.6485714285712447E-2</v>
      </c>
      <c r="V143" s="1149" t="str">
        <f t="shared" si="33"/>
        <v>---</v>
      </c>
      <c r="W143" s="1150">
        <v>0</v>
      </c>
      <c r="X143" s="1163"/>
      <c r="Y143" s="1375"/>
    </row>
    <row r="144" spans="1:25">
      <c r="A144" s="1164">
        <v>38565</v>
      </c>
      <c r="B144" s="1154">
        <v>100.51444204943968</v>
      </c>
      <c r="C144" s="1155">
        <f t="shared" si="34"/>
        <v>-8.9505639122549496E-2</v>
      </c>
      <c r="D144" s="1389">
        <f t="shared" si="29"/>
        <v>-0.3</v>
      </c>
      <c r="E144" s="1157">
        <f t="shared" si="38"/>
        <v>100.60968512354395</v>
      </c>
      <c r="F144" s="1158">
        <f t="shared" si="35"/>
        <v>-0.10044733648612691</v>
      </c>
      <c r="G144" s="1190">
        <f t="shared" ref="G144:G207" si="40">SUM(B138:B144)/7</f>
        <v>100.80774627446866</v>
      </c>
      <c r="H144" s="1191">
        <f t="shared" si="36"/>
        <v>-9.8773651576053112E-2</v>
      </c>
      <c r="I144" s="1384" t="s">
        <v>770</v>
      </c>
      <c r="J144" s="1162" t="str">
        <f t="shared" si="31"/>
        <v>---</v>
      </c>
      <c r="K144" s="1382">
        <v>0</v>
      </c>
      <c r="L144" s="1151"/>
      <c r="M144" s="1103"/>
      <c r="N144" s="1164">
        <v>38565</v>
      </c>
      <c r="O144" s="1165">
        <v>101.327</v>
      </c>
      <c r="P144" s="1166">
        <f t="shared" si="32"/>
        <v>6.2999999999959755E-3</v>
      </c>
      <c r="Q144" s="1171">
        <f t="shared" si="30"/>
        <v>-0.15</v>
      </c>
      <c r="R144" s="1168">
        <f t="shared" si="28"/>
        <v>101.28383333333333</v>
      </c>
      <c r="S144" s="1169">
        <f t="shared" si="37"/>
        <v>5.9066666666666379E-2</v>
      </c>
      <c r="T144" s="1157">
        <f t="shared" ref="T144:T207" si="41">SUM(O138:O144)/7</f>
        <v>101.16818571428573</v>
      </c>
      <c r="U144" s="1158">
        <f t="shared" si="39"/>
        <v>2.485714285715801E-2</v>
      </c>
      <c r="V144" s="1149" t="str">
        <f t="shared" si="33"/>
        <v>---</v>
      </c>
      <c r="W144" s="1150">
        <v>0</v>
      </c>
      <c r="X144" s="1163"/>
      <c r="Y144" s="1375"/>
    </row>
    <row r="145" spans="1:25">
      <c r="A145" s="1164">
        <v>38596</v>
      </c>
      <c r="B145" s="1154">
        <v>100.45803101913495</v>
      </c>
      <c r="C145" s="1155">
        <f t="shared" si="34"/>
        <v>-5.6411030304730048E-2</v>
      </c>
      <c r="D145" s="1389">
        <f t="shared" si="29"/>
        <v>-0.5</v>
      </c>
      <c r="E145" s="1157">
        <f t="shared" si="38"/>
        <v>100.52547358571228</v>
      </c>
      <c r="F145" s="1158">
        <f t="shared" si="35"/>
        <v>-8.4211537831677674E-2</v>
      </c>
      <c r="G145" s="1190">
        <f t="shared" si="40"/>
        <v>100.71561633560297</v>
      </c>
      <c r="H145" s="1191">
        <f t="shared" si="36"/>
        <v>-9.2129938865681993E-2</v>
      </c>
      <c r="I145" s="1384" t="s">
        <v>770</v>
      </c>
      <c r="J145" s="1162" t="str">
        <f t="shared" si="31"/>
        <v>谷</v>
      </c>
      <c r="K145" s="1382">
        <v>-1</v>
      </c>
      <c r="L145" s="1151"/>
      <c r="M145" s="1103"/>
      <c r="N145" s="1164">
        <v>38596</v>
      </c>
      <c r="O145" s="1165">
        <v>101.24930000000001</v>
      </c>
      <c r="P145" s="1166">
        <f t="shared" si="32"/>
        <v>-7.7699999999992997E-2</v>
      </c>
      <c r="Q145" s="1171">
        <f t="shared" si="30"/>
        <v>-0.14000000000000001</v>
      </c>
      <c r="R145" s="1168">
        <f t="shared" ref="R145:R159" si="42">SUM(O143:O145)/3</f>
        <v>101.29899999999999</v>
      </c>
      <c r="S145" s="1169">
        <f t="shared" si="37"/>
        <v>1.5166666666658557E-2</v>
      </c>
      <c r="T145" s="1157">
        <f t="shared" si="41"/>
        <v>101.188</v>
      </c>
      <c r="U145" s="1158">
        <f t="shared" si="39"/>
        <v>1.981428571427557E-2</v>
      </c>
      <c r="V145" s="1149" t="str">
        <f t="shared" si="33"/>
        <v>---</v>
      </c>
      <c r="W145" s="1150">
        <v>0</v>
      </c>
      <c r="X145" s="1163"/>
      <c r="Y145" s="1375"/>
    </row>
    <row r="146" spans="1:25">
      <c r="A146" s="1164">
        <v>38626</v>
      </c>
      <c r="B146" s="1154">
        <v>100.46985847638022</v>
      </c>
      <c r="C146" s="1155">
        <f t="shared" si="34"/>
        <v>1.1827457245274786E-2</v>
      </c>
      <c r="D146" s="1389">
        <f t="shared" ref="D146:D209" si="43">ROUND((B146-B134)/B134*100,1)</f>
        <v>-0.7</v>
      </c>
      <c r="E146" s="1157">
        <f t="shared" si="38"/>
        <v>100.48077718165162</v>
      </c>
      <c r="F146" s="1158">
        <f t="shared" si="35"/>
        <v>-4.4696404060658779E-2</v>
      </c>
      <c r="G146" s="1190">
        <f t="shared" si="40"/>
        <v>100.64007339871689</v>
      </c>
      <c r="H146" s="1191">
        <f t="shared" si="36"/>
        <v>-7.554293688608027E-2</v>
      </c>
      <c r="I146" s="1384" t="s">
        <v>770</v>
      </c>
      <c r="J146" s="1162" t="str">
        <f t="shared" si="31"/>
        <v>---</v>
      </c>
      <c r="K146" s="1382">
        <v>0</v>
      </c>
      <c r="L146" s="1151"/>
      <c r="M146" s="1103"/>
      <c r="N146" s="1164">
        <v>38626</v>
      </c>
      <c r="O146" s="1165">
        <v>101.363</v>
      </c>
      <c r="P146" s="1166">
        <f t="shared" si="32"/>
        <v>0.11369999999999436</v>
      </c>
      <c r="Q146" s="1171">
        <f t="shared" ref="Q146:Q209" si="44">ROUND((O146-O134)/O134*100,2)</f>
        <v>-0.02</v>
      </c>
      <c r="R146" s="1168">
        <f t="shared" si="42"/>
        <v>101.31310000000001</v>
      </c>
      <c r="S146" s="1169">
        <f t="shared" si="37"/>
        <v>1.4100000000013324E-2</v>
      </c>
      <c r="T146" s="1157">
        <f t="shared" si="41"/>
        <v>101.24042857142857</v>
      </c>
      <c r="U146" s="1158">
        <f t="shared" si="39"/>
        <v>5.2428571428563941E-2</v>
      </c>
      <c r="V146" s="1149" t="str">
        <f t="shared" si="33"/>
        <v>---</v>
      </c>
      <c r="W146" s="1150">
        <v>0</v>
      </c>
      <c r="X146" s="1163"/>
      <c r="Y146" s="1375"/>
    </row>
    <row r="147" spans="1:25">
      <c r="A147" s="1164">
        <v>38657</v>
      </c>
      <c r="B147" s="1154">
        <v>100.56887460936326</v>
      </c>
      <c r="C147" s="1155">
        <f t="shared" si="34"/>
        <v>9.9016132983038574E-2</v>
      </c>
      <c r="D147" s="1389">
        <f t="shared" si="43"/>
        <v>-0.7</v>
      </c>
      <c r="E147" s="1157">
        <f t="shared" si="38"/>
        <v>100.49892136829281</v>
      </c>
      <c r="F147" s="1158">
        <f t="shared" si="35"/>
        <v>1.8144186641194437E-2</v>
      </c>
      <c r="G147" s="1190">
        <f t="shared" si="40"/>
        <v>100.59165764777264</v>
      </c>
      <c r="H147" s="1191">
        <f t="shared" si="36"/>
        <v>-4.8415750944258207E-2</v>
      </c>
      <c r="I147" s="1384" t="s">
        <v>767</v>
      </c>
      <c r="J147" s="1162" t="str">
        <f t="shared" si="31"/>
        <v>---</v>
      </c>
      <c r="K147" s="1382">
        <v>0</v>
      </c>
      <c r="L147" s="1151"/>
      <c r="M147" s="1103"/>
      <c r="N147" s="1164">
        <v>38657</v>
      </c>
      <c r="O147" s="1165">
        <v>101.4971</v>
      </c>
      <c r="P147" s="1166">
        <f t="shared" si="32"/>
        <v>0.13410000000000366</v>
      </c>
      <c r="Q147" s="1171">
        <f t="shared" si="44"/>
        <v>0.2</v>
      </c>
      <c r="R147" s="1168">
        <f t="shared" si="42"/>
        <v>101.3698</v>
      </c>
      <c r="S147" s="1169">
        <f t="shared" si="37"/>
        <v>5.6699999999992201E-2</v>
      </c>
      <c r="T147" s="1157">
        <f t="shared" si="41"/>
        <v>101.30152857142858</v>
      </c>
      <c r="U147" s="1158">
        <f t="shared" si="39"/>
        <v>6.1100000000010368E-2</v>
      </c>
      <c r="V147" s="1149" t="str">
        <f t="shared" si="33"/>
        <v>---</v>
      </c>
      <c r="W147" s="1150">
        <v>0</v>
      </c>
      <c r="X147" s="1163"/>
      <c r="Y147" s="1375"/>
    </row>
    <row r="148" spans="1:25">
      <c r="A148" s="1217">
        <v>38687</v>
      </c>
      <c r="B148" s="1201">
        <v>100.73129908696284</v>
      </c>
      <c r="C148" s="1202">
        <f t="shared" si="34"/>
        <v>0.16242447759957201</v>
      </c>
      <c r="D148" s="1409">
        <f t="shared" si="43"/>
        <v>-0.5</v>
      </c>
      <c r="E148" s="1211">
        <f t="shared" si="38"/>
        <v>100.59001072423546</v>
      </c>
      <c r="F148" s="1205">
        <f t="shared" si="35"/>
        <v>9.1089355942642669E-2</v>
      </c>
      <c r="G148" s="1206">
        <f t="shared" si="40"/>
        <v>100.5795883660676</v>
      </c>
      <c r="H148" s="1207">
        <f t="shared" si="36"/>
        <v>-1.2069281705038293E-2</v>
      </c>
      <c r="I148" s="1386" t="s">
        <v>767</v>
      </c>
      <c r="J148" s="1209" t="str">
        <f t="shared" si="31"/>
        <v>---</v>
      </c>
      <c r="K148" s="1320">
        <v>0</v>
      </c>
      <c r="L148" s="1188"/>
      <c r="M148" s="1103"/>
      <c r="N148" s="1217">
        <v>38687</v>
      </c>
      <c r="O148" s="1165">
        <v>101.611</v>
      </c>
      <c r="P148" s="1166">
        <f t="shared" si="32"/>
        <v>0.113900000000001</v>
      </c>
      <c r="Q148" s="1210">
        <f t="shared" si="44"/>
        <v>0.47</v>
      </c>
      <c r="R148" s="1168">
        <f t="shared" si="42"/>
        <v>101.49036666666666</v>
      </c>
      <c r="S148" s="1169">
        <f t="shared" si="37"/>
        <v>0.1205666666666616</v>
      </c>
      <c r="T148" s="1211">
        <f t="shared" si="41"/>
        <v>101.36741428571429</v>
      </c>
      <c r="U148" s="1205">
        <f t="shared" si="39"/>
        <v>6.5885714285712993E-2</v>
      </c>
      <c r="V148" s="1149" t="str">
        <f t="shared" si="33"/>
        <v>---</v>
      </c>
      <c r="W148" s="1150">
        <v>0</v>
      </c>
      <c r="X148" s="1163"/>
      <c r="Y148" s="1375"/>
    </row>
    <row r="149" spans="1:25">
      <c r="A149" s="1164">
        <v>38718</v>
      </c>
      <c r="B149" s="1154">
        <v>100.97555044178314</v>
      </c>
      <c r="C149" s="1155">
        <f t="shared" si="34"/>
        <v>0.24425135482030669</v>
      </c>
      <c r="D149" s="1389">
        <f t="shared" si="43"/>
        <v>-0.2</v>
      </c>
      <c r="E149" s="1157">
        <f t="shared" si="38"/>
        <v>100.75857471270308</v>
      </c>
      <c r="F149" s="1158">
        <f t="shared" si="35"/>
        <v>0.16856398846762488</v>
      </c>
      <c r="G149" s="1190">
        <f t="shared" si="40"/>
        <v>100.61742905308948</v>
      </c>
      <c r="H149" s="1191">
        <f t="shared" si="36"/>
        <v>3.7840687021883923E-2</v>
      </c>
      <c r="I149" s="1384" t="s">
        <v>768</v>
      </c>
      <c r="J149" s="1189" t="str">
        <f t="shared" si="31"/>
        <v>---</v>
      </c>
      <c r="K149" s="1382">
        <v>0</v>
      </c>
      <c r="L149" s="1151"/>
      <c r="M149" s="1103"/>
      <c r="N149" s="1164">
        <v>38718</v>
      </c>
      <c r="O149" s="1223">
        <v>101.7978</v>
      </c>
      <c r="P149" s="1224">
        <f t="shared" si="32"/>
        <v>0.18679999999999097</v>
      </c>
      <c r="Q149" s="1171">
        <f t="shared" si="44"/>
        <v>0.64</v>
      </c>
      <c r="R149" s="1145">
        <f t="shared" si="42"/>
        <v>101.63529999999999</v>
      </c>
      <c r="S149" s="1214">
        <f t="shared" si="37"/>
        <v>0.14493333333332714</v>
      </c>
      <c r="T149" s="1157">
        <f t="shared" si="41"/>
        <v>101.45227142857142</v>
      </c>
      <c r="U149" s="1158">
        <f t="shared" si="39"/>
        <v>8.4857142857131862E-2</v>
      </c>
      <c r="V149" s="1149" t="str">
        <f t="shared" si="33"/>
        <v>---</v>
      </c>
      <c r="W149" s="1150">
        <v>0</v>
      </c>
      <c r="X149" s="1163"/>
      <c r="Y149" s="1375"/>
    </row>
    <row r="150" spans="1:25">
      <c r="A150" s="1164">
        <v>38749</v>
      </c>
      <c r="B150" s="1154">
        <v>101.24724827544563</v>
      </c>
      <c r="C150" s="1155">
        <f t="shared" si="34"/>
        <v>0.27169783366248623</v>
      </c>
      <c r="D150" s="1389">
        <f t="shared" si="43"/>
        <v>0.1</v>
      </c>
      <c r="E150" s="1157">
        <f t="shared" si="38"/>
        <v>100.98469926806388</v>
      </c>
      <c r="F150" s="1158">
        <f t="shared" si="35"/>
        <v>0.22612455536079779</v>
      </c>
      <c r="G150" s="1190">
        <f t="shared" si="40"/>
        <v>100.70932913692995</v>
      </c>
      <c r="H150" s="1191">
        <f t="shared" si="36"/>
        <v>9.1900083840471325E-2</v>
      </c>
      <c r="I150" s="1384" t="s">
        <v>768</v>
      </c>
      <c r="J150" s="1162" t="str">
        <f t="shared" si="31"/>
        <v>---</v>
      </c>
      <c r="K150" s="1382">
        <v>0</v>
      </c>
      <c r="L150" s="1151"/>
      <c r="M150" s="1103"/>
      <c r="N150" s="1164">
        <v>38749</v>
      </c>
      <c r="O150" s="1165">
        <v>101.83929999999999</v>
      </c>
      <c r="P150" s="1166">
        <f t="shared" si="32"/>
        <v>4.1499999999999204E-2</v>
      </c>
      <c r="Q150" s="1171">
        <f t="shared" si="44"/>
        <v>0.72</v>
      </c>
      <c r="R150" s="1168">
        <f t="shared" si="42"/>
        <v>101.74936666666666</v>
      </c>
      <c r="S150" s="1169">
        <f t="shared" si="37"/>
        <v>0.1140666666666732</v>
      </c>
      <c r="T150" s="1157">
        <f t="shared" si="41"/>
        <v>101.52635714285714</v>
      </c>
      <c r="U150" s="1158">
        <f t="shared" si="39"/>
        <v>7.4085714285715198E-2</v>
      </c>
      <c r="V150" s="1149" t="str">
        <f t="shared" si="33"/>
        <v>---</v>
      </c>
      <c r="W150" s="1150">
        <v>0</v>
      </c>
      <c r="X150" s="1163"/>
      <c r="Y150" s="1375"/>
    </row>
    <row r="151" spans="1:25">
      <c r="A151" s="1164">
        <v>38777</v>
      </c>
      <c r="B151" s="1154">
        <v>101.50413232107718</v>
      </c>
      <c r="C151" s="1155">
        <f t="shared" si="34"/>
        <v>0.25688404563155132</v>
      </c>
      <c r="D151" s="1389">
        <f t="shared" si="43"/>
        <v>0.5</v>
      </c>
      <c r="E151" s="1157">
        <f t="shared" si="38"/>
        <v>101.24231034610199</v>
      </c>
      <c r="F151" s="1158">
        <f t="shared" si="35"/>
        <v>0.25761107803811001</v>
      </c>
      <c r="G151" s="1190">
        <f t="shared" si="40"/>
        <v>100.85071346144959</v>
      </c>
      <c r="H151" s="1191">
        <f t="shared" si="36"/>
        <v>0.14138432451963467</v>
      </c>
      <c r="I151" s="1384" t="s">
        <v>768</v>
      </c>
      <c r="J151" s="1162" t="str">
        <f t="shared" si="31"/>
        <v>---</v>
      </c>
      <c r="K151" s="1382">
        <v>0</v>
      </c>
      <c r="L151" s="1151"/>
      <c r="M151" s="1103"/>
      <c r="N151" s="1164">
        <v>38777</v>
      </c>
      <c r="O151" s="1165">
        <v>101.73690000000001</v>
      </c>
      <c r="P151" s="1166">
        <f t="shared" si="32"/>
        <v>-0.10239999999998872</v>
      </c>
      <c r="Q151" s="1171">
        <f t="shared" si="44"/>
        <v>0.73</v>
      </c>
      <c r="R151" s="1168">
        <f t="shared" si="42"/>
        <v>101.79133333333333</v>
      </c>
      <c r="S151" s="1169">
        <f t="shared" si="37"/>
        <v>4.1966666666667152E-2</v>
      </c>
      <c r="T151" s="1157">
        <f t="shared" si="41"/>
        <v>101.58491428571428</v>
      </c>
      <c r="U151" s="1158">
        <f t="shared" si="39"/>
        <v>5.8557142857139866E-2</v>
      </c>
      <c r="V151" s="1149" t="str">
        <f t="shared" si="33"/>
        <v>---</v>
      </c>
      <c r="W151" s="1150">
        <v>0</v>
      </c>
      <c r="X151" s="1163"/>
      <c r="Y151" s="1375"/>
    </row>
    <row r="152" spans="1:25">
      <c r="A152" s="1164">
        <v>38808</v>
      </c>
      <c r="B152" s="1154">
        <v>101.74248887150092</v>
      </c>
      <c r="C152" s="1155">
        <f t="shared" si="34"/>
        <v>0.23835655042374526</v>
      </c>
      <c r="D152" s="1389">
        <f t="shared" si="43"/>
        <v>0.8</v>
      </c>
      <c r="E152" s="1157">
        <f t="shared" si="38"/>
        <v>101.49795648934123</v>
      </c>
      <c r="F152" s="1158">
        <f t="shared" si="35"/>
        <v>0.25564614323924673</v>
      </c>
      <c r="G152" s="1190">
        <f t="shared" si="40"/>
        <v>101.03420744035904</v>
      </c>
      <c r="H152" s="1191">
        <f t="shared" si="36"/>
        <v>0.1834939789094534</v>
      </c>
      <c r="I152" s="1384" t="s">
        <v>768</v>
      </c>
      <c r="J152" s="1162" t="str">
        <f t="shared" si="31"/>
        <v>---</v>
      </c>
      <c r="K152" s="1382">
        <v>0</v>
      </c>
      <c r="L152" s="1151"/>
      <c r="M152" s="1103"/>
      <c r="N152" s="1164">
        <v>38808</v>
      </c>
      <c r="O152" s="1165">
        <v>101.6977</v>
      </c>
      <c r="P152" s="1166">
        <f t="shared" si="32"/>
        <v>-3.9200000000008117E-2</v>
      </c>
      <c r="Q152" s="1171">
        <f t="shared" si="44"/>
        <v>0.62</v>
      </c>
      <c r="R152" s="1168">
        <f t="shared" si="42"/>
        <v>101.75796666666668</v>
      </c>
      <c r="S152" s="1169">
        <f t="shared" si="37"/>
        <v>-3.3366666666651668E-2</v>
      </c>
      <c r="T152" s="1157">
        <f t="shared" si="41"/>
        <v>101.64897142857141</v>
      </c>
      <c r="U152" s="1158">
        <f t="shared" si="39"/>
        <v>6.4057142857137706E-2</v>
      </c>
      <c r="V152" s="1149" t="str">
        <f t="shared" si="33"/>
        <v>---</v>
      </c>
      <c r="W152" s="1150">
        <v>0</v>
      </c>
      <c r="X152" s="1163"/>
      <c r="Y152" s="1375"/>
    </row>
    <row r="153" spans="1:25">
      <c r="A153" s="1164">
        <v>38838</v>
      </c>
      <c r="B153" s="1154">
        <v>101.95319765560799</v>
      </c>
      <c r="C153" s="1155">
        <f t="shared" si="34"/>
        <v>0.21070878410706939</v>
      </c>
      <c r="D153" s="1389">
        <f t="shared" si="43"/>
        <v>1.1000000000000001</v>
      </c>
      <c r="E153" s="1157">
        <f t="shared" si="38"/>
        <v>101.73327294939537</v>
      </c>
      <c r="F153" s="1158">
        <f t="shared" si="35"/>
        <v>0.2353164600541362</v>
      </c>
      <c r="G153" s="1190">
        <f t="shared" si="40"/>
        <v>101.24611303739155</v>
      </c>
      <c r="H153" s="1191">
        <f t="shared" si="36"/>
        <v>0.21190559703251211</v>
      </c>
      <c r="I153" s="1384" t="s">
        <v>768</v>
      </c>
      <c r="J153" s="1162" t="str">
        <f t="shared" si="31"/>
        <v>---</v>
      </c>
      <c r="K153" s="1382">
        <v>0</v>
      </c>
      <c r="L153" s="1151"/>
      <c r="M153" s="1103"/>
      <c r="N153" s="1164">
        <v>38838</v>
      </c>
      <c r="O153" s="1165">
        <v>101.5744</v>
      </c>
      <c r="P153" s="1166">
        <f t="shared" si="32"/>
        <v>-0.12330000000000041</v>
      </c>
      <c r="Q153" s="1171">
        <f t="shared" si="44"/>
        <v>0.42</v>
      </c>
      <c r="R153" s="1168">
        <f t="shared" si="42"/>
        <v>101.66966666666667</v>
      </c>
      <c r="S153" s="1169">
        <f t="shared" si="37"/>
        <v>-8.830000000000382E-2</v>
      </c>
      <c r="T153" s="1157">
        <f t="shared" si="41"/>
        <v>101.67917142857141</v>
      </c>
      <c r="U153" s="1158">
        <f t="shared" si="39"/>
        <v>3.0199999999993565E-2</v>
      </c>
      <c r="V153" s="1149" t="str">
        <f t="shared" si="33"/>
        <v>---</v>
      </c>
      <c r="W153" s="1150">
        <v>0</v>
      </c>
      <c r="X153" s="1163"/>
      <c r="Y153" s="1375"/>
    </row>
    <row r="154" spans="1:25">
      <c r="A154" s="1164">
        <v>38869</v>
      </c>
      <c r="B154" s="1154">
        <v>102.12314974376498</v>
      </c>
      <c r="C154" s="1155">
        <f t="shared" si="34"/>
        <v>0.16995208815698959</v>
      </c>
      <c r="D154" s="1389">
        <f t="shared" si="43"/>
        <v>1.4</v>
      </c>
      <c r="E154" s="1157">
        <f t="shared" si="38"/>
        <v>101.93961209029131</v>
      </c>
      <c r="F154" s="1158">
        <f t="shared" si="35"/>
        <v>0.20633914089593475</v>
      </c>
      <c r="G154" s="1190">
        <f t="shared" si="40"/>
        <v>101.46815234230611</v>
      </c>
      <c r="H154" s="1191">
        <f t="shared" si="36"/>
        <v>0.22203930491455992</v>
      </c>
      <c r="I154" s="1384" t="s">
        <v>768</v>
      </c>
      <c r="J154" s="1162" t="str">
        <f t="shared" si="31"/>
        <v>---</v>
      </c>
      <c r="K154" s="1382">
        <v>0</v>
      </c>
      <c r="L154" s="1151"/>
      <c r="M154" s="1103"/>
      <c r="N154" s="1164">
        <v>38869</v>
      </c>
      <c r="O154" s="1165">
        <v>101.4011</v>
      </c>
      <c r="P154" s="1166">
        <f t="shared" si="32"/>
        <v>-0.17329999999999757</v>
      </c>
      <c r="Q154" s="1171">
        <f t="shared" si="44"/>
        <v>0.19</v>
      </c>
      <c r="R154" s="1168">
        <f t="shared" si="42"/>
        <v>101.55773333333333</v>
      </c>
      <c r="S154" s="1169">
        <f t="shared" si="37"/>
        <v>-0.1119333333333401</v>
      </c>
      <c r="T154" s="1157">
        <f t="shared" si="41"/>
        <v>101.66545714285714</v>
      </c>
      <c r="U154" s="1158">
        <f t="shared" si="39"/>
        <v>-1.3714285714272023E-2</v>
      </c>
      <c r="V154" s="1149" t="str">
        <f t="shared" si="33"/>
        <v>---</v>
      </c>
      <c r="W154" s="1150">
        <v>0</v>
      </c>
      <c r="X154" s="1163"/>
      <c r="Y154" s="1375"/>
    </row>
    <row r="155" spans="1:25">
      <c r="A155" s="1164">
        <v>38899</v>
      </c>
      <c r="B155" s="1154">
        <v>102.23808224054888</v>
      </c>
      <c r="C155" s="1155">
        <f t="shared" si="34"/>
        <v>0.11493249678389361</v>
      </c>
      <c r="D155" s="1389">
        <f t="shared" si="43"/>
        <v>1.6</v>
      </c>
      <c r="E155" s="1157">
        <f t="shared" si="38"/>
        <v>102.10480987997396</v>
      </c>
      <c r="F155" s="1158">
        <f t="shared" si="35"/>
        <v>0.16519778968265086</v>
      </c>
      <c r="G155" s="1190">
        <f t="shared" si="40"/>
        <v>101.68340707853268</v>
      </c>
      <c r="H155" s="1191">
        <f t="shared" si="36"/>
        <v>0.21525473622656932</v>
      </c>
      <c r="I155" s="1384" t="s">
        <v>768</v>
      </c>
      <c r="J155" s="1162" t="str">
        <f t="shared" si="31"/>
        <v>---</v>
      </c>
      <c r="K155" s="1382">
        <v>0</v>
      </c>
      <c r="L155" s="1151"/>
      <c r="M155" s="1103"/>
      <c r="N155" s="1164">
        <v>38899</v>
      </c>
      <c r="O155" s="1165">
        <v>101.3514</v>
      </c>
      <c r="P155" s="1166">
        <f t="shared" si="32"/>
        <v>-4.970000000000141E-2</v>
      </c>
      <c r="Q155" s="1171">
        <f t="shared" si="44"/>
        <v>0.03</v>
      </c>
      <c r="R155" s="1168">
        <f t="shared" si="42"/>
        <v>101.4423</v>
      </c>
      <c r="S155" s="1169">
        <f t="shared" si="37"/>
        <v>-0.11543333333332839</v>
      </c>
      <c r="T155" s="1157">
        <f t="shared" si="41"/>
        <v>101.62837142857143</v>
      </c>
      <c r="U155" s="1158">
        <f t="shared" si="39"/>
        <v>-3.7085714285709059E-2</v>
      </c>
      <c r="V155" s="1149" t="str">
        <f t="shared" si="33"/>
        <v>---</v>
      </c>
      <c r="W155" s="1150">
        <v>0</v>
      </c>
      <c r="X155" s="1163"/>
      <c r="Y155" s="1375"/>
    </row>
    <row r="156" spans="1:25">
      <c r="A156" s="1164">
        <v>38930</v>
      </c>
      <c r="B156" s="1154">
        <v>102.3023831454872</v>
      </c>
      <c r="C156" s="1155">
        <f t="shared" si="34"/>
        <v>6.4300904938320969E-2</v>
      </c>
      <c r="D156" s="1389">
        <f t="shared" si="43"/>
        <v>1.8</v>
      </c>
      <c r="E156" s="1157">
        <f t="shared" si="38"/>
        <v>102.22120504326703</v>
      </c>
      <c r="F156" s="1158">
        <f t="shared" si="35"/>
        <v>0.11639516329307753</v>
      </c>
      <c r="G156" s="1190">
        <f t="shared" si="40"/>
        <v>101.87295460763325</v>
      </c>
      <c r="H156" s="1191">
        <f t="shared" si="36"/>
        <v>0.18954752910056527</v>
      </c>
      <c r="I156" s="1384" t="s">
        <v>768</v>
      </c>
      <c r="J156" s="1162" t="str">
        <f t="shared" si="31"/>
        <v>---</v>
      </c>
      <c r="K156" s="1382">
        <v>0</v>
      </c>
      <c r="L156" s="1151"/>
      <c r="M156" s="1103"/>
      <c r="N156" s="1164">
        <v>38930</v>
      </c>
      <c r="O156" s="1165">
        <v>101.2771</v>
      </c>
      <c r="P156" s="1166">
        <f t="shared" si="32"/>
        <v>-7.4299999999993815E-2</v>
      </c>
      <c r="Q156" s="1171">
        <f t="shared" si="44"/>
        <v>-0.05</v>
      </c>
      <c r="R156" s="1168">
        <f t="shared" si="42"/>
        <v>101.34320000000001</v>
      </c>
      <c r="S156" s="1169">
        <f t="shared" si="37"/>
        <v>-9.909999999999286E-2</v>
      </c>
      <c r="T156" s="1157">
        <f t="shared" si="41"/>
        <v>101.5539857142857</v>
      </c>
      <c r="U156" s="1158">
        <f t="shared" si="39"/>
        <v>-7.4385714285725157E-2</v>
      </c>
      <c r="V156" s="1149" t="str">
        <f t="shared" si="33"/>
        <v>---</v>
      </c>
      <c r="W156" s="1150">
        <v>0</v>
      </c>
      <c r="X156" s="1163"/>
      <c r="Y156" s="1375"/>
    </row>
    <row r="157" spans="1:25">
      <c r="A157" s="1164">
        <v>38961</v>
      </c>
      <c r="B157" s="1154">
        <v>102.30174987460516</v>
      </c>
      <c r="C157" s="1155">
        <f t="shared" si="34"/>
        <v>-6.3327088203379844E-4</v>
      </c>
      <c r="D157" s="1389">
        <f t="shared" si="43"/>
        <v>1.8</v>
      </c>
      <c r="E157" s="1157">
        <f t="shared" si="38"/>
        <v>102.28073842021375</v>
      </c>
      <c r="F157" s="1158">
        <f t="shared" si="35"/>
        <v>5.9533376946717453E-2</v>
      </c>
      <c r="G157" s="1190">
        <f t="shared" si="40"/>
        <v>102.02359769322747</v>
      </c>
      <c r="H157" s="1191">
        <f t="shared" si="36"/>
        <v>0.15064308559422557</v>
      </c>
      <c r="I157" s="1384" t="s">
        <v>768</v>
      </c>
      <c r="J157" s="1162" t="str">
        <f t="shared" si="31"/>
        <v>---</v>
      </c>
      <c r="K157" s="1382">
        <v>0</v>
      </c>
      <c r="L157" s="1151"/>
      <c r="M157" s="1103"/>
      <c r="N157" s="1164">
        <v>38961</v>
      </c>
      <c r="O157" s="1165">
        <v>101.25409999999999</v>
      </c>
      <c r="P157" s="1166">
        <f t="shared" si="32"/>
        <v>-2.3000000000010346E-2</v>
      </c>
      <c r="Q157" s="1171">
        <f t="shared" si="44"/>
        <v>0</v>
      </c>
      <c r="R157" s="1168">
        <f t="shared" si="42"/>
        <v>101.2942</v>
      </c>
      <c r="S157" s="1169">
        <f t="shared" si="37"/>
        <v>-4.9000000000006594E-2</v>
      </c>
      <c r="T157" s="1157">
        <f t="shared" si="41"/>
        <v>101.47038571428571</v>
      </c>
      <c r="U157" s="1158">
        <f t="shared" si="39"/>
        <v>-8.3599999999989905E-2</v>
      </c>
      <c r="V157" s="1149" t="str">
        <f t="shared" si="33"/>
        <v>---</v>
      </c>
      <c r="W157" s="1150">
        <v>0</v>
      </c>
      <c r="X157" s="1163"/>
      <c r="Y157" s="1375"/>
    </row>
    <row r="158" spans="1:25">
      <c r="A158" s="1164">
        <v>38991</v>
      </c>
      <c r="B158" s="1154">
        <v>102.22540818569126</v>
      </c>
      <c r="C158" s="1155">
        <f t="shared" si="34"/>
        <v>-7.6341688913899475E-2</v>
      </c>
      <c r="D158" s="1389">
        <f t="shared" si="43"/>
        <v>1.7</v>
      </c>
      <c r="E158" s="1157">
        <f t="shared" si="38"/>
        <v>102.27651373526122</v>
      </c>
      <c r="F158" s="1158">
        <f t="shared" si="35"/>
        <v>-4.2246849525326979E-3</v>
      </c>
      <c r="G158" s="1190">
        <f t="shared" si="40"/>
        <v>102.12663710245806</v>
      </c>
      <c r="H158" s="1191">
        <f t="shared" si="36"/>
        <v>0.10303940923058974</v>
      </c>
      <c r="I158" s="1384" t="s">
        <v>767</v>
      </c>
      <c r="J158" s="1162" t="str">
        <f t="shared" si="31"/>
        <v>---</v>
      </c>
      <c r="K158" s="1382">
        <v>0</v>
      </c>
      <c r="L158" s="1151"/>
      <c r="M158" s="1103"/>
      <c r="N158" s="1164">
        <v>38991</v>
      </c>
      <c r="O158" s="1165">
        <v>101.4087</v>
      </c>
      <c r="P158" s="1166">
        <f t="shared" si="32"/>
        <v>0.15460000000000207</v>
      </c>
      <c r="Q158" s="1171">
        <f t="shared" si="44"/>
        <v>0.05</v>
      </c>
      <c r="R158" s="1168">
        <f t="shared" si="42"/>
        <v>101.31330000000001</v>
      </c>
      <c r="S158" s="1169">
        <f t="shared" si="37"/>
        <v>1.9100000000008777E-2</v>
      </c>
      <c r="T158" s="1157">
        <f t="shared" si="41"/>
        <v>101.4235</v>
      </c>
      <c r="U158" s="1158">
        <f t="shared" si="39"/>
        <v>-4.6885714285707536E-2</v>
      </c>
      <c r="V158" s="1149" t="str">
        <f t="shared" si="33"/>
        <v>---</v>
      </c>
      <c r="W158" s="1150">
        <v>0</v>
      </c>
      <c r="X158" s="1163"/>
      <c r="Y158" s="1375"/>
    </row>
    <row r="159" spans="1:25">
      <c r="A159" s="1164">
        <v>39022</v>
      </c>
      <c r="B159" s="1154">
        <v>102.09795125049973</v>
      </c>
      <c r="C159" s="1155">
        <f t="shared" si="34"/>
        <v>-0.12745693519153178</v>
      </c>
      <c r="D159" s="1389">
        <f t="shared" si="43"/>
        <v>1.5</v>
      </c>
      <c r="E159" s="1157">
        <f t="shared" si="38"/>
        <v>102.20836977026538</v>
      </c>
      <c r="F159" s="1158">
        <f t="shared" si="35"/>
        <v>-6.8143964995840633E-2</v>
      </c>
      <c r="G159" s="1190">
        <f t="shared" si="40"/>
        <v>102.17741744231502</v>
      </c>
      <c r="H159" s="1191">
        <f t="shared" si="36"/>
        <v>5.0780339856956402E-2</v>
      </c>
      <c r="I159" s="1384" t="s">
        <v>767</v>
      </c>
      <c r="J159" s="1162" t="str">
        <f t="shared" si="31"/>
        <v>---</v>
      </c>
      <c r="K159" s="1382">
        <v>0</v>
      </c>
      <c r="L159" s="1151"/>
      <c r="M159" s="1103"/>
      <c r="N159" s="1164">
        <v>39022</v>
      </c>
      <c r="O159" s="1165">
        <v>101.527</v>
      </c>
      <c r="P159" s="1166">
        <f t="shared" si="32"/>
        <v>0.11830000000000496</v>
      </c>
      <c r="Q159" s="1171">
        <f t="shared" si="44"/>
        <v>0.03</v>
      </c>
      <c r="R159" s="1168">
        <f t="shared" si="42"/>
        <v>101.39659999999999</v>
      </c>
      <c r="S159" s="1169">
        <f t="shared" si="37"/>
        <v>8.3299999999979946E-2</v>
      </c>
      <c r="T159" s="1157">
        <f t="shared" si="41"/>
        <v>101.39911428571429</v>
      </c>
      <c r="U159" s="1158">
        <f t="shared" si="39"/>
        <v>-2.4385714285713789E-2</v>
      </c>
      <c r="V159" s="1149" t="str">
        <f t="shared" si="33"/>
        <v>---</v>
      </c>
      <c r="W159" s="1150">
        <v>0</v>
      </c>
      <c r="X159" s="1163"/>
      <c r="Y159" s="1375"/>
    </row>
    <row r="160" spans="1:25">
      <c r="A160" s="1164">
        <v>39052</v>
      </c>
      <c r="B160" s="1154">
        <v>101.93281350041904</v>
      </c>
      <c r="C160" s="1155">
        <f t="shared" si="34"/>
        <v>-0.16513775008068876</v>
      </c>
      <c r="D160" s="1389">
        <f t="shared" si="43"/>
        <v>1.2</v>
      </c>
      <c r="E160" s="1157">
        <f t="shared" si="38"/>
        <v>102.08539097887001</v>
      </c>
      <c r="F160" s="1158">
        <f t="shared" si="35"/>
        <v>-0.1229787913953686</v>
      </c>
      <c r="G160" s="1190">
        <f t="shared" si="40"/>
        <v>102.17450542014517</v>
      </c>
      <c r="H160" s="1191">
        <f t="shared" si="36"/>
        <v>-2.9120221698519799E-3</v>
      </c>
      <c r="I160" s="1384" t="s">
        <v>770</v>
      </c>
      <c r="J160" s="1162" t="str">
        <f t="shared" si="31"/>
        <v>---</v>
      </c>
      <c r="K160" s="1382">
        <v>0</v>
      </c>
      <c r="L160" s="1151"/>
      <c r="M160" s="1103"/>
      <c r="N160" s="1192">
        <v>39052</v>
      </c>
      <c r="O160" s="1184">
        <v>101.5343</v>
      </c>
      <c r="P160" s="1174">
        <f t="shared" si="32"/>
        <v>7.3000000000007503E-3</v>
      </c>
      <c r="Q160" s="1177">
        <f t="shared" si="44"/>
        <v>-0.08</v>
      </c>
      <c r="R160" s="1412">
        <f t="shared" ref="R160:R223" si="45">SUM(O158:O160)/3</f>
        <v>101.49000000000001</v>
      </c>
      <c r="S160" s="1185">
        <f t="shared" si="37"/>
        <v>9.3400000000016803E-2</v>
      </c>
      <c r="T160" s="1167">
        <f t="shared" si="41"/>
        <v>101.39338571428573</v>
      </c>
      <c r="U160" s="1195">
        <f t="shared" si="39"/>
        <v>-5.7285714285626455E-3</v>
      </c>
      <c r="V160" s="1186" t="str">
        <f t="shared" si="33"/>
        <v>山</v>
      </c>
      <c r="W160" s="1187">
        <v>1</v>
      </c>
      <c r="X160" s="1163"/>
      <c r="Y160" s="1375"/>
    </row>
    <row r="161" spans="1:25">
      <c r="A161" s="1142">
        <v>39083</v>
      </c>
      <c r="B161" s="1276">
        <v>101.75880405819441</v>
      </c>
      <c r="C161" s="1390">
        <f t="shared" si="34"/>
        <v>-0.17400944222463011</v>
      </c>
      <c r="D161" s="1391">
        <f t="shared" si="43"/>
        <v>0.8</v>
      </c>
      <c r="E161" s="1147">
        <f t="shared" si="38"/>
        <v>101.92985626970439</v>
      </c>
      <c r="F161" s="1248">
        <f t="shared" si="35"/>
        <v>-0.15553470916562162</v>
      </c>
      <c r="G161" s="1392">
        <f t="shared" si="40"/>
        <v>102.12245603649224</v>
      </c>
      <c r="H161" s="1393">
        <f t="shared" si="36"/>
        <v>-5.2049383652928327E-2</v>
      </c>
      <c r="I161" s="1394" t="s">
        <v>770</v>
      </c>
      <c r="J161" s="1162" t="str">
        <f t="shared" si="31"/>
        <v>---</v>
      </c>
      <c r="K161" s="1395">
        <v>0</v>
      </c>
      <c r="L161" s="1396"/>
      <c r="M161" s="1103"/>
      <c r="N161" s="1142">
        <v>39083</v>
      </c>
      <c r="O161" s="1223">
        <v>101.59780000000001</v>
      </c>
      <c r="P161" s="1224">
        <f t="shared" si="32"/>
        <v>6.3500000000004775E-2</v>
      </c>
      <c r="Q161" s="1171">
        <f t="shared" si="44"/>
        <v>-0.2</v>
      </c>
      <c r="R161" s="1145">
        <f t="shared" si="45"/>
        <v>101.55303333333335</v>
      </c>
      <c r="S161" s="1214">
        <f t="shared" si="37"/>
        <v>6.3033333333336827E-2</v>
      </c>
      <c r="T161" s="1147">
        <f t="shared" si="41"/>
        <v>101.42148571428572</v>
      </c>
      <c r="U161" s="1248">
        <f t="shared" si="39"/>
        <v>2.8099999999994907E-2</v>
      </c>
      <c r="V161" s="1149" t="str">
        <f t="shared" si="33"/>
        <v>---</v>
      </c>
      <c r="W161" s="1150">
        <v>0</v>
      </c>
      <c r="X161" s="1163"/>
      <c r="Y161" s="1375"/>
    </row>
    <row r="162" spans="1:25">
      <c r="A162" s="1164">
        <v>39114</v>
      </c>
      <c r="B162" s="1154">
        <v>101.61138223215588</v>
      </c>
      <c r="C162" s="1155">
        <f t="shared" si="34"/>
        <v>-0.14742182603853848</v>
      </c>
      <c r="D162" s="1389">
        <f t="shared" si="43"/>
        <v>0.4</v>
      </c>
      <c r="E162" s="1157">
        <f t="shared" si="38"/>
        <v>101.76766659692312</v>
      </c>
      <c r="F162" s="1158">
        <f t="shared" si="35"/>
        <v>-0.16218967278126684</v>
      </c>
      <c r="G162" s="1190">
        <f t="shared" si="40"/>
        <v>102.03292746386468</v>
      </c>
      <c r="H162" s="1191">
        <f t="shared" si="36"/>
        <v>-8.9528572627557423E-2</v>
      </c>
      <c r="I162" s="1384" t="s">
        <v>770</v>
      </c>
      <c r="J162" s="1162" t="str">
        <f t="shared" si="31"/>
        <v>---</v>
      </c>
      <c r="K162" s="1382">
        <v>0</v>
      </c>
      <c r="L162" s="1151"/>
      <c r="M162" s="1103"/>
      <c r="N162" s="1164">
        <v>39114</v>
      </c>
      <c r="O162" s="1165">
        <v>101.5399</v>
      </c>
      <c r="P162" s="1166">
        <f t="shared" si="32"/>
        <v>-5.7900000000003615E-2</v>
      </c>
      <c r="Q162" s="1171">
        <f t="shared" si="44"/>
        <v>-0.28999999999999998</v>
      </c>
      <c r="R162" s="1168">
        <f t="shared" si="45"/>
        <v>101.55733333333335</v>
      </c>
      <c r="S162" s="1169">
        <f t="shared" si="37"/>
        <v>4.3000000000006366E-3</v>
      </c>
      <c r="T162" s="1157">
        <f t="shared" si="41"/>
        <v>101.44841428571429</v>
      </c>
      <c r="U162" s="1158">
        <f t="shared" si="39"/>
        <v>2.6928571428570081E-2</v>
      </c>
      <c r="V162" s="1149" t="str">
        <f t="shared" si="33"/>
        <v>---</v>
      </c>
      <c r="W162" s="1150">
        <v>0</v>
      </c>
      <c r="X162" s="1163"/>
      <c r="Y162" s="1375"/>
    </row>
    <row r="163" spans="1:25">
      <c r="A163" s="1164">
        <v>39142</v>
      </c>
      <c r="B163" s="1154">
        <v>101.45654060661471</v>
      </c>
      <c r="C163" s="1155">
        <f t="shared" si="34"/>
        <v>-0.15484162554116665</v>
      </c>
      <c r="D163" s="1389">
        <f t="shared" si="43"/>
        <v>0</v>
      </c>
      <c r="E163" s="1157">
        <f t="shared" si="38"/>
        <v>101.608908965655</v>
      </c>
      <c r="F163" s="1158">
        <f t="shared" si="35"/>
        <v>-0.15875763126811648</v>
      </c>
      <c r="G163" s="1190">
        <f t="shared" si="40"/>
        <v>101.91209281545432</v>
      </c>
      <c r="H163" s="1191">
        <f t="shared" si="36"/>
        <v>-0.12083464841036573</v>
      </c>
      <c r="I163" s="1384" t="s">
        <v>770</v>
      </c>
      <c r="J163" s="1162" t="str">
        <f t="shared" si="31"/>
        <v>---</v>
      </c>
      <c r="K163" s="1382">
        <v>0</v>
      </c>
      <c r="L163" s="1151"/>
      <c r="M163" s="1103"/>
      <c r="N163" s="1164">
        <v>39142</v>
      </c>
      <c r="O163" s="1165">
        <v>101.3267</v>
      </c>
      <c r="P163" s="1166">
        <f t="shared" si="32"/>
        <v>-0.2132000000000005</v>
      </c>
      <c r="Q163" s="1171">
        <f t="shared" si="44"/>
        <v>-0.4</v>
      </c>
      <c r="R163" s="1168">
        <f t="shared" si="45"/>
        <v>101.48813333333334</v>
      </c>
      <c r="S163" s="1169">
        <f t="shared" si="37"/>
        <v>-6.9200000000009254E-2</v>
      </c>
      <c r="T163" s="1157">
        <f t="shared" si="41"/>
        <v>101.4555</v>
      </c>
      <c r="U163" s="1158">
        <f t="shared" si="39"/>
        <v>7.0857142857079225E-3</v>
      </c>
      <c r="V163" s="1149" t="str">
        <f t="shared" si="33"/>
        <v>---</v>
      </c>
      <c r="W163" s="1150">
        <v>0</v>
      </c>
      <c r="X163" s="1163"/>
      <c r="Y163" s="1375"/>
    </row>
    <row r="164" spans="1:25">
      <c r="A164" s="1164">
        <v>39173</v>
      </c>
      <c r="B164" s="1154">
        <v>101.2934735987552</v>
      </c>
      <c r="C164" s="1155">
        <f t="shared" si="34"/>
        <v>-0.16306700785951023</v>
      </c>
      <c r="D164" s="1389">
        <f t="shared" si="43"/>
        <v>-0.4</v>
      </c>
      <c r="E164" s="1157">
        <f t="shared" si="38"/>
        <v>101.45379881250859</v>
      </c>
      <c r="F164" s="1158">
        <f t="shared" si="35"/>
        <v>-0.15511015314640986</v>
      </c>
      <c r="G164" s="1190">
        <f t="shared" si="40"/>
        <v>101.76805334747574</v>
      </c>
      <c r="H164" s="1191">
        <f t="shared" si="36"/>
        <v>-0.14403946797857259</v>
      </c>
      <c r="I164" s="1384" t="s">
        <v>770</v>
      </c>
      <c r="J164" s="1162" t="str">
        <f t="shared" si="31"/>
        <v>---</v>
      </c>
      <c r="K164" s="1382">
        <v>0</v>
      </c>
      <c r="L164" s="1151"/>
      <c r="M164" s="1103"/>
      <c r="N164" s="1164">
        <v>39173</v>
      </c>
      <c r="O164" s="1165">
        <v>101.1255</v>
      </c>
      <c r="P164" s="1166">
        <f t="shared" si="32"/>
        <v>-0.20120000000000005</v>
      </c>
      <c r="Q164" s="1171">
        <f t="shared" si="44"/>
        <v>-0.56000000000000005</v>
      </c>
      <c r="R164" s="1168">
        <f t="shared" si="45"/>
        <v>101.33069999999999</v>
      </c>
      <c r="S164" s="1169">
        <f t="shared" si="37"/>
        <v>-0.15743333333334419</v>
      </c>
      <c r="T164" s="1157">
        <f t="shared" si="41"/>
        <v>101.43712857142857</v>
      </c>
      <c r="U164" s="1158">
        <f t="shared" si="39"/>
        <v>-1.8371428571427373E-2</v>
      </c>
      <c r="V164" s="1149" t="str">
        <f t="shared" si="33"/>
        <v>---</v>
      </c>
      <c r="W164" s="1150">
        <v>0</v>
      </c>
      <c r="X164" s="1163"/>
      <c r="Y164" s="1375"/>
    </row>
    <row r="165" spans="1:25">
      <c r="A165" s="1164">
        <v>39203</v>
      </c>
      <c r="B165" s="1154">
        <v>101.11947937185407</v>
      </c>
      <c r="C165" s="1155">
        <f t="shared" si="34"/>
        <v>-0.17399422690112942</v>
      </c>
      <c r="D165" s="1389">
        <f t="shared" si="43"/>
        <v>-0.8</v>
      </c>
      <c r="E165" s="1157">
        <f t="shared" si="38"/>
        <v>101.28983119240799</v>
      </c>
      <c r="F165" s="1158">
        <f t="shared" si="35"/>
        <v>-0.16396762010060684</v>
      </c>
      <c r="G165" s="1190">
        <f t="shared" si="40"/>
        <v>101.61006351692757</v>
      </c>
      <c r="H165" s="1191">
        <f t="shared" si="36"/>
        <v>-0.15798983054817484</v>
      </c>
      <c r="I165" s="1384" t="s">
        <v>770</v>
      </c>
      <c r="J165" s="1162" t="str">
        <f t="shared" si="31"/>
        <v>---</v>
      </c>
      <c r="K165" s="1382">
        <v>0</v>
      </c>
      <c r="L165" s="1151"/>
      <c r="M165" s="1103"/>
      <c r="N165" s="1164">
        <v>39203</v>
      </c>
      <c r="O165" s="1165">
        <v>100.8839</v>
      </c>
      <c r="P165" s="1166">
        <f t="shared" si="32"/>
        <v>-0.24160000000000537</v>
      </c>
      <c r="Q165" s="1171">
        <f t="shared" si="44"/>
        <v>-0.68</v>
      </c>
      <c r="R165" s="1168">
        <f t="shared" si="45"/>
        <v>101.11203333333333</v>
      </c>
      <c r="S165" s="1169">
        <f t="shared" si="37"/>
        <v>-0.2186666666666639</v>
      </c>
      <c r="T165" s="1157">
        <f t="shared" si="41"/>
        <v>101.36215714285716</v>
      </c>
      <c r="U165" s="1158">
        <f t="shared" si="39"/>
        <v>-7.4971428571416254E-2</v>
      </c>
      <c r="V165" s="1149" t="str">
        <f t="shared" si="33"/>
        <v>---</v>
      </c>
      <c r="W165" s="1150">
        <v>0</v>
      </c>
      <c r="X165" s="1163"/>
      <c r="Y165" s="1375"/>
    </row>
    <row r="166" spans="1:25">
      <c r="A166" s="1164">
        <v>39234</v>
      </c>
      <c r="B166" s="1154">
        <v>100.92515086286876</v>
      </c>
      <c r="C166" s="1155">
        <f t="shared" si="34"/>
        <v>-0.19432850898530774</v>
      </c>
      <c r="D166" s="1389">
        <f t="shared" si="43"/>
        <v>-1.2</v>
      </c>
      <c r="E166" s="1157">
        <f t="shared" si="38"/>
        <v>101.11270127782602</v>
      </c>
      <c r="F166" s="1158">
        <f t="shared" si="35"/>
        <v>-0.17712991458196825</v>
      </c>
      <c r="G166" s="1190">
        <f t="shared" si="40"/>
        <v>101.44252060440887</v>
      </c>
      <c r="H166" s="1191">
        <f t="shared" si="36"/>
        <v>-0.16754291251869802</v>
      </c>
      <c r="I166" s="1384" t="s">
        <v>770</v>
      </c>
      <c r="J166" s="1162" t="str">
        <f t="shared" si="31"/>
        <v>---</v>
      </c>
      <c r="K166" s="1382">
        <v>0</v>
      </c>
      <c r="L166" s="1151"/>
      <c r="M166" s="1103"/>
      <c r="N166" s="1164">
        <v>39234</v>
      </c>
      <c r="O166" s="1165">
        <v>100.6134</v>
      </c>
      <c r="P166" s="1166">
        <f t="shared" si="32"/>
        <v>-0.27049999999999841</v>
      </c>
      <c r="Q166" s="1171">
        <f t="shared" si="44"/>
        <v>-0.78</v>
      </c>
      <c r="R166" s="1168">
        <f t="shared" si="45"/>
        <v>100.87426666666666</v>
      </c>
      <c r="S166" s="1169">
        <f t="shared" si="37"/>
        <v>-0.23776666666667268</v>
      </c>
      <c r="T166" s="1157">
        <f t="shared" si="41"/>
        <v>101.23164285714286</v>
      </c>
      <c r="U166" s="1158">
        <f t="shared" si="39"/>
        <v>-0.13051428571429824</v>
      </c>
      <c r="V166" s="1149" t="str">
        <f t="shared" si="33"/>
        <v>---</v>
      </c>
      <c r="W166" s="1150">
        <v>0</v>
      </c>
      <c r="X166" s="1163"/>
      <c r="Y166" s="1375"/>
    </row>
    <row r="167" spans="1:25">
      <c r="A167" s="1164">
        <v>39264</v>
      </c>
      <c r="B167" s="1154">
        <v>100.76182902650092</v>
      </c>
      <c r="C167" s="1155">
        <f t="shared" si="34"/>
        <v>-0.16332183636784237</v>
      </c>
      <c r="D167" s="1389">
        <f t="shared" si="43"/>
        <v>-1.4</v>
      </c>
      <c r="E167" s="1157">
        <f t="shared" si="38"/>
        <v>100.93548642040791</v>
      </c>
      <c r="F167" s="1158">
        <f t="shared" si="35"/>
        <v>-0.17721485741810739</v>
      </c>
      <c r="G167" s="1190">
        <f t="shared" si="40"/>
        <v>101.27523710813486</v>
      </c>
      <c r="H167" s="1191">
        <f t="shared" si="36"/>
        <v>-0.16728349627400974</v>
      </c>
      <c r="I167" s="1384" t="s">
        <v>770</v>
      </c>
      <c r="J167" s="1162" t="str">
        <f t="shared" si="31"/>
        <v>---</v>
      </c>
      <c r="K167" s="1382">
        <v>0</v>
      </c>
      <c r="L167" s="1151"/>
      <c r="M167" s="1103"/>
      <c r="N167" s="1164">
        <v>39264</v>
      </c>
      <c r="O167" s="1165">
        <v>100.438</v>
      </c>
      <c r="P167" s="1166">
        <f t="shared" si="32"/>
        <v>-0.17539999999999623</v>
      </c>
      <c r="Q167" s="1171">
        <f t="shared" si="44"/>
        <v>-0.9</v>
      </c>
      <c r="R167" s="1168">
        <f t="shared" si="45"/>
        <v>100.6451</v>
      </c>
      <c r="S167" s="1169">
        <f t="shared" si="37"/>
        <v>-0.22916666666665719</v>
      </c>
      <c r="T167" s="1157">
        <f t="shared" si="41"/>
        <v>101.07502857142856</v>
      </c>
      <c r="U167" s="1158">
        <f t="shared" si="39"/>
        <v>-0.15661428571429781</v>
      </c>
      <c r="V167" s="1149" t="str">
        <f t="shared" si="33"/>
        <v>---</v>
      </c>
      <c r="W167" s="1150">
        <v>0</v>
      </c>
      <c r="X167" s="1163"/>
      <c r="Y167" s="1375"/>
    </row>
    <row r="168" spans="1:25">
      <c r="A168" s="1164">
        <v>39295</v>
      </c>
      <c r="B168" s="1154">
        <v>100.62368858456372</v>
      </c>
      <c r="C168" s="1155">
        <f t="shared" si="34"/>
        <v>-0.1381404419371961</v>
      </c>
      <c r="D168" s="1389">
        <f t="shared" si="43"/>
        <v>-1.6</v>
      </c>
      <c r="E168" s="1157">
        <f t="shared" si="38"/>
        <v>100.77022282464448</v>
      </c>
      <c r="F168" s="1158">
        <f t="shared" si="35"/>
        <v>-0.16526359576343452</v>
      </c>
      <c r="G168" s="1190">
        <f t="shared" si="40"/>
        <v>101.11307775475905</v>
      </c>
      <c r="H168" s="1191">
        <f t="shared" si="36"/>
        <v>-0.162159353375813</v>
      </c>
      <c r="I168" s="1384" t="s">
        <v>770</v>
      </c>
      <c r="J168" s="1162" t="str">
        <f t="shared" si="31"/>
        <v>---</v>
      </c>
      <c r="K168" s="1382">
        <v>0</v>
      </c>
      <c r="L168" s="1151"/>
      <c r="M168" s="1103"/>
      <c r="N168" s="1164">
        <v>39295</v>
      </c>
      <c r="O168" s="1165">
        <v>100.3126</v>
      </c>
      <c r="P168" s="1166">
        <f t="shared" si="32"/>
        <v>-0.12539999999999907</v>
      </c>
      <c r="Q168" s="1171">
        <f t="shared" si="44"/>
        <v>-0.95</v>
      </c>
      <c r="R168" s="1168">
        <f t="shared" si="45"/>
        <v>100.45466666666668</v>
      </c>
      <c r="S168" s="1169">
        <f t="shared" si="37"/>
        <v>-0.19043333333331702</v>
      </c>
      <c r="T168" s="1157">
        <f t="shared" si="41"/>
        <v>100.89142857142858</v>
      </c>
      <c r="U168" s="1158">
        <f t="shared" si="39"/>
        <v>-0.18359999999998422</v>
      </c>
      <c r="V168" s="1149" t="str">
        <f t="shared" si="33"/>
        <v>---</v>
      </c>
      <c r="W168" s="1150">
        <v>0</v>
      </c>
      <c r="X168" s="1163"/>
      <c r="Y168" s="1375"/>
    </row>
    <row r="169" spans="1:25">
      <c r="A169" s="1164">
        <v>39326</v>
      </c>
      <c r="B169" s="1154">
        <v>100.54437828855433</v>
      </c>
      <c r="C169" s="1155">
        <f t="shared" si="34"/>
        <v>-7.9310296009396097E-2</v>
      </c>
      <c r="D169" s="1389">
        <f t="shared" si="43"/>
        <v>-1.7</v>
      </c>
      <c r="E169" s="1157">
        <f t="shared" si="38"/>
        <v>100.64329863320631</v>
      </c>
      <c r="F169" s="1158">
        <f t="shared" si="35"/>
        <v>-0.1269241914381638</v>
      </c>
      <c r="G169" s="1190">
        <f t="shared" si="40"/>
        <v>100.9606486199588</v>
      </c>
      <c r="H169" s="1191">
        <f t="shared" si="36"/>
        <v>-0.15242913480024356</v>
      </c>
      <c r="I169" s="1384" t="s">
        <v>770</v>
      </c>
      <c r="J169" s="1162" t="str">
        <f t="shared" si="31"/>
        <v>---</v>
      </c>
      <c r="K169" s="1382">
        <v>0</v>
      </c>
      <c r="L169" s="1151"/>
      <c r="M169" s="1103"/>
      <c r="N169" s="1164">
        <v>39326</v>
      </c>
      <c r="O169" s="1165">
        <v>100.1438</v>
      </c>
      <c r="P169" s="1166">
        <f t="shared" si="32"/>
        <v>-0.1688000000000045</v>
      </c>
      <c r="Q169" s="1171">
        <f t="shared" si="44"/>
        <v>-1.1000000000000001</v>
      </c>
      <c r="R169" s="1168">
        <f t="shared" si="45"/>
        <v>100.29813333333334</v>
      </c>
      <c r="S169" s="1169">
        <f t="shared" si="37"/>
        <v>-0.15653333333334274</v>
      </c>
      <c r="T169" s="1157">
        <f t="shared" si="41"/>
        <v>100.69198571428572</v>
      </c>
      <c r="U169" s="1158">
        <f t="shared" si="39"/>
        <v>-0.1994428571428557</v>
      </c>
      <c r="V169" s="1149" t="str">
        <f t="shared" si="33"/>
        <v>---</v>
      </c>
      <c r="W169" s="1150">
        <v>0</v>
      </c>
      <c r="X169" s="1163"/>
      <c r="Y169" s="1375"/>
    </row>
    <row r="170" spans="1:25">
      <c r="A170" s="1164">
        <v>39356</v>
      </c>
      <c r="B170" s="1154">
        <v>100.54778230813413</v>
      </c>
      <c r="C170" s="1155">
        <f t="shared" si="34"/>
        <v>3.404019579804185E-3</v>
      </c>
      <c r="D170" s="1389">
        <f t="shared" si="43"/>
        <v>-1.6</v>
      </c>
      <c r="E170" s="1157">
        <f t="shared" si="38"/>
        <v>100.57194972708406</v>
      </c>
      <c r="F170" s="1158">
        <f t="shared" si="35"/>
        <v>-7.1348906122253197E-2</v>
      </c>
      <c r="G170" s="1190">
        <f t="shared" si="40"/>
        <v>100.83082600589016</v>
      </c>
      <c r="H170" s="1191">
        <f t="shared" si="36"/>
        <v>-0.12982261406864382</v>
      </c>
      <c r="I170" s="1384" t="s">
        <v>770</v>
      </c>
      <c r="J170" s="1162" t="str">
        <f t="shared" si="31"/>
        <v>---</v>
      </c>
      <c r="K170" s="1382">
        <v>0</v>
      </c>
      <c r="L170" s="1151"/>
      <c r="M170" s="1103"/>
      <c r="N170" s="1164">
        <v>39356</v>
      </c>
      <c r="O170" s="1165">
        <v>99.859679999999997</v>
      </c>
      <c r="P170" s="1166">
        <f t="shared" si="32"/>
        <v>-0.28412000000000148</v>
      </c>
      <c r="Q170" s="1171">
        <f t="shared" si="44"/>
        <v>-1.53</v>
      </c>
      <c r="R170" s="1168">
        <f t="shared" si="45"/>
        <v>100.10536</v>
      </c>
      <c r="S170" s="1169">
        <f t="shared" si="37"/>
        <v>-0.19277333333333502</v>
      </c>
      <c r="T170" s="1157">
        <f t="shared" si="41"/>
        <v>100.48241142857144</v>
      </c>
      <c r="U170" s="1158">
        <f t="shared" si="39"/>
        <v>-0.20957428571428238</v>
      </c>
      <c r="V170" s="1149" t="str">
        <f t="shared" si="33"/>
        <v>---</v>
      </c>
      <c r="W170" s="1150">
        <v>0</v>
      </c>
      <c r="X170" s="1163"/>
      <c r="Y170" s="1375"/>
    </row>
    <row r="171" spans="1:25">
      <c r="A171" s="1164">
        <v>39387</v>
      </c>
      <c r="B171" s="1154">
        <v>100.60907841420463</v>
      </c>
      <c r="C171" s="1155">
        <f t="shared" si="34"/>
        <v>6.12961060705004E-2</v>
      </c>
      <c r="D171" s="1389">
        <f t="shared" si="43"/>
        <v>-1.5</v>
      </c>
      <c r="E171" s="1157">
        <f t="shared" si="38"/>
        <v>100.5670796702977</v>
      </c>
      <c r="F171" s="1158">
        <f t="shared" si="35"/>
        <v>-4.8700567863591004E-3</v>
      </c>
      <c r="G171" s="1190">
        <f t="shared" si="40"/>
        <v>100.73305526524008</v>
      </c>
      <c r="H171" s="1191">
        <f t="shared" si="36"/>
        <v>-9.7770740650076959E-2</v>
      </c>
      <c r="I171" s="1384" t="s">
        <v>769</v>
      </c>
      <c r="J171" s="1162" t="str">
        <f t="shared" si="31"/>
        <v>---</v>
      </c>
      <c r="K171" s="1382">
        <v>0</v>
      </c>
      <c r="L171" s="1151"/>
      <c r="M171" s="1103"/>
      <c r="N171" s="1164">
        <v>39387</v>
      </c>
      <c r="O171" s="1165">
        <v>99.468190000000007</v>
      </c>
      <c r="P171" s="1166">
        <f t="shared" si="32"/>
        <v>-0.39148999999999035</v>
      </c>
      <c r="Q171" s="1171">
        <f t="shared" si="44"/>
        <v>-2.0299999999999998</v>
      </c>
      <c r="R171" s="1168">
        <f t="shared" si="45"/>
        <v>99.823890000000006</v>
      </c>
      <c r="S171" s="1169">
        <f t="shared" si="37"/>
        <v>-0.28146999999999878</v>
      </c>
      <c r="T171" s="1157">
        <f t="shared" si="41"/>
        <v>100.24565285714286</v>
      </c>
      <c r="U171" s="1158">
        <f t="shared" si="39"/>
        <v>-0.23675857142858092</v>
      </c>
      <c r="V171" s="1149" t="str">
        <f t="shared" si="33"/>
        <v>---</v>
      </c>
      <c r="W171" s="1150">
        <v>0</v>
      </c>
      <c r="X171" s="1163"/>
      <c r="Y171" s="1375"/>
    </row>
    <row r="172" spans="1:25">
      <c r="A172" s="1217">
        <v>39417</v>
      </c>
      <c r="B172" s="1201">
        <v>100.7267798520882</v>
      </c>
      <c r="C172" s="1202">
        <f t="shared" si="34"/>
        <v>0.11770143788356791</v>
      </c>
      <c r="D172" s="1409">
        <f t="shared" si="43"/>
        <v>-1.2</v>
      </c>
      <c r="E172" s="1211">
        <f t="shared" si="38"/>
        <v>100.62788019147565</v>
      </c>
      <c r="F172" s="1205">
        <f t="shared" si="35"/>
        <v>6.080052117795276E-2</v>
      </c>
      <c r="G172" s="1206">
        <f t="shared" si="40"/>
        <v>100.67695533384494</v>
      </c>
      <c r="H172" s="1207">
        <f t="shared" si="36"/>
        <v>-5.6099931395138469E-2</v>
      </c>
      <c r="I172" s="1386" t="s">
        <v>769</v>
      </c>
      <c r="J172" s="1209" t="str">
        <f t="shared" si="31"/>
        <v>---</v>
      </c>
      <c r="K172" s="1320">
        <v>0</v>
      </c>
      <c r="L172" s="1188"/>
      <c r="M172" s="1103"/>
      <c r="N172" s="1217">
        <v>39417</v>
      </c>
      <c r="O172" s="1218">
        <v>99.120800000000003</v>
      </c>
      <c r="P172" s="1219">
        <f t="shared" si="32"/>
        <v>-0.34739000000000431</v>
      </c>
      <c r="Q172" s="1210">
        <f t="shared" si="44"/>
        <v>-2.38</v>
      </c>
      <c r="R172" s="1220">
        <f t="shared" si="45"/>
        <v>99.482889999999998</v>
      </c>
      <c r="S172" s="1221">
        <f t="shared" si="37"/>
        <v>-0.34100000000000819</v>
      </c>
      <c r="T172" s="1211">
        <f t="shared" si="41"/>
        <v>99.993781428571438</v>
      </c>
      <c r="U172" s="1205">
        <f t="shared" si="39"/>
        <v>-0.25187142857141964</v>
      </c>
      <c r="V172" s="1149" t="str">
        <f t="shared" si="33"/>
        <v>---</v>
      </c>
      <c r="W172" s="1150">
        <v>0</v>
      </c>
      <c r="X172" s="1163"/>
      <c r="Y172" s="1375"/>
    </row>
    <row r="173" spans="1:25">
      <c r="A173" s="1164">
        <v>39448</v>
      </c>
      <c r="B173" s="1154">
        <v>100.90280759369173</v>
      </c>
      <c r="C173" s="1155">
        <f t="shared" si="34"/>
        <v>0.17602774160353363</v>
      </c>
      <c r="D173" s="1389">
        <f t="shared" si="43"/>
        <v>-0.8</v>
      </c>
      <c r="E173" s="1157">
        <f t="shared" si="38"/>
        <v>100.74622195332819</v>
      </c>
      <c r="F173" s="1158">
        <f t="shared" si="35"/>
        <v>0.11834176185253398</v>
      </c>
      <c r="G173" s="1190">
        <f t="shared" si="40"/>
        <v>100.67376343824823</v>
      </c>
      <c r="H173" s="1191">
        <f t="shared" si="36"/>
        <v>-3.1918955967142892E-3</v>
      </c>
      <c r="I173" s="1384" t="s">
        <v>768</v>
      </c>
      <c r="J173" s="1189" t="str">
        <f t="shared" si="31"/>
        <v>---</v>
      </c>
      <c r="K173" s="1382">
        <v>0</v>
      </c>
      <c r="L173" s="1151"/>
      <c r="M173" s="1103"/>
      <c r="N173" s="1164">
        <v>39448</v>
      </c>
      <c r="O173" s="1165">
        <v>98.841650000000001</v>
      </c>
      <c r="P173" s="1166">
        <f t="shared" si="32"/>
        <v>-0.27915000000000134</v>
      </c>
      <c r="Q173" s="1171">
        <f t="shared" si="44"/>
        <v>-2.71</v>
      </c>
      <c r="R173" s="1168">
        <f t="shared" si="45"/>
        <v>99.14354666666668</v>
      </c>
      <c r="S173" s="1169">
        <f t="shared" si="37"/>
        <v>-0.33934333333331779</v>
      </c>
      <c r="T173" s="1157">
        <f t="shared" si="41"/>
        <v>99.740674285714277</v>
      </c>
      <c r="U173" s="1158">
        <f t="shared" si="39"/>
        <v>-0.25310714285716074</v>
      </c>
      <c r="V173" s="1149" t="str">
        <f t="shared" si="33"/>
        <v>---</v>
      </c>
      <c r="W173" s="1150">
        <v>0</v>
      </c>
      <c r="X173" s="1163"/>
      <c r="Y173" s="1375"/>
    </row>
    <row r="174" spans="1:25">
      <c r="A174" s="1164">
        <v>39479</v>
      </c>
      <c r="B174" s="1154">
        <v>101.1203476423845</v>
      </c>
      <c r="C174" s="1155">
        <f t="shared" si="34"/>
        <v>0.21754004869276855</v>
      </c>
      <c r="D174" s="1389">
        <f t="shared" si="43"/>
        <v>-0.5</v>
      </c>
      <c r="E174" s="1157">
        <f t="shared" si="38"/>
        <v>100.91664502938814</v>
      </c>
      <c r="F174" s="1158">
        <f t="shared" si="35"/>
        <v>0.17042307605994722</v>
      </c>
      <c r="G174" s="1190">
        <f t="shared" si="40"/>
        <v>100.72498038337446</v>
      </c>
      <c r="H174" s="1191">
        <f t="shared" si="36"/>
        <v>5.1216945126228097E-2</v>
      </c>
      <c r="I174" s="1384" t="s">
        <v>768</v>
      </c>
      <c r="J174" s="1162" t="str">
        <f t="shared" si="31"/>
        <v>---</v>
      </c>
      <c r="K174" s="1382">
        <v>0</v>
      </c>
      <c r="L174" s="1151"/>
      <c r="M174" s="1103"/>
      <c r="N174" s="1164">
        <v>39479</v>
      </c>
      <c r="O174" s="1165">
        <v>98.571460000000002</v>
      </c>
      <c r="P174" s="1166">
        <f t="shared" si="32"/>
        <v>-0.27018999999999949</v>
      </c>
      <c r="Q174" s="1171">
        <f t="shared" si="44"/>
        <v>-2.92</v>
      </c>
      <c r="R174" s="1168">
        <f t="shared" si="45"/>
        <v>98.844636666666659</v>
      </c>
      <c r="S174" s="1169">
        <f t="shared" si="37"/>
        <v>-0.29891000000002066</v>
      </c>
      <c r="T174" s="1157">
        <f t="shared" si="41"/>
        <v>99.474025714285716</v>
      </c>
      <c r="U174" s="1158">
        <f t="shared" si="39"/>
        <v>-0.26664857142856135</v>
      </c>
      <c r="V174" s="1149" t="str">
        <f t="shared" si="33"/>
        <v>---</v>
      </c>
      <c r="W174" s="1150">
        <v>0</v>
      </c>
      <c r="X174" s="1163"/>
      <c r="Y174" s="1375"/>
    </row>
    <row r="175" spans="1:25">
      <c r="A175" s="1164">
        <v>39508</v>
      </c>
      <c r="B175" s="1154">
        <v>101.3245236576184</v>
      </c>
      <c r="C175" s="1155">
        <f t="shared" si="34"/>
        <v>0.20417601523389806</v>
      </c>
      <c r="D175" s="1389">
        <f t="shared" si="43"/>
        <v>-0.1</v>
      </c>
      <c r="E175" s="1157">
        <f t="shared" si="38"/>
        <v>101.11589296456488</v>
      </c>
      <c r="F175" s="1158">
        <f t="shared" si="35"/>
        <v>0.19924793517674289</v>
      </c>
      <c r="G175" s="1190">
        <f t="shared" si="40"/>
        <v>100.82509967952515</v>
      </c>
      <c r="H175" s="1191">
        <f t="shared" si="36"/>
        <v>0.10011929615069448</v>
      </c>
      <c r="I175" s="1384" t="s">
        <v>768</v>
      </c>
      <c r="J175" s="1162" t="str">
        <f t="shared" si="31"/>
        <v>---</v>
      </c>
      <c r="K175" s="1382">
        <v>0</v>
      </c>
      <c r="L175" s="1151"/>
      <c r="M175" s="1103"/>
      <c r="N175" s="1164">
        <v>39508</v>
      </c>
      <c r="O175" s="1165">
        <v>98.253579999999999</v>
      </c>
      <c r="P175" s="1166">
        <f t="shared" si="32"/>
        <v>-0.31788000000000238</v>
      </c>
      <c r="Q175" s="1171">
        <f t="shared" si="44"/>
        <v>-3.03</v>
      </c>
      <c r="R175" s="1168">
        <f t="shared" si="45"/>
        <v>98.555563333333339</v>
      </c>
      <c r="S175" s="1169">
        <f t="shared" si="37"/>
        <v>-0.28907333333332019</v>
      </c>
      <c r="T175" s="1157">
        <f t="shared" si="41"/>
        <v>99.179880000000011</v>
      </c>
      <c r="U175" s="1158">
        <f t="shared" si="39"/>
        <v>-0.29414571428570468</v>
      </c>
      <c r="V175" s="1149" t="str">
        <f t="shared" si="33"/>
        <v>---</v>
      </c>
      <c r="W175" s="1150">
        <v>0</v>
      </c>
      <c r="X175" s="1163"/>
      <c r="Y175" s="1375"/>
    </row>
    <row r="176" spans="1:25">
      <c r="A176" s="1164">
        <v>39539</v>
      </c>
      <c r="B176" s="1154">
        <v>101.46704944727934</v>
      </c>
      <c r="C176" s="1155">
        <f t="shared" si="34"/>
        <v>0.14252578966093665</v>
      </c>
      <c r="D176" s="1389">
        <f t="shared" si="43"/>
        <v>0.2</v>
      </c>
      <c r="E176" s="1157">
        <f t="shared" si="38"/>
        <v>101.30397358242742</v>
      </c>
      <c r="F176" s="1158">
        <f t="shared" si="35"/>
        <v>0.18808061786253916</v>
      </c>
      <c r="G176" s="1190">
        <f t="shared" si="40"/>
        <v>100.95690984505727</v>
      </c>
      <c r="H176" s="1191">
        <f t="shared" si="36"/>
        <v>0.13181016553211578</v>
      </c>
      <c r="I176" s="1384" t="s">
        <v>768</v>
      </c>
      <c r="J176" s="1162" t="str">
        <f t="shared" si="31"/>
        <v>山</v>
      </c>
      <c r="K176" s="1382">
        <v>1</v>
      </c>
      <c r="L176" s="1151"/>
      <c r="M176" s="1103"/>
      <c r="N176" s="1164">
        <v>39539</v>
      </c>
      <c r="O176" s="1165">
        <v>97.828199999999995</v>
      </c>
      <c r="P176" s="1166">
        <f t="shared" si="32"/>
        <v>-0.42538000000000409</v>
      </c>
      <c r="Q176" s="1171">
        <f t="shared" si="44"/>
        <v>-3.26</v>
      </c>
      <c r="R176" s="1168">
        <f t="shared" si="45"/>
        <v>98.217746666666656</v>
      </c>
      <c r="S176" s="1169">
        <f t="shared" si="37"/>
        <v>-0.33781666666668286</v>
      </c>
      <c r="T176" s="1157">
        <f t="shared" si="41"/>
        <v>98.849080000000001</v>
      </c>
      <c r="U176" s="1158">
        <f t="shared" si="39"/>
        <v>-0.33080000000001064</v>
      </c>
      <c r="V176" s="1149" t="str">
        <f t="shared" si="33"/>
        <v>---</v>
      </c>
      <c r="W176" s="1150">
        <v>0</v>
      </c>
      <c r="X176" s="1163"/>
      <c r="Y176" s="1375"/>
    </row>
    <row r="177" spans="1:25">
      <c r="A177" s="1164">
        <v>39569</v>
      </c>
      <c r="B177" s="1154">
        <v>101.45576973430259</v>
      </c>
      <c r="C177" s="1155">
        <f t="shared" si="34"/>
        <v>-1.1279712976744349E-2</v>
      </c>
      <c r="D177" s="1389">
        <f t="shared" si="43"/>
        <v>0.3</v>
      </c>
      <c r="E177" s="1157">
        <f t="shared" si="38"/>
        <v>101.4157809464001</v>
      </c>
      <c r="F177" s="1158">
        <f t="shared" si="35"/>
        <v>0.11180736397268731</v>
      </c>
      <c r="G177" s="1190">
        <f t="shared" si="40"/>
        <v>101.08662233450991</v>
      </c>
      <c r="H177" s="1191">
        <f t="shared" si="36"/>
        <v>0.12971248945264335</v>
      </c>
      <c r="I177" s="1384" t="s">
        <v>768</v>
      </c>
      <c r="J177" s="1162" t="str">
        <f t="shared" si="31"/>
        <v>---</v>
      </c>
      <c r="K177" s="1382">
        <v>0</v>
      </c>
      <c r="L177" s="1151"/>
      <c r="M177" s="1103"/>
      <c r="N177" s="1164">
        <v>39569</v>
      </c>
      <c r="O177" s="1165">
        <v>97.384749999999997</v>
      </c>
      <c r="P177" s="1166">
        <f t="shared" si="32"/>
        <v>-0.44344999999999857</v>
      </c>
      <c r="Q177" s="1171">
        <f t="shared" si="44"/>
        <v>-3.47</v>
      </c>
      <c r="R177" s="1168">
        <f t="shared" si="45"/>
        <v>97.822176666666664</v>
      </c>
      <c r="S177" s="1169">
        <f t="shared" si="37"/>
        <v>-0.39556999999999221</v>
      </c>
      <c r="T177" s="1157">
        <f t="shared" si="41"/>
        <v>98.495518571428576</v>
      </c>
      <c r="U177" s="1158">
        <f t="shared" si="39"/>
        <v>-0.35356142857142459</v>
      </c>
      <c r="V177" s="1149" t="str">
        <f t="shared" si="33"/>
        <v>---</v>
      </c>
      <c r="W177" s="1150">
        <v>0</v>
      </c>
      <c r="X177" s="1163"/>
      <c r="Y177" s="1375"/>
    </row>
    <row r="178" spans="1:25">
      <c r="A178" s="1164">
        <v>39600</v>
      </c>
      <c r="B178" s="1154">
        <v>101.25322531949529</v>
      </c>
      <c r="C178" s="1155">
        <f t="shared" si="34"/>
        <v>-0.20254441480730634</v>
      </c>
      <c r="D178" s="1389">
        <f t="shared" si="43"/>
        <v>0.3</v>
      </c>
      <c r="E178" s="1157">
        <f t="shared" si="38"/>
        <v>101.39201483369241</v>
      </c>
      <c r="F178" s="1158">
        <f t="shared" si="35"/>
        <v>-2.3766112707690468E-2</v>
      </c>
      <c r="G178" s="1190">
        <f t="shared" si="40"/>
        <v>101.17864332098</v>
      </c>
      <c r="H178" s="1191">
        <f t="shared" si="36"/>
        <v>9.2020986470089383E-2</v>
      </c>
      <c r="I178" s="1384" t="s">
        <v>769</v>
      </c>
      <c r="J178" s="1162" t="str">
        <f t="shared" si="31"/>
        <v>---</v>
      </c>
      <c r="K178" s="1382">
        <v>0</v>
      </c>
      <c r="L178" s="1151"/>
      <c r="M178" s="1103"/>
      <c r="N178" s="1164">
        <v>39600</v>
      </c>
      <c r="O178" s="1165">
        <v>97.007840000000002</v>
      </c>
      <c r="P178" s="1166">
        <f t="shared" si="32"/>
        <v>-0.37690999999999519</v>
      </c>
      <c r="Q178" s="1171">
        <f t="shared" si="44"/>
        <v>-3.58</v>
      </c>
      <c r="R178" s="1168">
        <f t="shared" si="45"/>
        <v>97.406929999999988</v>
      </c>
      <c r="S178" s="1169">
        <f t="shared" si="37"/>
        <v>-0.41524666666667542</v>
      </c>
      <c r="T178" s="1157">
        <f t="shared" si="41"/>
        <v>98.144040000000004</v>
      </c>
      <c r="U178" s="1158">
        <f t="shared" si="39"/>
        <v>-0.3514785714285722</v>
      </c>
      <c r="V178" s="1149" t="str">
        <f t="shared" si="33"/>
        <v>---</v>
      </c>
      <c r="W178" s="1150">
        <v>0</v>
      </c>
      <c r="X178" s="1163"/>
      <c r="Y178" s="1375"/>
    </row>
    <row r="179" spans="1:25">
      <c r="A179" s="1164">
        <v>39630</v>
      </c>
      <c r="B179" s="1154">
        <v>100.85394908964136</v>
      </c>
      <c r="C179" s="1155">
        <f t="shared" si="34"/>
        <v>-0.39927622985392475</v>
      </c>
      <c r="D179" s="1389">
        <f t="shared" si="43"/>
        <v>0.1</v>
      </c>
      <c r="E179" s="1157">
        <f t="shared" si="38"/>
        <v>101.18764804781308</v>
      </c>
      <c r="F179" s="1158">
        <f t="shared" si="35"/>
        <v>-0.20436678587932988</v>
      </c>
      <c r="G179" s="1190">
        <f t="shared" si="40"/>
        <v>101.19681035491617</v>
      </c>
      <c r="H179" s="1191">
        <f t="shared" si="36"/>
        <v>1.8167033936165922E-2</v>
      </c>
      <c r="I179" s="1384" t="s">
        <v>769</v>
      </c>
      <c r="J179" s="1162" t="str">
        <f t="shared" si="31"/>
        <v>---</v>
      </c>
      <c r="K179" s="1382">
        <v>0</v>
      </c>
      <c r="L179" s="1151"/>
      <c r="M179" s="1103"/>
      <c r="N179" s="1164">
        <v>39630</v>
      </c>
      <c r="O179" s="1165">
        <v>96.724080000000001</v>
      </c>
      <c r="P179" s="1166">
        <f t="shared" si="32"/>
        <v>-0.2837600000000009</v>
      </c>
      <c r="Q179" s="1171">
        <f t="shared" si="44"/>
        <v>-3.7</v>
      </c>
      <c r="R179" s="1168">
        <f t="shared" si="45"/>
        <v>97.038889999999995</v>
      </c>
      <c r="S179" s="1169">
        <f t="shared" si="37"/>
        <v>-0.36803999999999348</v>
      </c>
      <c r="T179" s="1157">
        <f t="shared" si="41"/>
        <v>97.801651428571418</v>
      </c>
      <c r="U179" s="1158">
        <f t="shared" si="39"/>
        <v>-0.34238857142858592</v>
      </c>
      <c r="V179" s="1149" t="str">
        <f t="shared" si="33"/>
        <v>---</v>
      </c>
      <c r="W179" s="1150">
        <v>0</v>
      </c>
      <c r="X179" s="1163"/>
      <c r="Y179" s="1375"/>
    </row>
    <row r="180" spans="1:25">
      <c r="A180" s="1164">
        <v>39661</v>
      </c>
      <c r="B180" s="1154">
        <v>100.27156286585483</v>
      </c>
      <c r="C180" s="1155">
        <f t="shared" si="34"/>
        <v>-0.58238622378652849</v>
      </c>
      <c r="D180" s="1389">
        <f t="shared" si="43"/>
        <v>-0.3</v>
      </c>
      <c r="E180" s="1157">
        <f t="shared" si="38"/>
        <v>100.79291242499716</v>
      </c>
      <c r="F180" s="1158">
        <f t="shared" si="35"/>
        <v>-0.39473562281592933</v>
      </c>
      <c r="G180" s="1190">
        <f t="shared" si="40"/>
        <v>101.10663253665378</v>
      </c>
      <c r="H180" s="1191">
        <f t="shared" si="36"/>
        <v>-9.0177818262390019E-2</v>
      </c>
      <c r="I180" s="1384" t="s">
        <v>770</v>
      </c>
      <c r="J180" s="1162" t="str">
        <f t="shared" si="31"/>
        <v>---</v>
      </c>
      <c r="K180" s="1382">
        <v>0</v>
      </c>
      <c r="L180" s="1151"/>
      <c r="M180" s="1103"/>
      <c r="N180" s="1164">
        <v>39661</v>
      </c>
      <c r="O180" s="1165">
        <v>96.547839999999994</v>
      </c>
      <c r="P180" s="1166">
        <f t="shared" si="32"/>
        <v>-0.17624000000000706</v>
      </c>
      <c r="Q180" s="1171">
        <f t="shared" si="44"/>
        <v>-3.75</v>
      </c>
      <c r="R180" s="1168">
        <f t="shared" si="45"/>
        <v>96.759920000000008</v>
      </c>
      <c r="S180" s="1169">
        <f t="shared" si="37"/>
        <v>-0.27896999999998684</v>
      </c>
      <c r="T180" s="1157">
        <f t="shared" si="41"/>
        <v>97.473964285714274</v>
      </c>
      <c r="U180" s="1158">
        <f t="shared" si="39"/>
        <v>-0.32768714285714395</v>
      </c>
      <c r="V180" s="1149" t="str">
        <f t="shared" si="33"/>
        <v>---</v>
      </c>
      <c r="W180" s="1150">
        <v>0</v>
      </c>
      <c r="X180" s="1163"/>
      <c r="Y180" s="1375"/>
    </row>
    <row r="181" spans="1:25">
      <c r="A181" s="1164">
        <v>39692</v>
      </c>
      <c r="B181" s="1154">
        <v>99.518731764066658</v>
      </c>
      <c r="C181" s="1155">
        <f t="shared" si="34"/>
        <v>-0.75283110178817481</v>
      </c>
      <c r="D181" s="1389">
        <f t="shared" si="43"/>
        <v>-1</v>
      </c>
      <c r="E181" s="1157">
        <f t="shared" si="38"/>
        <v>100.21474790652094</v>
      </c>
      <c r="F181" s="1158">
        <f t="shared" si="35"/>
        <v>-0.57816451847621408</v>
      </c>
      <c r="G181" s="1190">
        <f t="shared" si="40"/>
        <v>100.87783026832264</v>
      </c>
      <c r="H181" s="1191">
        <f t="shared" si="36"/>
        <v>-0.22880226833113682</v>
      </c>
      <c r="I181" s="1384" t="s">
        <v>770</v>
      </c>
      <c r="J181" s="1162" t="str">
        <f t="shared" si="31"/>
        <v>---</v>
      </c>
      <c r="K181" s="1382">
        <v>0</v>
      </c>
      <c r="L181" s="1151"/>
      <c r="M181" s="1103"/>
      <c r="N181" s="1164">
        <v>39692</v>
      </c>
      <c r="O181" s="1165">
        <v>96.461650000000006</v>
      </c>
      <c r="P181" s="1166">
        <f t="shared" si="32"/>
        <v>-8.6189999999987776E-2</v>
      </c>
      <c r="Q181" s="1171">
        <f t="shared" si="44"/>
        <v>-3.68</v>
      </c>
      <c r="R181" s="1168">
        <f t="shared" si="45"/>
        <v>96.577856666666662</v>
      </c>
      <c r="S181" s="1169">
        <f t="shared" si="37"/>
        <v>-0.18206333333334612</v>
      </c>
      <c r="T181" s="1157">
        <f t="shared" si="41"/>
        <v>97.172562857142836</v>
      </c>
      <c r="U181" s="1158">
        <f t="shared" si="39"/>
        <v>-0.30140142857143815</v>
      </c>
      <c r="V181" s="1149" t="str">
        <f t="shared" si="33"/>
        <v>---</v>
      </c>
      <c r="W181" s="1150">
        <v>0</v>
      </c>
      <c r="X181" s="1163"/>
      <c r="Y181" s="1375"/>
    </row>
    <row r="182" spans="1:25">
      <c r="A182" s="1164">
        <v>39722</v>
      </c>
      <c r="B182" s="1154">
        <v>98.612751977937521</v>
      </c>
      <c r="C182" s="1155">
        <f t="shared" si="34"/>
        <v>-0.90597978612913721</v>
      </c>
      <c r="D182" s="1389">
        <f t="shared" si="43"/>
        <v>-1.9</v>
      </c>
      <c r="E182" s="1157">
        <f t="shared" si="38"/>
        <v>99.467682202619685</v>
      </c>
      <c r="F182" s="1158">
        <f t="shared" si="35"/>
        <v>-0.74706570390125648</v>
      </c>
      <c r="G182" s="1190">
        <f t="shared" si="40"/>
        <v>100.49043431408252</v>
      </c>
      <c r="H182" s="1191">
        <f t="shared" si="36"/>
        <v>-0.38739595424011952</v>
      </c>
      <c r="I182" s="1384" t="s">
        <v>770</v>
      </c>
      <c r="J182" s="1162" t="str">
        <f t="shared" si="31"/>
        <v>---</v>
      </c>
      <c r="K182" s="1382">
        <v>0</v>
      </c>
      <c r="L182" s="1151"/>
      <c r="M182" s="1103"/>
      <c r="N182" s="1164">
        <v>39722</v>
      </c>
      <c r="O182" s="1165">
        <v>96.288730000000001</v>
      </c>
      <c r="P182" s="1166">
        <f t="shared" si="32"/>
        <v>-0.17292000000000485</v>
      </c>
      <c r="Q182" s="1171">
        <f t="shared" si="44"/>
        <v>-3.58</v>
      </c>
      <c r="R182" s="1168">
        <f t="shared" si="45"/>
        <v>96.43274000000001</v>
      </c>
      <c r="S182" s="1169">
        <f t="shared" si="37"/>
        <v>-0.14511666666665235</v>
      </c>
      <c r="T182" s="1157">
        <f t="shared" si="41"/>
        <v>96.891869999999997</v>
      </c>
      <c r="U182" s="1158">
        <f t="shared" si="39"/>
        <v>-0.28069285714283865</v>
      </c>
      <c r="V182" s="1149" t="str">
        <f t="shared" si="33"/>
        <v>---</v>
      </c>
      <c r="W182" s="1150">
        <v>0</v>
      </c>
      <c r="X182" s="1163"/>
      <c r="Y182" s="1375"/>
    </row>
    <row r="183" spans="1:25">
      <c r="A183" s="1164">
        <v>39753</v>
      </c>
      <c r="B183" s="1154">
        <v>97.613078215931623</v>
      </c>
      <c r="C183" s="1155">
        <f t="shared" si="34"/>
        <v>-0.99967376200589797</v>
      </c>
      <c r="D183" s="1389">
        <f t="shared" si="43"/>
        <v>-3</v>
      </c>
      <c r="E183" s="1157">
        <f t="shared" si="38"/>
        <v>98.581520652645267</v>
      </c>
      <c r="F183" s="1158">
        <f t="shared" si="35"/>
        <v>-0.88616154997441754</v>
      </c>
      <c r="G183" s="1190">
        <f t="shared" si="40"/>
        <v>99.939866995318553</v>
      </c>
      <c r="H183" s="1191">
        <f t="shared" si="36"/>
        <v>-0.55056731876396725</v>
      </c>
      <c r="I183" s="1384" t="s">
        <v>770</v>
      </c>
      <c r="J183" s="1162" t="str">
        <f t="shared" si="31"/>
        <v>---</v>
      </c>
      <c r="K183" s="1382">
        <v>0</v>
      </c>
      <c r="L183" s="1151"/>
      <c r="M183" s="1103"/>
      <c r="N183" s="1164">
        <v>39753</v>
      </c>
      <c r="O183" s="1165">
        <v>96.082890000000006</v>
      </c>
      <c r="P183" s="1166">
        <f t="shared" si="32"/>
        <v>-0.20583999999999492</v>
      </c>
      <c r="Q183" s="1171">
        <f t="shared" si="44"/>
        <v>-3.4</v>
      </c>
      <c r="R183" s="1168">
        <f t="shared" si="45"/>
        <v>96.277756666666676</v>
      </c>
      <c r="S183" s="1169">
        <f t="shared" si="37"/>
        <v>-0.15498333333333392</v>
      </c>
      <c r="T183" s="1157">
        <f t="shared" si="41"/>
        <v>96.642540000000011</v>
      </c>
      <c r="U183" s="1158">
        <f t="shared" si="39"/>
        <v>-0.24932999999998628</v>
      </c>
      <c r="V183" s="1149" t="str">
        <f t="shared" si="33"/>
        <v>---</v>
      </c>
      <c r="W183" s="1150">
        <v>0</v>
      </c>
      <c r="X183" s="1163"/>
      <c r="Y183" s="1375"/>
    </row>
    <row r="184" spans="1:25">
      <c r="A184" s="1164">
        <v>39783</v>
      </c>
      <c r="B184" s="1154">
        <v>96.626525100978654</v>
      </c>
      <c r="C184" s="1155">
        <f t="shared" si="34"/>
        <v>-0.98655311495296871</v>
      </c>
      <c r="D184" s="1389">
        <f t="shared" si="43"/>
        <v>-4.0999999999999996</v>
      </c>
      <c r="E184" s="1157">
        <f t="shared" si="38"/>
        <v>97.61745176494928</v>
      </c>
      <c r="F184" s="1158">
        <f t="shared" si="35"/>
        <v>-0.96406888769598709</v>
      </c>
      <c r="G184" s="1190">
        <f t="shared" si="40"/>
        <v>99.249974904843711</v>
      </c>
      <c r="H184" s="1191">
        <f t="shared" si="36"/>
        <v>-0.68989209047484223</v>
      </c>
      <c r="I184" s="1384" t="s">
        <v>770</v>
      </c>
      <c r="J184" s="1162" t="str">
        <f t="shared" si="31"/>
        <v>---</v>
      </c>
      <c r="K184" s="1382">
        <v>0</v>
      </c>
      <c r="L184" s="1151"/>
      <c r="M184" s="1103"/>
      <c r="N184" s="1164">
        <v>39783</v>
      </c>
      <c r="O184" s="1165">
        <v>95.887439999999998</v>
      </c>
      <c r="P184" s="1166">
        <f t="shared" si="32"/>
        <v>-0.19545000000000812</v>
      </c>
      <c r="Q184" s="1210">
        <f t="shared" si="44"/>
        <v>-3.26</v>
      </c>
      <c r="R184" s="1168">
        <f t="shared" si="45"/>
        <v>96.086353333333321</v>
      </c>
      <c r="S184" s="1169">
        <f t="shared" si="37"/>
        <v>-0.19140333333335491</v>
      </c>
      <c r="T184" s="1157">
        <f t="shared" si="41"/>
        <v>96.428638571428564</v>
      </c>
      <c r="U184" s="1158">
        <f t="shared" si="39"/>
        <v>-0.21390142857144667</v>
      </c>
      <c r="V184" s="1149" t="str">
        <f t="shared" si="33"/>
        <v>---</v>
      </c>
      <c r="W184" s="1150">
        <v>0</v>
      </c>
      <c r="X184" s="1163"/>
      <c r="Y184" s="1375"/>
    </row>
    <row r="185" spans="1:25">
      <c r="A185" s="1142">
        <v>39814</v>
      </c>
      <c r="B185" s="1276">
        <v>95.754857499639314</v>
      </c>
      <c r="C185" s="1390">
        <f t="shared" si="34"/>
        <v>-0.87166760133933963</v>
      </c>
      <c r="D185" s="1391">
        <f t="shared" si="43"/>
        <v>-5.0999999999999996</v>
      </c>
      <c r="E185" s="1147">
        <f t="shared" si="38"/>
        <v>96.664820272183192</v>
      </c>
      <c r="F185" s="1248">
        <f t="shared" si="35"/>
        <v>-0.95263149276608772</v>
      </c>
      <c r="G185" s="1392">
        <f t="shared" si="40"/>
        <v>98.464493787721423</v>
      </c>
      <c r="H185" s="1393">
        <f t="shared" si="36"/>
        <v>-0.78548111712228774</v>
      </c>
      <c r="I185" s="1394" t="s">
        <v>770</v>
      </c>
      <c r="J185" s="1162" t="str">
        <f t="shared" si="31"/>
        <v>---</v>
      </c>
      <c r="K185" s="1395">
        <v>0</v>
      </c>
      <c r="L185" s="1396"/>
      <c r="M185" s="1103"/>
      <c r="N185" s="1142">
        <v>39814</v>
      </c>
      <c r="O185" s="1223">
        <v>95.830680000000001</v>
      </c>
      <c r="P185" s="1224">
        <f t="shared" si="32"/>
        <v>-5.6759999999997035E-2</v>
      </c>
      <c r="Q185" s="1171">
        <f t="shared" si="44"/>
        <v>-3.05</v>
      </c>
      <c r="R185" s="1145">
        <f t="shared" si="45"/>
        <v>95.933670000000006</v>
      </c>
      <c r="S185" s="1214">
        <f t="shared" si="37"/>
        <v>-0.15268333333331441</v>
      </c>
      <c r="T185" s="1147">
        <f t="shared" si="41"/>
        <v>96.260472857142858</v>
      </c>
      <c r="U185" s="1248">
        <f t="shared" si="39"/>
        <v>-0.16816571428570626</v>
      </c>
      <c r="V185" s="1149" t="str">
        <f t="shared" si="33"/>
        <v>---</v>
      </c>
      <c r="W185" s="1150">
        <v>0</v>
      </c>
      <c r="X185" s="1163"/>
      <c r="Y185" s="1375"/>
    </row>
    <row r="186" spans="1:25">
      <c r="A186" s="1164">
        <v>39845</v>
      </c>
      <c r="B186" s="1154">
        <v>95.137053639944682</v>
      </c>
      <c r="C186" s="1155">
        <f t="shared" si="34"/>
        <v>-0.61780385969463225</v>
      </c>
      <c r="D186" s="1389">
        <f t="shared" si="43"/>
        <v>-5.9</v>
      </c>
      <c r="E186" s="1157">
        <f t="shared" si="38"/>
        <v>95.839478746854226</v>
      </c>
      <c r="F186" s="1158">
        <f t="shared" si="35"/>
        <v>-0.82534152532896599</v>
      </c>
      <c r="G186" s="1190">
        <f t="shared" si="40"/>
        <v>97.647794437764773</v>
      </c>
      <c r="H186" s="1191">
        <f t="shared" si="36"/>
        <v>-0.81669934995665017</v>
      </c>
      <c r="I186" s="1384" t="s">
        <v>770</v>
      </c>
      <c r="J186" s="1162" t="str">
        <f t="shared" si="31"/>
        <v>---</v>
      </c>
      <c r="K186" s="1382">
        <v>0</v>
      </c>
      <c r="L186" s="1151"/>
      <c r="M186" s="1103"/>
      <c r="N186" s="1164">
        <v>39845</v>
      </c>
      <c r="O186" s="1165">
        <v>95.990350000000007</v>
      </c>
      <c r="P186" s="1166">
        <f t="shared" si="32"/>
        <v>0.15967000000000553</v>
      </c>
      <c r="Q186" s="1171">
        <f t="shared" si="44"/>
        <v>-2.62</v>
      </c>
      <c r="R186" s="1168">
        <f t="shared" si="45"/>
        <v>95.902823333333345</v>
      </c>
      <c r="S186" s="1169">
        <f t="shared" si="37"/>
        <v>-3.0846666666661804E-2</v>
      </c>
      <c r="T186" s="1157">
        <f t="shared" si="41"/>
        <v>96.155654285714292</v>
      </c>
      <c r="U186" s="1158">
        <f t="shared" si="39"/>
        <v>-0.10481857142856654</v>
      </c>
      <c r="V186" s="1149" t="str">
        <f t="shared" si="33"/>
        <v>---</v>
      </c>
      <c r="W186" s="1150">
        <v>0</v>
      </c>
      <c r="X186" s="1163"/>
      <c r="Y186" s="1375"/>
    </row>
    <row r="187" spans="1:25">
      <c r="A187" s="1164">
        <v>39873</v>
      </c>
      <c r="B187" s="1154">
        <v>94.845627914293587</v>
      </c>
      <c r="C187" s="1155">
        <f t="shared" si="34"/>
        <v>-0.29142572565109504</v>
      </c>
      <c r="D187" s="1389">
        <f t="shared" si="43"/>
        <v>-6.4</v>
      </c>
      <c r="E187" s="1157">
        <f t="shared" si="38"/>
        <v>95.245846351292528</v>
      </c>
      <c r="F187" s="1158">
        <f t="shared" si="35"/>
        <v>-0.59363239556169844</v>
      </c>
      <c r="G187" s="1190">
        <f t="shared" si="40"/>
        <v>96.872660873256009</v>
      </c>
      <c r="H187" s="1191">
        <f t="shared" si="36"/>
        <v>-0.77513356450876358</v>
      </c>
      <c r="I187" s="1384" t="s">
        <v>770</v>
      </c>
      <c r="J187" s="1162" t="str">
        <f t="shared" si="31"/>
        <v>---</v>
      </c>
      <c r="K187" s="1382">
        <v>0</v>
      </c>
      <c r="L187" s="1151"/>
      <c r="M187" s="1103"/>
      <c r="N187" s="1192">
        <v>39873</v>
      </c>
      <c r="O187" s="1231">
        <v>96.422709999999995</v>
      </c>
      <c r="P187" s="1232">
        <f t="shared" si="32"/>
        <v>0.43235999999998853</v>
      </c>
      <c r="Q187" s="1195">
        <f t="shared" si="44"/>
        <v>-1.86</v>
      </c>
      <c r="R187" s="1196">
        <f t="shared" si="45"/>
        <v>96.081246666666672</v>
      </c>
      <c r="S187" s="1197">
        <f t="shared" si="37"/>
        <v>0.17842333333332761</v>
      </c>
      <c r="T187" s="1167">
        <f t="shared" si="41"/>
        <v>96.137778571428598</v>
      </c>
      <c r="U187" s="1195">
        <f t="shared" si="39"/>
        <v>-1.7875714285693789E-2</v>
      </c>
      <c r="V187" s="1186" t="str">
        <f t="shared" si="33"/>
        <v>谷</v>
      </c>
      <c r="W187" s="1187">
        <v>-1</v>
      </c>
      <c r="X187" s="1163"/>
      <c r="Y187" s="1375"/>
    </row>
    <row r="188" spans="1:25">
      <c r="A188" s="1192">
        <v>39904</v>
      </c>
      <c r="B188" s="1154">
        <v>94.82035137810233</v>
      </c>
      <c r="C188" s="1232">
        <f t="shared" si="34"/>
        <v>-2.5276536191256582E-2</v>
      </c>
      <c r="D188" s="1399">
        <f t="shared" si="43"/>
        <v>-6.6</v>
      </c>
      <c r="E188" s="1167">
        <f t="shared" si="38"/>
        <v>94.934344310780205</v>
      </c>
      <c r="F188" s="1195">
        <f t="shared" si="35"/>
        <v>-0.31150204051232322</v>
      </c>
      <c r="G188" s="1196">
        <f t="shared" si="40"/>
        <v>96.201463675261124</v>
      </c>
      <c r="H188" s="1197">
        <f t="shared" si="36"/>
        <v>-0.67119719799488564</v>
      </c>
      <c r="I188" s="1400" t="s">
        <v>770</v>
      </c>
      <c r="J188" s="1401" t="str">
        <f t="shared" si="31"/>
        <v>谷</v>
      </c>
      <c r="K188" s="1382">
        <v>-1</v>
      </c>
      <c r="L188" s="1151"/>
      <c r="M188" s="1103"/>
      <c r="N188" s="1164">
        <v>39904</v>
      </c>
      <c r="O188" s="1165">
        <v>97.058059999999998</v>
      </c>
      <c r="P188" s="1166">
        <f t="shared" si="32"/>
        <v>0.63535000000000252</v>
      </c>
      <c r="Q188" s="1171">
        <f t="shared" si="44"/>
        <v>-0.79</v>
      </c>
      <c r="R188" s="1168">
        <f t="shared" si="45"/>
        <v>96.490373333333324</v>
      </c>
      <c r="S188" s="1169">
        <f t="shared" si="37"/>
        <v>0.40912666666665132</v>
      </c>
      <c r="T188" s="1170">
        <f t="shared" si="41"/>
        <v>96.222979999999993</v>
      </c>
      <c r="U188" s="1171">
        <f t="shared" si="39"/>
        <v>8.5201428571394899E-2</v>
      </c>
      <c r="V188" s="1149" t="str">
        <f t="shared" si="33"/>
        <v>---</v>
      </c>
      <c r="W188" s="1150">
        <v>0</v>
      </c>
      <c r="X188" s="1163"/>
      <c r="Y188" s="1375"/>
    </row>
    <row r="189" spans="1:25">
      <c r="A189" s="1164">
        <v>39934</v>
      </c>
      <c r="B189" s="1154">
        <v>95.032622332250668</v>
      </c>
      <c r="C189" s="1155">
        <f t="shared" si="34"/>
        <v>0.21227095414833741</v>
      </c>
      <c r="D189" s="1389">
        <f t="shared" si="43"/>
        <v>-6.3</v>
      </c>
      <c r="E189" s="1157">
        <f t="shared" si="38"/>
        <v>94.899533874882195</v>
      </c>
      <c r="F189" s="1158">
        <f t="shared" si="35"/>
        <v>-3.4810435898009473E-2</v>
      </c>
      <c r="G189" s="1190">
        <f t="shared" si="40"/>
        <v>95.69001658302011</v>
      </c>
      <c r="H189" s="1191">
        <f t="shared" si="36"/>
        <v>-0.51144709224101348</v>
      </c>
      <c r="I189" s="1384" t="s">
        <v>770</v>
      </c>
      <c r="J189" s="1162" t="str">
        <f t="shared" si="31"/>
        <v>---</v>
      </c>
      <c r="K189" s="1382">
        <v>0</v>
      </c>
      <c r="L189" s="1151"/>
      <c r="M189" s="1103"/>
      <c r="N189" s="1164">
        <v>39934</v>
      </c>
      <c r="O189" s="1165">
        <v>97.737480000000005</v>
      </c>
      <c r="P189" s="1166">
        <f t="shared" si="32"/>
        <v>0.67942000000000746</v>
      </c>
      <c r="Q189" s="1171">
        <f t="shared" si="44"/>
        <v>0.36</v>
      </c>
      <c r="R189" s="1168">
        <f t="shared" si="45"/>
        <v>97.072749999999999</v>
      </c>
      <c r="S189" s="1169">
        <f t="shared" si="37"/>
        <v>0.58237666666667565</v>
      </c>
      <c r="T189" s="1157">
        <f t="shared" si="41"/>
        <v>96.429944285714299</v>
      </c>
      <c r="U189" s="1158">
        <f t="shared" si="39"/>
        <v>0.20696428571430658</v>
      </c>
      <c r="V189" s="1149" t="str">
        <f t="shared" si="33"/>
        <v>---</v>
      </c>
      <c r="W189" s="1150">
        <v>0</v>
      </c>
      <c r="X189" s="1163"/>
      <c r="Y189" s="1375"/>
    </row>
    <row r="190" spans="1:25">
      <c r="A190" s="1164">
        <v>39965</v>
      </c>
      <c r="B190" s="1154">
        <v>95.467470406274231</v>
      </c>
      <c r="C190" s="1155">
        <f t="shared" si="34"/>
        <v>0.43484807402356296</v>
      </c>
      <c r="D190" s="1389">
        <f t="shared" si="43"/>
        <v>-5.7</v>
      </c>
      <c r="E190" s="1157">
        <f t="shared" si="38"/>
        <v>95.106814705542419</v>
      </c>
      <c r="F190" s="1158">
        <f t="shared" si="35"/>
        <v>0.20728083066022407</v>
      </c>
      <c r="G190" s="1190">
        <f t="shared" si="40"/>
        <v>95.383501181640511</v>
      </c>
      <c r="H190" s="1191">
        <f t="shared" si="36"/>
        <v>-0.30651540137959898</v>
      </c>
      <c r="I190" s="1384" t="s">
        <v>767</v>
      </c>
      <c r="J190" s="1162" t="str">
        <f t="shared" si="31"/>
        <v>---</v>
      </c>
      <c r="K190" s="1382">
        <v>0</v>
      </c>
      <c r="L190" s="1151"/>
      <c r="M190" s="1103"/>
      <c r="N190" s="1164">
        <v>39965</v>
      </c>
      <c r="O190" s="1165">
        <v>98.322410000000005</v>
      </c>
      <c r="P190" s="1166">
        <f t="shared" si="32"/>
        <v>0.58492999999999995</v>
      </c>
      <c r="Q190" s="1171">
        <f t="shared" si="44"/>
        <v>1.36</v>
      </c>
      <c r="R190" s="1168">
        <f t="shared" si="45"/>
        <v>97.705983333333336</v>
      </c>
      <c r="S190" s="1169">
        <f t="shared" si="37"/>
        <v>0.63323333333333665</v>
      </c>
      <c r="T190" s="1157">
        <f t="shared" si="41"/>
        <v>96.749875714285722</v>
      </c>
      <c r="U190" s="1158">
        <f t="shared" si="39"/>
        <v>0.31993142857142232</v>
      </c>
      <c r="V190" s="1149" t="str">
        <f t="shared" si="33"/>
        <v>---</v>
      </c>
      <c r="W190" s="1150">
        <v>0</v>
      </c>
      <c r="X190" s="1163"/>
      <c r="Y190" s="1375"/>
    </row>
    <row r="191" spans="1:25">
      <c r="A191" s="1164">
        <v>39995</v>
      </c>
      <c r="B191" s="1154">
        <v>96.064041460725605</v>
      </c>
      <c r="C191" s="1155">
        <f t="shared" si="34"/>
        <v>0.59657105445137404</v>
      </c>
      <c r="D191" s="1389">
        <f t="shared" si="43"/>
        <v>-4.7</v>
      </c>
      <c r="E191" s="1157">
        <f t="shared" si="38"/>
        <v>95.52137806641683</v>
      </c>
      <c r="F191" s="1158">
        <f t="shared" si="35"/>
        <v>0.41456336087441059</v>
      </c>
      <c r="G191" s="1190">
        <f t="shared" si="40"/>
        <v>95.303146375890037</v>
      </c>
      <c r="H191" s="1191">
        <f t="shared" si="36"/>
        <v>-8.0354805750474156E-2</v>
      </c>
      <c r="I191" s="1384" t="s">
        <v>767</v>
      </c>
      <c r="J191" s="1162" t="str">
        <f t="shared" si="31"/>
        <v>---</v>
      </c>
      <c r="K191" s="1382">
        <v>0</v>
      </c>
      <c r="L191" s="1151"/>
      <c r="M191" s="1103"/>
      <c r="N191" s="1164">
        <v>39995</v>
      </c>
      <c r="O191" s="1165">
        <v>98.787779999999998</v>
      </c>
      <c r="P191" s="1166">
        <f t="shared" si="32"/>
        <v>0.46536999999999296</v>
      </c>
      <c r="Q191" s="1171">
        <f t="shared" si="44"/>
        <v>2.13</v>
      </c>
      <c r="R191" s="1168">
        <f t="shared" si="45"/>
        <v>98.282556666666665</v>
      </c>
      <c r="S191" s="1169">
        <f t="shared" si="37"/>
        <v>0.57657333333332872</v>
      </c>
      <c r="T191" s="1157">
        <f t="shared" si="41"/>
        <v>97.164210000000011</v>
      </c>
      <c r="U191" s="1158">
        <f t="shared" si="39"/>
        <v>0.41433428571428976</v>
      </c>
      <c r="V191" s="1149" t="str">
        <f t="shared" si="33"/>
        <v>---</v>
      </c>
      <c r="W191" s="1150">
        <v>0</v>
      </c>
      <c r="X191" s="1163"/>
      <c r="Y191" s="1375"/>
    </row>
    <row r="192" spans="1:25">
      <c r="A192" s="1164">
        <v>40026</v>
      </c>
      <c r="B192" s="1154">
        <v>96.764429703710775</v>
      </c>
      <c r="C192" s="1155">
        <f t="shared" si="34"/>
        <v>0.70038824298517</v>
      </c>
      <c r="D192" s="1389">
        <f t="shared" si="43"/>
        <v>-3.5</v>
      </c>
      <c r="E192" s="1157">
        <f t="shared" si="38"/>
        <v>96.098647190236875</v>
      </c>
      <c r="F192" s="1158">
        <f t="shared" si="35"/>
        <v>0.57726912382004514</v>
      </c>
      <c r="G192" s="1190">
        <f t="shared" si="40"/>
        <v>95.447370976471703</v>
      </c>
      <c r="H192" s="1191">
        <f t="shared" si="36"/>
        <v>0.14422460058166564</v>
      </c>
      <c r="I192" s="1384" t="s">
        <v>768</v>
      </c>
      <c r="J192" s="1162" t="str">
        <f t="shared" si="31"/>
        <v>---</v>
      </c>
      <c r="K192" s="1382">
        <v>0</v>
      </c>
      <c r="L192" s="1151"/>
      <c r="M192" s="1103"/>
      <c r="N192" s="1164">
        <v>40026</v>
      </c>
      <c r="O192" s="1165">
        <v>99.078540000000004</v>
      </c>
      <c r="P192" s="1166">
        <f t="shared" si="32"/>
        <v>0.2907600000000059</v>
      </c>
      <c r="Q192" s="1171">
        <f t="shared" si="44"/>
        <v>2.62</v>
      </c>
      <c r="R192" s="1168">
        <f t="shared" si="45"/>
        <v>98.729576666666659</v>
      </c>
      <c r="S192" s="1169">
        <f t="shared" si="37"/>
        <v>0.44701999999999487</v>
      </c>
      <c r="T192" s="1157">
        <f t="shared" si="41"/>
        <v>97.628190000000004</v>
      </c>
      <c r="U192" s="1158">
        <f t="shared" si="39"/>
        <v>0.46397999999999229</v>
      </c>
      <c r="V192" s="1149" t="str">
        <f t="shared" si="33"/>
        <v>---</v>
      </c>
      <c r="W192" s="1150">
        <v>0</v>
      </c>
      <c r="X192" s="1163"/>
      <c r="Y192" s="1375"/>
    </row>
    <row r="193" spans="1:25">
      <c r="A193" s="1164">
        <v>40057</v>
      </c>
      <c r="B193" s="1154">
        <v>97.537597627476174</v>
      </c>
      <c r="C193" s="1155">
        <f t="shared" si="34"/>
        <v>0.77316792376539922</v>
      </c>
      <c r="D193" s="1389">
        <f t="shared" si="43"/>
        <v>-2</v>
      </c>
      <c r="E193" s="1157">
        <f t="shared" si="38"/>
        <v>96.788689597304185</v>
      </c>
      <c r="F193" s="1158">
        <f t="shared" si="35"/>
        <v>0.69004240706730968</v>
      </c>
      <c r="G193" s="1190">
        <f t="shared" si="40"/>
        <v>95.790305831833351</v>
      </c>
      <c r="H193" s="1191">
        <f t="shared" si="36"/>
        <v>0.34293485536164781</v>
      </c>
      <c r="I193" s="1384" t="s">
        <v>768</v>
      </c>
      <c r="J193" s="1162" t="str">
        <f t="shared" si="31"/>
        <v>---</v>
      </c>
      <c r="K193" s="1382">
        <v>0</v>
      </c>
      <c r="L193" s="1151"/>
      <c r="M193" s="1103"/>
      <c r="N193" s="1164">
        <v>40057</v>
      </c>
      <c r="O193" s="1165">
        <v>99.223709999999997</v>
      </c>
      <c r="P193" s="1166">
        <f t="shared" si="32"/>
        <v>0.14516999999999314</v>
      </c>
      <c r="Q193" s="1171">
        <f t="shared" si="44"/>
        <v>2.86</v>
      </c>
      <c r="R193" s="1168">
        <f t="shared" si="45"/>
        <v>99.030010000000004</v>
      </c>
      <c r="S193" s="1169">
        <f t="shared" si="37"/>
        <v>0.30043333333334488</v>
      </c>
      <c r="T193" s="1157">
        <f t="shared" si="41"/>
        <v>98.09009857142857</v>
      </c>
      <c r="U193" s="1158">
        <f t="shared" si="39"/>
        <v>0.46190857142856601</v>
      </c>
      <c r="V193" s="1149" t="str">
        <f t="shared" si="33"/>
        <v>---</v>
      </c>
      <c r="W193" s="1150">
        <v>0</v>
      </c>
      <c r="X193" s="1163"/>
      <c r="Y193" s="1375"/>
    </row>
    <row r="194" spans="1:25">
      <c r="A194" s="1164">
        <v>40087</v>
      </c>
      <c r="B194" s="1154">
        <v>98.293848572587436</v>
      </c>
      <c r="C194" s="1155">
        <f t="shared" si="34"/>
        <v>0.75625094511126179</v>
      </c>
      <c r="D194" s="1389">
        <f t="shared" si="43"/>
        <v>-0.3</v>
      </c>
      <c r="E194" s="1157">
        <f t="shared" si="38"/>
        <v>97.531958634591447</v>
      </c>
      <c r="F194" s="1158">
        <f t="shared" si="35"/>
        <v>0.74326903728726279</v>
      </c>
      <c r="G194" s="1190">
        <f t="shared" si="40"/>
        <v>96.282908783018186</v>
      </c>
      <c r="H194" s="1191">
        <f t="shared" si="36"/>
        <v>0.49260295118483555</v>
      </c>
      <c r="I194" s="1384" t="s">
        <v>768</v>
      </c>
      <c r="J194" s="1162" t="str">
        <f t="shared" si="31"/>
        <v>---</v>
      </c>
      <c r="K194" s="1382">
        <v>0</v>
      </c>
      <c r="L194" s="1151"/>
      <c r="M194" s="1103"/>
      <c r="N194" s="1164">
        <v>40087</v>
      </c>
      <c r="O194" s="1165">
        <v>99.266329999999996</v>
      </c>
      <c r="P194" s="1166">
        <f t="shared" si="32"/>
        <v>4.2619999999999436E-2</v>
      </c>
      <c r="Q194" s="1171">
        <f t="shared" si="44"/>
        <v>3.09</v>
      </c>
      <c r="R194" s="1168">
        <f t="shared" si="45"/>
        <v>99.189526666666666</v>
      </c>
      <c r="S194" s="1169">
        <f t="shared" si="37"/>
        <v>0.15951666666666142</v>
      </c>
      <c r="T194" s="1157">
        <f t="shared" si="41"/>
        <v>98.496330000000015</v>
      </c>
      <c r="U194" s="1158">
        <f t="shared" si="39"/>
        <v>0.40623142857144501</v>
      </c>
      <c r="V194" s="1149" t="str">
        <f t="shared" si="33"/>
        <v>---</v>
      </c>
      <c r="W194" s="1150">
        <v>0</v>
      </c>
      <c r="X194" s="1163"/>
      <c r="Y194" s="1375"/>
    </row>
    <row r="195" spans="1:25">
      <c r="A195" s="1164">
        <v>40118</v>
      </c>
      <c r="B195" s="1154">
        <v>98.972048591417661</v>
      </c>
      <c r="C195" s="1155">
        <f t="shared" si="34"/>
        <v>0.67820001883022485</v>
      </c>
      <c r="D195" s="1389">
        <f t="shared" si="43"/>
        <v>1.4</v>
      </c>
      <c r="E195" s="1157">
        <f t="shared" si="38"/>
        <v>98.267831597160423</v>
      </c>
      <c r="F195" s="1158">
        <f t="shared" si="35"/>
        <v>0.73587296256897616</v>
      </c>
      <c r="G195" s="1190">
        <f t="shared" si="40"/>
        <v>96.876008384920368</v>
      </c>
      <c r="H195" s="1191">
        <f t="shared" si="36"/>
        <v>0.59309960190218192</v>
      </c>
      <c r="I195" s="1384" t="s">
        <v>768</v>
      </c>
      <c r="J195" s="1162" t="str">
        <f t="shared" si="31"/>
        <v>---</v>
      </c>
      <c r="K195" s="1382">
        <v>0</v>
      </c>
      <c r="L195" s="1151"/>
      <c r="M195" s="1103"/>
      <c r="N195" s="1164">
        <v>40118</v>
      </c>
      <c r="O195" s="1165">
        <v>99.228679999999997</v>
      </c>
      <c r="P195" s="1166">
        <f t="shared" si="32"/>
        <v>-3.7649999999999295E-2</v>
      </c>
      <c r="Q195" s="1171">
        <f t="shared" si="44"/>
        <v>3.27</v>
      </c>
      <c r="R195" s="1168">
        <f t="shared" si="45"/>
        <v>99.239573333333325</v>
      </c>
      <c r="S195" s="1169">
        <f t="shared" si="37"/>
        <v>5.0046666666659689E-2</v>
      </c>
      <c r="T195" s="1157">
        <f t="shared" si="41"/>
        <v>98.806418571428566</v>
      </c>
      <c r="U195" s="1158">
        <f t="shared" si="39"/>
        <v>0.31008857142855106</v>
      </c>
      <c r="V195" s="1149" t="str">
        <f t="shared" si="33"/>
        <v>---</v>
      </c>
      <c r="W195" s="1150">
        <v>0</v>
      </c>
      <c r="X195" s="1163"/>
      <c r="Y195" s="1375"/>
    </row>
    <row r="196" spans="1:25">
      <c r="A196" s="1217">
        <v>40148</v>
      </c>
      <c r="B196" s="1201">
        <v>99.533291703985142</v>
      </c>
      <c r="C196" s="1202">
        <f t="shared" si="34"/>
        <v>0.56124311256748172</v>
      </c>
      <c r="D196" s="1409">
        <f t="shared" si="43"/>
        <v>3</v>
      </c>
      <c r="E196" s="1211">
        <f t="shared" si="38"/>
        <v>98.933062955996732</v>
      </c>
      <c r="F196" s="1205">
        <f t="shared" si="35"/>
        <v>0.66523135883630857</v>
      </c>
      <c r="G196" s="1206">
        <f t="shared" si="40"/>
        <v>97.518961152311007</v>
      </c>
      <c r="H196" s="1207">
        <f t="shared" si="36"/>
        <v>0.64295276739063922</v>
      </c>
      <c r="I196" s="1386" t="s">
        <v>768</v>
      </c>
      <c r="J196" s="1209" t="str">
        <f t="shared" si="31"/>
        <v>---</v>
      </c>
      <c r="K196" s="1320">
        <v>0</v>
      </c>
      <c r="L196" s="1188"/>
      <c r="M196" s="1103"/>
      <c r="N196" s="1217">
        <v>40148</v>
      </c>
      <c r="O196" s="1218">
        <v>99.180009999999996</v>
      </c>
      <c r="P196" s="1219">
        <f t="shared" si="32"/>
        <v>-4.8670000000001323E-2</v>
      </c>
      <c r="Q196" s="1210">
        <f t="shared" si="44"/>
        <v>3.43</v>
      </c>
      <c r="R196" s="1220">
        <f t="shared" si="45"/>
        <v>99.225006666666658</v>
      </c>
      <c r="S196" s="1221">
        <f t="shared" si="37"/>
        <v>-1.4566666666667061E-2</v>
      </c>
      <c r="T196" s="1211">
        <f t="shared" si="41"/>
        <v>99.012494285714283</v>
      </c>
      <c r="U196" s="1205">
        <f t="shared" si="39"/>
        <v>0.20607571428571703</v>
      </c>
      <c r="V196" s="1149" t="str">
        <f t="shared" si="33"/>
        <v>---</v>
      </c>
      <c r="W196" s="1150">
        <v>0</v>
      </c>
      <c r="X196" s="1163"/>
      <c r="Y196" s="1375"/>
    </row>
    <row r="197" spans="1:25">
      <c r="A197" s="1164">
        <v>40179</v>
      </c>
      <c r="B197" s="1154">
        <v>99.995435796114592</v>
      </c>
      <c r="C197" s="1155">
        <f t="shared" si="34"/>
        <v>0.46214409212944929</v>
      </c>
      <c r="D197" s="1389">
        <f t="shared" si="43"/>
        <v>4.4000000000000004</v>
      </c>
      <c r="E197" s="1157">
        <f t="shared" si="38"/>
        <v>99.500258697172455</v>
      </c>
      <c r="F197" s="1158">
        <f t="shared" si="35"/>
        <v>0.56719574117572336</v>
      </c>
      <c r="G197" s="1190">
        <f t="shared" si="40"/>
        <v>98.165813350859622</v>
      </c>
      <c r="H197" s="1191">
        <f t="shared" si="36"/>
        <v>0.64685219854861487</v>
      </c>
      <c r="I197" s="1384" t="s">
        <v>768</v>
      </c>
      <c r="J197" s="1189" t="str">
        <f t="shared" si="31"/>
        <v>---</v>
      </c>
      <c r="K197" s="1382">
        <v>0</v>
      </c>
      <c r="L197" s="1151"/>
      <c r="M197" s="1103"/>
      <c r="N197" s="1164">
        <v>40179</v>
      </c>
      <c r="O197" s="1165">
        <v>99.274209999999997</v>
      </c>
      <c r="P197" s="1166">
        <f t="shared" si="32"/>
        <v>9.4200000000000728E-2</v>
      </c>
      <c r="Q197" s="1171">
        <f t="shared" si="44"/>
        <v>3.59</v>
      </c>
      <c r="R197" s="1168">
        <f t="shared" si="45"/>
        <v>99.227633333333316</v>
      </c>
      <c r="S197" s="1169">
        <f t="shared" si="37"/>
        <v>2.6266666666572291E-3</v>
      </c>
      <c r="T197" s="1157">
        <f t="shared" si="41"/>
        <v>99.14846571428572</v>
      </c>
      <c r="U197" s="1158">
        <f t="shared" si="39"/>
        <v>0.13597142857143751</v>
      </c>
      <c r="V197" s="1149" t="str">
        <f t="shared" si="33"/>
        <v>---</v>
      </c>
      <c r="W197" s="1150">
        <v>0</v>
      </c>
      <c r="X197" s="1163"/>
      <c r="Y197" s="1375"/>
    </row>
    <row r="198" spans="1:25">
      <c r="A198" s="1164">
        <v>40210</v>
      </c>
      <c r="B198" s="1154">
        <v>100.31856229821655</v>
      </c>
      <c r="C198" s="1155">
        <f t="shared" si="34"/>
        <v>0.3231265021019567</v>
      </c>
      <c r="D198" s="1389">
        <f t="shared" si="43"/>
        <v>5.4</v>
      </c>
      <c r="E198" s="1157">
        <f t="shared" si="38"/>
        <v>99.949096599438761</v>
      </c>
      <c r="F198" s="1158">
        <f t="shared" si="35"/>
        <v>0.44883790226630538</v>
      </c>
      <c r="G198" s="1190">
        <f t="shared" si="40"/>
        <v>98.773602041929749</v>
      </c>
      <c r="H198" s="1191">
        <f t="shared" si="36"/>
        <v>0.60778869107012667</v>
      </c>
      <c r="I198" s="1384" t="s">
        <v>768</v>
      </c>
      <c r="J198" s="1162" t="str">
        <f t="shared" ref="J198:J261" si="46">IF(K198=1,"山",IF(K198=-1,"谷","---"))</f>
        <v>---</v>
      </c>
      <c r="K198" s="1382">
        <v>0</v>
      </c>
      <c r="L198" s="1151"/>
      <c r="M198" s="1103"/>
      <c r="N198" s="1164">
        <v>40210</v>
      </c>
      <c r="O198" s="1165">
        <v>99.439790000000002</v>
      </c>
      <c r="P198" s="1166">
        <f t="shared" ref="P198:P261" si="47">O198-O197</f>
        <v>0.16558000000000561</v>
      </c>
      <c r="Q198" s="1171">
        <f t="shared" si="44"/>
        <v>3.59</v>
      </c>
      <c r="R198" s="1168">
        <f t="shared" si="45"/>
        <v>99.298003333333327</v>
      </c>
      <c r="S198" s="1169">
        <f t="shared" si="37"/>
        <v>7.0370000000011146E-2</v>
      </c>
      <c r="T198" s="1157">
        <f t="shared" si="41"/>
        <v>99.241610000000009</v>
      </c>
      <c r="U198" s="1158">
        <f t="shared" si="39"/>
        <v>9.3144285714288344E-2</v>
      </c>
      <c r="V198" s="1149" t="str">
        <f t="shared" ref="V198:V261" si="48">IF(W198=1,"山",IF(W198=-1,"谷","---"))</f>
        <v>---</v>
      </c>
      <c r="W198" s="1150">
        <v>0</v>
      </c>
      <c r="X198" s="1163"/>
      <c r="Y198" s="1375"/>
    </row>
    <row r="199" spans="1:25">
      <c r="A199" s="1164">
        <v>40238</v>
      </c>
      <c r="B199" s="1154">
        <v>100.48395023879014</v>
      </c>
      <c r="C199" s="1155">
        <f t="shared" ref="C199:C265" si="49">B199-B198</f>
        <v>0.16538794057359496</v>
      </c>
      <c r="D199" s="1389">
        <f t="shared" si="43"/>
        <v>5.9</v>
      </c>
      <c r="E199" s="1157">
        <f t="shared" si="38"/>
        <v>100.26598277770709</v>
      </c>
      <c r="F199" s="1158">
        <f t="shared" si="35"/>
        <v>0.31688617826833365</v>
      </c>
      <c r="G199" s="1190">
        <f t="shared" si="40"/>
        <v>99.304962118369673</v>
      </c>
      <c r="H199" s="1191">
        <f t="shared" si="36"/>
        <v>0.531360076439924</v>
      </c>
      <c r="I199" s="1384" t="s">
        <v>768</v>
      </c>
      <c r="J199" s="1162" t="str">
        <f t="shared" si="46"/>
        <v>---</v>
      </c>
      <c r="K199" s="1382">
        <v>0</v>
      </c>
      <c r="L199" s="1151"/>
      <c r="M199" s="1103"/>
      <c r="N199" s="1164">
        <v>40238</v>
      </c>
      <c r="O199" s="1165">
        <v>99.616739999999993</v>
      </c>
      <c r="P199" s="1166">
        <f t="shared" si="47"/>
        <v>0.17694999999999084</v>
      </c>
      <c r="Q199" s="1171">
        <f t="shared" si="44"/>
        <v>3.31</v>
      </c>
      <c r="R199" s="1168">
        <f t="shared" si="45"/>
        <v>99.443579999999997</v>
      </c>
      <c r="S199" s="1169">
        <f t="shared" si="37"/>
        <v>0.14557666666667046</v>
      </c>
      <c r="T199" s="1157">
        <f t="shared" si="41"/>
        <v>99.318495714285717</v>
      </c>
      <c r="U199" s="1158">
        <f t="shared" si="39"/>
        <v>7.6885714285708673E-2</v>
      </c>
      <c r="V199" s="1149" t="str">
        <f t="shared" si="48"/>
        <v>---</v>
      </c>
      <c r="W199" s="1150">
        <v>0</v>
      </c>
      <c r="X199" s="1163"/>
      <c r="Y199" s="1375"/>
    </row>
    <row r="200" spans="1:25">
      <c r="A200" s="1192">
        <v>40269</v>
      </c>
      <c r="B200" s="1154">
        <v>100.53126867600335</v>
      </c>
      <c r="C200" s="1232">
        <f t="shared" si="49"/>
        <v>4.7318437213206721E-2</v>
      </c>
      <c r="D200" s="1399">
        <f t="shared" si="43"/>
        <v>6</v>
      </c>
      <c r="E200" s="1167">
        <f t="shared" si="38"/>
        <v>100.44459373767002</v>
      </c>
      <c r="F200" s="1195">
        <f t="shared" ref="F200:F263" si="50">E200-E199</f>
        <v>0.1786109599629242</v>
      </c>
      <c r="G200" s="1196">
        <f t="shared" si="40"/>
        <v>99.732629411016404</v>
      </c>
      <c r="H200" s="1197">
        <f t="shared" ref="H200:H263" si="51">G200-G199</f>
        <v>0.42766729264673131</v>
      </c>
      <c r="I200" s="1400" t="s">
        <v>768</v>
      </c>
      <c r="J200" s="1401" t="str">
        <f t="shared" si="46"/>
        <v>---</v>
      </c>
      <c r="K200" s="1382">
        <v>0</v>
      </c>
      <c r="L200" s="1151"/>
      <c r="M200" s="1103"/>
      <c r="N200" s="1164">
        <v>40269</v>
      </c>
      <c r="O200" s="1165">
        <v>99.756559999999993</v>
      </c>
      <c r="P200" s="1166">
        <f t="shared" si="47"/>
        <v>0.13982000000000028</v>
      </c>
      <c r="Q200" s="1171">
        <f t="shared" si="44"/>
        <v>2.78</v>
      </c>
      <c r="R200" s="1168">
        <f t="shared" si="45"/>
        <v>99.604363333333325</v>
      </c>
      <c r="S200" s="1169">
        <f t="shared" ref="S200:S263" si="52">R200-R199</f>
        <v>0.1607833333333275</v>
      </c>
      <c r="T200" s="1170">
        <f t="shared" si="41"/>
        <v>99.394617142857143</v>
      </c>
      <c r="U200" s="1171">
        <f t="shared" si="39"/>
        <v>7.6121428571426009E-2</v>
      </c>
      <c r="V200" s="1149" t="str">
        <f t="shared" si="48"/>
        <v>---</v>
      </c>
      <c r="W200" s="1150">
        <v>0</v>
      </c>
      <c r="X200" s="1163"/>
      <c r="Y200" s="1375"/>
    </row>
    <row r="201" spans="1:25">
      <c r="A201" s="1164">
        <v>40299</v>
      </c>
      <c r="B201" s="1154">
        <v>100.50712018347957</v>
      </c>
      <c r="C201" s="1155">
        <f t="shared" si="49"/>
        <v>-2.4148492523778486E-2</v>
      </c>
      <c r="D201" s="1389">
        <f t="shared" si="43"/>
        <v>5.8</v>
      </c>
      <c r="E201" s="1157">
        <f t="shared" si="38"/>
        <v>100.50744636609102</v>
      </c>
      <c r="F201" s="1158">
        <f t="shared" si="50"/>
        <v>6.2852628420998258E-2</v>
      </c>
      <c r="G201" s="1190">
        <f t="shared" si="40"/>
        <v>100.04881106971528</v>
      </c>
      <c r="H201" s="1191">
        <f t="shared" si="51"/>
        <v>0.3161816586988806</v>
      </c>
      <c r="I201" s="1384" t="s">
        <v>768</v>
      </c>
      <c r="J201" s="1162" t="str">
        <f t="shared" si="46"/>
        <v>---</v>
      </c>
      <c r="K201" s="1382">
        <v>0</v>
      </c>
      <c r="L201" s="1151"/>
      <c r="M201" s="1103"/>
      <c r="N201" s="1164">
        <v>40299</v>
      </c>
      <c r="O201" s="1165">
        <v>99.838390000000004</v>
      </c>
      <c r="P201" s="1166">
        <f t="shared" si="47"/>
        <v>8.1830000000010727E-2</v>
      </c>
      <c r="Q201" s="1171">
        <f t="shared" si="44"/>
        <v>2.15</v>
      </c>
      <c r="R201" s="1168">
        <f t="shared" si="45"/>
        <v>99.737229999999997</v>
      </c>
      <c r="S201" s="1169">
        <f t="shared" si="52"/>
        <v>0.13286666666667202</v>
      </c>
      <c r="T201" s="1157">
        <f t="shared" si="41"/>
        <v>99.476340000000008</v>
      </c>
      <c r="U201" s="1158">
        <f t="shared" si="39"/>
        <v>8.1722857142864314E-2</v>
      </c>
      <c r="V201" s="1149" t="str">
        <f t="shared" si="48"/>
        <v>---</v>
      </c>
      <c r="W201" s="1150">
        <v>0</v>
      </c>
      <c r="X201" s="1163"/>
      <c r="Y201" s="1375"/>
    </row>
    <row r="202" spans="1:25">
      <c r="A202" s="1164">
        <v>40330</v>
      </c>
      <c r="B202" s="1154">
        <v>100.43728310491647</v>
      </c>
      <c r="C202" s="1155">
        <f t="shared" si="49"/>
        <v>-6.9837078563097066E-2</v>
      </c>
      <c r="D202" s="1389">
        <f t="shared" si="43"/>
        <v>5.2</v>
      </c>
      <c r="E202" s="1157">
        <f t="shared" si="38"/>
        <v>100.4918906547998</v>
      </c>
      <c r="F202" s="1158">
        <f t="shared" si="50"/>
        <v>-1.555571129121347E-2</v>
      </c>
      <c r="G202" s="1190">
        <f t="shared" si="40"/>
        <v>100.2581302859294</v>
      </c>
      <c r="H202" s="1191">
        <f t="shared" si="51"/>
        <v>0.2093192162141122</v>
      </c>
      <c r="I202" s="1384" t="s">
        <v>769</v>
      </c>
      <c r="J202" s="1162" t="str">
        <f t="shared" si="46"/>
        <v>---</v>
      </c>
      <c r="K202" s="1382">
        <v>0</v>
      </c>
      <c r="L202" s="1151"/>
      <c r="M202" s="1103"/>
      <c r="N202" s="1164">
        <v>40330</v>
      </c>
      <c r="O202" s="1165">
        <v>99.867149999999995</v>
      </c>
      <c r="P202" s="1166">
        <f t="shared" si="47"/>
        <v>2.8759999999991237E-2</v>
      </c>
      <c r="Q202" s="1171">
        <f t="shared" si="44"/>
        <v>1.57</v>
      </c>
      <c r="R202" s="1168">
        <f t="shared" si="45"/>
        <v>99.820699999999988</v>
      </c>
      <c r="S202" s="1169">
        <f t="shared" si="52"/>
        <v>8.3469999999991273E-2</v>
      </c>
      <c r="T202" s="1157">
        <f t="shared" si="41"/>
        <v>99.567549999999997</v>
      </c>
      <c r="U202" s="1158">
        <f t="shared" si="39"/>
        <v>9.1209999999989577E-2</v>
      </c>
      <c r="V202" s="1149" t="str">
        <f t="shared" si="48"/>
        <v>---</v>
      </c>
      <c r="W202" s="1150">
        <v>0</v>
      </c>
      <c r="X202" s="1163"/>
      <c r="Y202" s="1375"/>
    </row>
    <row r="203" spans="1:25">
      <c r="A203" s="1164">
        <v>40360</v>
      </c>
      <c r="B203" s="1154">
        <v>100.35081073635402</v>
      </c>
      <c r="C203" s="1155">
        <f t="shared" si="49"/>
        <v>-8.6472368562453994E-2</v>
      </c>
      <c r="D203" s="1389">
        <f t="shared" si="43"/>
        <v>4.5</v>
      </c>
      <c r="E203" s="1157">
        <f t="shared" si="38"/>
        <v>100.43173800825002</v>
      </c>
      <c r="F203" s="1158">
        <f t="shared" si="50"/>
        <v>-6.0152646549781252E-2</v>
      </c>
      <c r="G203" s="1190">
        <f t="shared" si="40"/>
        <v>100.37491871912495</v>
      </c>
      <c r="H203" s="1191">
        <f t="shared" si="51"/>
        <v>0.11678843319555199</v>
      </c>
      <c r="I203" s="1384" t="s">
        <v>769</v>
      </c>
      <c r="J203" s="1162" t="str">
        <f t="shared" si="46"/>
        <v>---</v>
      </c>
      <c r="K203" s="1382">
        <v>0</v>
      </c>
      <c r="L203" s="1151"/>
      <c r="M203" s="1103"/>
      <c r="N203" s="1164">
        <v>40360</v>
      </c>
      <c r="O203" s="1165">
        <v>99.819360000000003</v>
      </c>
      <c r="P203" s="1166">
        <f t="shared" si="47"/>
        <v>-4.7789999999992006E-2</v>
      </c>
      <c r="Q203" s="1171">
        <f t="shared" si="44"/>
        <v>1.04</v>
      </c>
      <c r="R203" s="1168">
        <f t="shared" si="45"/>
        <v>99.841633333333334</v>
      </c>
      <c r="S203" s="1169">
        <f t="shared" si="52"/>
        <v>2.0933333333346127E-2</v>
      </c>
      <c r="T203" s="1157">
        <f t="shared" si="41"/>
        <v>99.658885714285702</v>
      </c>
      <c r="U203" s="1158">
        <f t="shared" si="39"/>
        <v>9.1335714285705194E-2</v>
      </c>
      <c r="V203" s="1149" t="str">
        <f t="shared" si="48"/>
        <v>---</v>
      </c>
      <c r="W203" s="1150">
        <v>0</v>
      </c>
      <c r="X203" s="1163"/>
      <c r="Y203" s="1375"/>
    </row>
    <row r="204" spans="1:25">
      <c r="A204" s="1164">
        <v>40391</v>
      </c>
      <c r="B204" s="1154">
        <v>100.23259231242203</v>
      </c>
      <c r="C204" s="1155">
        <f t="shared" si="49"/>
        <v>-0.11821842393199233</v>
      </c>
      <c r="D204" s="1389">
        <f t="shared" si="43"/>
        <v>3.6</v>
      </c>
      <c r="E204" s="1157">
        <f t="shared" ref="E204:E267" si="53">SUM(B202:B204)/3</f>
        <v>100.3402287178975</v>
      </c>
      <c r="F204" s="1158">
        <f t="shared" si="50"/>
        <v>-9.1509290352519201E-2</v>
      </c>
      <c r="G204" s="1190">
        <f t="shared" si="40"/>
        <v>100.4087982214546</v>
      </c>
      <c r="H204" s="1191">
        <f t="shared" si="51"/>
        <v>3.3879502329654088E-2</v>
      </c>
      <c r="I204" s="1384" t="s">
        <v>770</v>
      </c>
      <c r="J204" s="1162" t="str">
        <f t="shared" si="46"/>
        <v>---</v>
      </c>
      <c r="K204" s="1382">
        <v>0</v>
      </c>
      <c r="L204" s="1151"/>
      <c r="M204" s="1103"/>
      <c r="N204" s="1164">
        <v>40391</v>
      </c>
      <c r="O204" s="1165">
        <v>99.697069999999997</v>
      </c>
      <c r="P204" s="1166">
        <f t="shared" si="47"/>
        <v>-0.12229000000000667</v>
      </c>
      <c r="Q204" s="1171">
        <f t="shared" si="44"/>
        <v>0.62</v>
      </c>
      <c r="R204" s="1168">
        <f t="shared" si="45"/>
        <v>99.79452666666667</v>
      </c>
      <c r="S204" s="1169">
        <f t="shared" si="52"/>
        <v>-4.710666666666441E-2</v>
      </c>
      <c r="T204" s="1157">
        <f t="shared" si="41"/>
        <v>99.71929428571427</v>
      </c>
      <c r="U204" s="1158">
        <f t="shared" ref="U204:U267" si="54">T204-T203</f>
        <v>6.040857142856737E-2</v>
      </c>
      <c r="V204" s="1149" t="str">
        <f t="shared" si="48"/>
        <v>---</v>
      </c>
      <c r="W204" s="1150">
        <v>0</v>
      </c>
      <c r="X204" s="1163"/>
      <c r="Y204" s="1375"/>
    </row>
    <row r="205" spans="1:25">
      <c r="A205" s="1164">
        <v>40422</v>
      </c>
      <c r="B205" s="1154">
        <v>100.12097662790637</v>
      </c>
      <c r="C205" s="1155">
        <f t="shared" si="49"/>
        <v>-0.11161568451565529</v>
      </c>
      <c r="D205" s="1389">
        <f t="shared" si="43"/>
        <v>2.6</v>
      </c>
      <c r="E205" s="1157">
        <f t="shared" si="53"/>
        <v>100.23479322556081</v>
      </c>
      <c r="F205" s="1158">
        <f t="shared" si="50"/>
        <v>-0.1054354923366958</v>
      </c>
      <c r="G205" s="1190">
        <f t="shared" si="40"/>
        <v>100.38057169712455</v>
      </c>
      <c r="H205" s="1191">
        <f t="shared" si="51"/>
        <v>-2.8226524330051461E-2</v>
      </c>
      <c r="I205" s="1384" t="s">
        <v>770</v>
      </c>
      <c r="J205" s="1162" t="str">
        <f t="shared" si="46"/>
        <v>---</v>
      </c>
      <c r="K205" s="1382">
        <v>0</v>
      </c>
      <c r="L205" s="1151"/>
      <c r="M205" s="1103"/>
      <c r="N205" s="1164">
        <v>40422</v>
      </c>
      <c r="O205" s="1165">
        <v>99.575710000000001</v>
      </c>
      <c r="P205" s="1166">
        <f t="shared" si="47"/>
        <v>-0.12135999999999569</v>
      </c>
      <c r="Q205" s="1171">
        <f t="shared" si="44"/>
        <v>0.35</v>
      </c>
      <c r="R205" s="1168">
        <f t="shared" si="45"/>
        <v>99.69738000000001</v>
      </c>
      <c r="S205" s="1169">
        <f t="shared" si="52"/>
        <v>-9.7146666666660053E-2</v>
      </c>
      <c r="T205" s="1157">
        <f t="shared" si="41"/>
        <v>99.73871142857142</v>
      </c>
      <c r="U205" s="1158">
        <f t="shared" si="54"/>
        <v>1.9417142857150793E-2</v>
      </c>
      <c r="V205" s="1149" t="str">
        <f t="shared" si="48"/>
        <v>---</v>
      </c>
      <c r="W205" s="1150">
        <v>0</v>
      </c>
      <c r="X205" s="1163"/>
      <c r="Y205" s="1375"/>
    </row>
    <row r="206" spans="1:25">
      <c r="A206" s="1164">
        <v>40452</v>
      </c>
      <c r="B206" s="1154">
        <v>100.03912938640003</v>
      </c>
      <c r="C206" s="1155">
        <f t="shared" si="49"/>
        <v>-8.1847241506338264E-2</v>
      </c>
      <c r="D206" s="1389">
        <f t="shared" si="43"/>
        <v>1.8</v>
      </c>
      <c r="E206" s="1157">
        <f t="shared" si="53"/>
        <v>100.13089944224281</v>
      </c>
      <c r="F206" s="1158">
        <f t="shared" si="50"/>
        <v>-0.10389378331800003</v>
      </c>
      <c r="G206" s="1190">
        <f t="shared" si="40"/>
        <v>100.31702586106884</v>
      </c>
      <c r="H206" s="1191">
        <f t="shared" si="51"/>
        <v>-6.3545836055709515E-2</v>
      </c>
      <c r="I206" s="1384" t="s">
        <v>770</v>
      </c>
      <c r="J206" s="1162" t="str">
        <f t="shared" si="46"/>
        <v>---</v>
      </c>
      <c r="K206" s="1382">
        <v>0</v>
      </c>
      <c r="L206" s="1151"/>
      <c r="M206" s="1103"/>
      <c r="N206" s="1164">
        <v>40452</v>
      </c>
      <c r="O206" s="1165">
        <v>99.560829999999996</v>
      </c>
      <c r="P206" s="1166">
        <f t="shared" si="47"/>
        <v>-1.4880000000005111E-2</v>
      </c>
      <c r="Q206" s="1171">
        <f t="shared" si="44"/>
        <v>0.3</v>
      </c>
      <c r="R206" s="1168">
        <f t="shared" si="45"/>
        <v>99.611203333333336</v>
      </c>
      <c r="S206" s="1169">
        <f t="shared" si="52"/>
        <v>-8.6176666666673896E-2</v>
      </c>
      <c r="T206" s="1157">
        <f t="shared" si="41"/>
        <v>99.730724285714274</v>
      </c>
      <c r="U206" s="1158">
        <f t="shared" si="54"/>
        <v>-7.9871428571465231E-3</v>
      </c>
      <c r="V206" s="1149" t="str">
        <f t="shared" si="48"/>
        <v>---</v>
      </c>
      <c r="W206" s="1150">
        <v>0</v>
      </c>
      <c r="X206" s="1163"/>
      <c r="Y206" s="1375"/>
    </row>
    <row r="207" spans="1:25">
      <c r="A207" s="1164">
        <v>40483</v>
      </c>
      <c r="B207" s="1154">
        <v>100.05323574408916</v>
      </c>
      <c r="C207" s="1155">
        <f t="shared" si="49"/>
        <v>1.4106357689129823E-2</v>
      </c>
      <c r="D207" s="1389">
        <f t="shared" si="43"/>
        <v>1.1000000000000001</v>
      </c>
      <c r="E207" s="1157">
        <f t="shared" si="53"/>
        <v>100.07111391946519</v>
      </c>
      <c r="F207" s="1158">
        <f t="shared" si="50"/>
        <v>-5.9785522777616507E-2</v>
      </c>
      <c r="G207" s="1190">
        <f t="shared" si="40"/>
        <v>100.24873544222396</v>
      </c>
      <c r="H207" s="1191">
        <f t="shared" si="51"/>
        <v>-6.8290418844881629E-2</v>
      </c>
      <c r="I207" s="1384" t="s">
        <v>770</v>
      </c>
      <c r="J207" s="1162" t="str">
        <f t="shared" si="46"/>
        <v>---</v>
      </c>
      <c r="K207" s="1382">
        <v>0</v>
      </c>
      <c r="L207" s="1151"/>
      <c r="M207" s="1103"/>
      <c r="N207" s="1164">
        <v>40483</v>
      </c>
      <c r="O207" s="1165">
        <v>99.633489999999995</v>
      </c>
      <c r="P207" s="1166">
        <f t="shared" si="47"/>
        <v>7.2659999999999059E-2</v>
      </c>
      <c r="Q207" s="1171">
        <f t="shared" si="44"/>
        <v>0.41</v>
      </c>
      <c r="R207" s="1168">
        <f t="shared" si="45"/>
        <v>99.590010000000007</v>
      </c>
      <c r="S207" s="1169">
        <f t="shared" si="52"/>
        <v>-2.1193333333329178E-2</v>
      </c>
      <c r="T207" s="1157">
        <f t="shared" si="41"/>
        <v>99.713142857142856</v>
      </c>
      <c r="U207" s="1158">
        <f t="shared" si="54"/>
        <v>-1.7581428571418201E-2</v>
      </c>
      <c r="V207" s="1149" t="str">
        <f t="shared" si="48"/>
        <v>---</v>
      </c>
      <c r="W207" s="1150">
        <v>0</v>
      </c>
      <c r="X207" s="1163"/>
      <c r="Y207" s="1375"/>
    </row>
    <row r="208" spans="1:25">
      <c r="A208" s="1164">
        <v>40513</v>
      </c>
      <c r="B208" s="1154">
        <v>100.15847428603774</v>
      </c>
      <c r="C208" s="1155">
        <f t="shared" si="49"/>
        <v>0.10523854194858018</v>
      </c>
      <c r="D208" s="1389">
        <f t="shared" si="43"/>
        <v>0.6</v>
      </c>
      <c r="E208" s="1157">
        <f t="shared" si="53"/>
        <v>100.08361313884232</v>
      </c>
      <c r="F208" s="1158">
        <f t="shared" si="50"/>
        <v>1.2499219377133386E-2</v>
      </c>
      <c r="G208" s="1190">
        <f t="shared" ref="G208:G271" si="55">SUM(B202:B208)/7</f>
        <v>100.19892888544655</v>
      </c>
      <c r="H208" s="1191">
        <f t="shared" si="51"/>
        <v>-4.980655677741197E-2</v>
      </c>
      <c r="I208" s="1384" t="s">
        <v>767</v>
      </c>
      <c r="J208" s="1162" t="str">
        <f t="shared" si="46"/>
        <v>---</v>
      </c>
      <c r="K208" s="1382">
        <v>0</v>
      </c>
      <c r="L208" s="1151"/>
      <c r="M208" s="1103"/>
      <c r="N208" s="1192">
        <v>40513</v>
      </c>
      <c r="O208" s="1231">
        <v>99.692809999999994</v>
      </c>
      <c r="P208" s="1232">
        <f t="shared" si="47"/>
        <v>5.9319999999999595E-2</v>
      </c>
      <c r="Q208" s="1177">
        <f t="shared" si="44"/>
        <v>0.52</v>
      </c>
      <c r="R208" s="1196">
        <f t="shared" si="45"/>
        <v>99.629043333333343</v>
      </c>
      <c r="S208" s="1197">
        <f t="shared" si="52"/>
        <v>3.9033333333335918E-2</v>
      </c>
      <c r="T208" s="1167">
        <f t="shared" ref="T208:T241" si="56">SUM(O202:O208)/7</f>
        <v>99.692345714285722</v>
      </c>
      <c r="U208" s="1195">
        <f t="shared" si="54"/>
        <v>-2.0797142857134077E-2</v>
      </c>
      <c r="V208" s="1186" t="str">
        <f t="shared" si="48"/>
        <v>山</v>
      </c>
      <c r="W208" s="1187">
        <v>1</v>
      </c>
      <c r="X208" s="1163"/>
      <c r="Y208" s="1375"/>
    </row>
    <row r="209" spans="1:25">
      <c r="A209" s="1142">
        <v>40544</v>
      </c>
      <c r="B209" s="1276">
        <v>100.26773297531848</v>
      </c>
      <c r="C209" s="1390">
        <f t="shared" si="49"/>
        <v>0.10925868928073612</v>
      </c>
      <c r="D209" s="1391">
        <f t="shared" si="43"/>
        <v>0.3</v>
      </c>
      <c r="E209" s="1147">
        <f t="shared" si="53"/>
        <v>100.15981433514845</v>
      </c>
      <c r="F209" s="1248">
        <f t="shared" si="50"/>
        <v>7.6201196306129759E-2</v>
      </c>
      <c r="G209" s="1392">
        <f t="shared" si="55"/>
        <v>100.17470743836112</v>
      </c>
      <c r="H209" s="1393">
        <f t="shared" si="51"/>
        <v>-2.422144708542362E-2</v>
      </c>
      <c r="I209" s="1394" t="s">
        <v>767</v>
      </c>
      <c r="J209" s="1162" t="str">
        <f t="shared" si="46"/>
        <v>---</v>
      </c>
      <c r="K209" s="1395">
        <v>0</v>
      </c>
      <c r="L209" s="1396"/>
      <c r="M209" s="1103"/>
      <c r="N209" s="1142">
        <v>40544</v>
      </c>
      <c r="O209" s="1223">
        <v>99.621189999999999</v>
      </c>
      <c r="P209" s="1224">
        <f t="shared" si="47"/>
        <v>-7.1619999999995798E-2</v>
      </c>
      <c r="Q209" s="1171">
        <f t="shared" si="44"/>
        <v>0.35</v>
      </c>
      <c r="R209" s="1145">
        <f t="shared" si="45"/>
        <v>99.649163333333334</v>
      </c>
      <c r="S209" s="1214">
        <f t="shared" si="52"/>
        <v>2.0119999999991478E-2</v>
      </c>
      <c r="T209" s="1147">
        <f t="shared" si="56"/>
        <v>99.657208571428569</v>
      </c>
      <c r="U209" s="1248">
        <f t="shared" si="54"/>
        <v>-3.5137142857152526E-2</v>
      </c>
      <c r="V209" s="1149" t="str">
        <f t="shared" si="48"/>
        <v>---</v>
      </c>
      <c r="W209" s="1150">
        <v>0</v>
      </c>
      <c r="X209" s="1163"/>
      <c r="Y209" s="1375"/>
    </row>
    <row r="210" spans="1:25">
      <c r="A210" s="1164">
        <v>40575</v>
      </c>
      <c r="B210" s="1154">
        <v>100.31910014880427</v>
      </c>
      <c r="C210" s="1155">
        <f t="shared" si="49"/>
        <v>5.1367173485786566E-2</v>
      </c>
      <c r="D210" s="1389">
        <f t="shared" ref="D210:D220" si="57">ROUND((B210-B198)/B198*100,1)</f>
        <v>0</v>
      </c>
      <c r="E210" s="1157">
        <f t="shared" si="53"/>
        <v>100.24843580338684</v>
      </c>
      <c r="F210" s="1158">
        <f t="shared" si="50"/>
        <v>8.8621468238386569E-2</v>
      </c>
      <c r="G210" s="1190">
        <f t="shared" si="55"/>
        <v>100.17017735442543</v>
      </c>
      <c r="H210" s="1191">
        <f t="shared" si="51"/>
        <v>-4.5300839356912093E-3</v>
      </c>
      <c r="I210" s="1384" t="s">
        <v>768</v>
      </c>
      <c r="J210" s="1162" t="str">
        <f t="shared" si="46"/>
        <v>---</v>
      </c>
      <c r="K210" s="1382">
        <v>0</v>
      </c>
      <c r="L210" s="1151"/>
      <c r="M210" s="1103"/>
      <c r="N210" s="1164">
        <v>40575</v>
      </c>
      <c r="O210" s="1165">
        <v>99.280230000000003</v>
      </c>
      <c r="P210" s="1166">
        <f t="shared" si="47"/>
        <v>-0.34095999999999549</v>
      </c>
      <c r="Q210" s="1171">
        <f t="shared" ref="Q210:Q273" si="58">ROUND((O210-O198)/O198*100,2)</f>
        <v>-0.16</v>
      </c>
      <c r="R210" s="1168">
        <f t="shared" si="45"/>
        <v>99.531409999999994</v>
      </c>
      <c r="S210" s="1169">
        <f t="shared" si="52"/>
        <v>-0.11775333333334004</v>
      </c>
      <c r="T210" s="1157">
        <f t="shared" si="56"/>
        <v>99.580190000000002</v>
      </c>
      <c r="U210" s="1158">
        <f t="shared" si="54"/>
        <v>-7.7018571428567384E-2</v>
      </c>
      <c r="V210" s="1149" t="str">
        <f t="shared" si="48"/>
        <v>---</v>
      </c>
      <c r="W210" s="1150">
        <v>0</v>
      </c>
      <c r="X210" s="1163"/>
      <c r="Y210" s="1375"/>
    </row>
    <row r="211" spans="1:25">
      <c r="A211" s="1164">
        <v>40603</v>
      </c>
      <c r="B211" s="1154">
        <v>100.30673593963132</v>
      </c>
      <c r="C211" s="1155">
        <f t="shared" si="49"/>
        <v>-1.2364209172943674E-2</v>
      </c>
      <c r="D211" s="1389">
        <f t="shared" si="57"/>
        <v>-0.2</v>
      </c>
      <c r="E211" s="1157">
        <f t="shared" si="53"/>
        <v>100.29785635458468</v>
      </c>
      <c r="F211" s="1158">
        <f t="shared" si="50"/>
        <v>4.9420551197840723E-2</v>
      </c>
      <c r="G211" s="1190">
        <f t="shared" si="55"/>
        <v>100.18076930116965</v>
      </c>
      <c r="H211" s="1191">
        <f t="shared" si="51"/>
        <v>1.0591946744213487E-2</v>
      </c>
      <c r="I211" s="1384" t="s">
        <v>768</v>
      </c>
      <c r="J211" s="1162" t="str">
        <f t="shared" si="46"/>
        <v>---</v>
      </c>
      <c r="K211" s="1382">
        <v>0</v>
      </c>
      <c r="L211" s="1151"/>
      <c r="M211" s="1103"/>
      <c r="N211" s="1164">
        <v>40603</v>
      </c>
      <c r="O211" s="1165">
        <v>98.637529999999998</v>
      </c>
      <c r="P211" s="1166">
        <f t="shared" si="47"/>
        <v>-0.64270000000000493</v>
      </c>
      <c r="Q211" s="1171">
        <f t="shared" si="58"/>
        <v>-0.98</v>
      </c>
      <c r="R211" s="1168">
        <f t="shared" si="45"/>
        <v>99.179649999999995</v>
      </c>
      <c r="S211" s="1169">
        <f t="shared" si="52"/>
        <v>-0.35175999999999874</v>
      </c>
      <c r="T211" s="1157">
        <f t="shared" si="56"/>
        <v>99.428827142857145</v>
      </c>
      <c r="U211" s="1158">
        <f t="shared" si="54"/>
        <v>-0.15136285714285691</v>
      </c>
      <c r="V211" s="1149" t="str">
        <f t="shared" si="48"/>
        <v>---</v>
      </c>
      <c r="W211" s="1150">
        <v>0</v>
      </c>
      <c r="X211" s="1163"/>
      <c r="Y211" s="1375"/>
    </row>
    <row r="212" spans="1:25">
      <c r="A212" s="1164">
        <v>40634</v>
      </c>
      <c r="B212" s="1154">
        <v>100.27476061895372</v>
      </c>
      <c r="C212" s="1155">
        <f t="shared" si="49"/>
        <v>-3.1975320677602781E-2</v>
      </c>
      <c r="D212" s="1389">
        <f t="shared" si="57"/>
        <v>-0.3</v>
      </c>
      <c r="E212" s="1157">
        <f t="shared" si="53"/>
        <v>100.30019890246309</v>
      </c>
      <c r="F212" s="1158">
        <f t="shared" si="50"/>
        <v>2.3425478784133702E-3</v>
      </c>
      <c r="G212" s="1190">
        <f t="shared" si="55"/>
        <v>100.20273844274782</v>
      </c>
      <c r="H212" s="1191">
        <f t="shared" si="51"/>
        <v>2.1969141578168205E-2</v>
      </c>
      <c r="I212" s="1384" t="s">
        <v>769</v>
      </c>
      <c r="J212" s="1162" t="str">
        <f t="shared" si="46"/>
        <v>---</v>
      </c>
      <c r="K212" s="1382">
        <v>0</v>
      </c>
      <c r="L212" s="1151"/>
      <c r="M212" s="1103"/>
      <c r="N212" s="1164">
        <v>40634</v>
      </c>
      <c r="O212" s="1165">
        <v>97.969660000000005</v>
      </c>
      <c r="P212" s="1166">
        <f t="shared" si="47"/>
        <v>-0.66786999999999352</v>
      </c>
      <c r="Q212" s="1171">
        <f t="shared" si="58"/>
        <v>-1.79</v>
      </c>
      <c r="R212" s="1168">
        <f t="shared" si="45"/>
        <v>98.629140000000007</v>
      </c>
      <c r="S212" s="1169">
        <f t="shared" si="52"/>
        <v>-0.55050999999998851</v>
      </c>
      <c r="T212" s="1157">
        <f t="shared" si="56"/>
        <v>99.199391428571431</v>
      </c>
      <c r="U212" s="1158">
        <f t="shared" si="54"/>
        <v>-0.22943571428571374</v>
      </c>
      <c r="V212" s="1149" t="str">
        <f t="shared" si="48"/>
        <v>---</v>
      </c>
      <c r="W212" s="1150">
        <v>0</v>
      </c>
      <c r="X212" s="1163"/>
      <c r="Y212" s="1375"/>
    </row>
    <row r="213" spans="1:25">
      <c r="A213" s="1164">
        <v>40664</v>
      </c>
      <c r="B213" s="1154">
        <v>100.27278218831349</v>
      </c>
      <c r="C213" s="1155">
        <f t="shared" si="49"/>
        <v>-1.9784306402357288E-3</v>
      </c>
      <c r="D213" s="1389">
        <f t="shared" si="57"/>
        <v>-0.2</v>
      </c>
      <c r="E213" s="1157">
        <f t="shared" si="53"/>
        <v>100.28475958229951</v>
      </c>
      <c r="F213" s="1158">
        <f t="shared" si="50"/>
        <v>-1.543932016357985E-2</v>
      </c>
      <c r="G213" s="1190">
        <f t="shared" si="55"/>
        <v>100.23611741444974</v>
      </c>
      <c r="H213" s="1191">
        <f t="shared" si="51"/>
        <v>3.33789717019215E-2</v>
      </c>
      <c r="I213" s="1384" t="s">
        <v>769</v>
      </c>
      <c r="J213" s="1162" t="str">
        <f t="shared" si="46"/>
        <v>---</v>
      </c>
      <c r="K213" s="1382">
        <v>0</v>
      </c>
      <c r="L213" s="1151"/>
      <c r="M213" s="1103"/>
      <c r="N213" s="1164">
        <v>40664</v>
      </c>
      <c r="O213" s="1165">
        <v>97.759919999999994</v>
      </c>
      <c r="P213" s="1166">
        <f t="shared" si="47"/>
        <v>-0.2097400000000107</v>
      </c>
      <c r="Q213" s="1171">
        <f t="shared" si="58"/>
        <v>-2.08</v>
      </c>
      <c r="R213" s="1168">
        <f t="shared" si="45"/>
        <v>98.122370000000004</v>
      </c>
      <c r="S213" s="1169">
        <f t="shared" si="52"/>
        <v>-0.50677000000000305</v>
      </c>
      <c r="T213" s="1157">
        <f t="shared" si="56"/>
        <v>98.942118571428566</v>
      </c>
      <c r="U213" s="1158">
        <f t="shared" si="54"/>
        <v>-0.25727285714286552</v>
      </c>
      <c r="V213" s="1149" t="str">
        <f t="shared" si="48"/>
        <v>---</v>
      </c>
      <c r="W213" s="1150">
        <v>0</v>
      </c>
      <c r="X213" s="1163"/>
      <c r="Y213" s="1375"/>
    </row>
    <row r="214" spans="1:25">
      <c r="A214" s="1164">
        <v>40695</v>
      </c>
      <c r="B214" s="1154">
        <v>100.31196944315107</v>
      </c>
      <c r="C214" s="1155">
        <f t="shared" si="49"/>
        <v>3.9187254837585783E-2</v>
      </c>
      <c r="D214" s="1389">
        <f t="shared" si="57"/>
        <v>-0.1</v>
      </c>
      <c r="E214" s="1157">
        <f t="shared" si="53"/>
        <v>100.28650408347276</v>
      </c>
      <c r="F214" s="1158">
        <f t="shared" si="50"/>
        <v>1.7445011732490912E-3</v>
      </c>
      <c r="G214" s="1190">
        <f t="shared" si="55"/>
        <v>100.27307937145859</v>
      </c>
      <c r="H214" s="1191">
        <f t="shared" si="51"/>
        <v>3.6961957008855961E-2</v>
      </c>
      <c r="I214" s="1384" t="s">
        <v>770</v>
      </c>
      <c r="J214" s="1162" t="str">
        <f t="shared" si="46"/>
        <v>---</v>
      </c>
      <c r="K214" s="1382">
        <v>0</v>
      </c>
      <c r="L214" s="1151"/>
      <c r="M214" s="1103"/>
      <c r="N214" s="1164">
        <v>40695</v>
      </c>
      <c r="O214" s="1165">
        <v>97.903880000000001</v>
      </c>
      <c r="P214" s="1166">
        <f t="shared" si="47"/>
        <v>0.14396000000000697</v>
      </c>
      <c r="Q214" s="1171">
        <f t="shared" si="58"/>
        <v>-1.97</v>
      </c>
      <c r="R214" s="1168">
        <f t="shared" si="45"/>
        <v>97.87782</v>
      </c>
      <c r="S214" s="1169">
        <f t="shared" si="52"/>
        <v>-0.24455000000000382</v>
      </c>
      <c r="T214" s="1157">
        <f t="shared" si="56"/>
        <v>98.695031428571411</v>
      </c>
      <c r="U214" s="1158">
        <f t="shared" si="54"/>
        <v>-0.24708714285715416</v>
      </c>
      <c r="V214" s="1149" t="str">
        <f t="shared" si="48"/>
        <v>---</v>
      </c>
      <c r="W214" s="1150">
        <v>0</v>
      </c>
      <c r="X214" s="1163"/>
      <c r="Y214" s="1375"/>
    </row>
    <row r="215" spans="1:25">
      <c r="A215" s="1164">
        <v>40725</v>
      </c>
      <c r="B215" s="1154">
        <v>100.37483763463356</v>
      </c>
      <c r="C215" s="1155">
        <f t="shared" si="49"/>
        <v>6.2868191482493785E-2</v>
      </c>
      <c r="D215" s="1389">
        <f t="shared" si="57"/>
        <v>0</v>
      </c>
      <c r="E215" s="1157">
        <f t="shared" si="53"/>
        <v>100.31986308869936</v>
      </c>
      <c r="F215" s="1158">
        <f t="shared" si="50"/>
        <v>3.3359005226600402E-2</v>
      </c>
      <c r="G215" s="1190">
        <f t="shared" si="55"/>
        <v>100.30398842125798</v>
      </c>
      <c r="H215" s="1191">
        <f t="shared" si="51"/>
        <v>3.0909049799390687E-2</v>
      </c>
      <c r="I215" s="1384" t="s">
        <v>770</v>
      </c>
      <c r="J215" s="1162" t="str">
        <f t="shared" si="46"/>
        <v>---</v>
      </c>
      <c r="K215" s="1382">
        <v>0</v>
      </c>
      <c r="L215" s="1151"/>
      <c r="M215" s="1103"/>
      <c r="N215" s="1164">
        <v>40725</v>
      </c>
      <c r="O215" s="1165">
        <v>98.195040000000006</v>
      </c>
      <c r="P215" s="1166">
        <f t="shared" si="47"/>
        <v>0.29116000000000497</v>
      </c>
      <c r="Q215" s="1171">
        <f t="shared" si="58"/>
        <v>-1.63</v>
      </c>
      <c r="R215" s="1168">
        <f t="shared" si="45"/>
        <v>97.952946666666662</v>
      </c>
      <c r="S215" s="1169">
        <f t="shared" si="52"/>
        <v>7.5126666666662345E-2</v>
      </c>
      <c r="T215" s="1157">
        <f t="shared" si="56"/>
        <v>98.481064285714282</v>
      </c>
      <c r="U215" s="1158">
        <f t="shared" si="54"/>
        <v>-0.21396714285712903</v>
      </c>
      <c r="V215" s="1149" t="str">
        <f t="shared" si="48"/>
        <v>---</v>
      </c>
      <c r="W215" s="1150">
        <v>0</v>
      </c>
      <c r="X215" s="1163"/>
      <c r="Y215" s="1375"/>
    </row>
    <row r="216" spans="1:25">
      <c r="A216" s="1164">
        <v>40756</v>
      </c>
      <c r="B216" s="1154">
        <v>100.44338710257128</v>
      </c>
      <c r="C216" s="1155">
        <f t="shared" si="49"/>
        <v>6.8549467937714326E-2</v>
      </c>
      <c r="D216" s="1389">
        <f t="shared" si="57"/>
        <v>0.2</v>
      </c>
      <c r="E216" s="1157">
        <f t="shared" si="53"/>
        <v>100.37673139345198</v>
      </c>
      <c r="F216" s="1158">
        <f t="shared" si="50"/>
        <v>5.6868304752612175E-2</v>
      </c>
      <c r="G216" s="1190">
        <f t="shared" si="55"/>
        <v>100.32908186800839</v>
      </c>
      <c r="H216" s="1191">
        <f t="shared" si="51"/>
        <v>2.5093446750403814E-2</v>
      </c>
      <c r="I216" s="1384" t="s">
        <v>767</v>
      </c>
      <c r="J216" s="1162" t="str">
        <f t="shared" si="46"/>
        <v>---</v>
      </c>
      <c r="K216" s="1382">
        <v>0</v>
      </c>
      <c r="L216" s="1151"/>
      <c r="M216" s="1103"/>
      <c r="N216" s="1164">
        <v>40756</v>
      </c>
      <c r="O216" s="1165">
        <v>98.456760000000003</v>
      </c>
      <c r="P216" s="1166">
        <f t="shared" si="47"/>
        <v>0.26171999999999684</v>
      </c>
      <c r="Q216" s="1171">
        <f t="shared" si="58"/>
        <v>-1.24</v>
      </c>
      <c r="R216" s="1168">
        <f t="shared" si="45"/>
        <v>98.185226666666679</v>
      </c>
      <c r="S216" s="1169">
        <f t="shared" si="52"/>
        <v>0.23228000000001714</v>
      </c>
      <c r="T216" s="1157">
        <f t="shared" si="56"/>
        <v>98.314717142857148</v>
      </c>
      <c r="U216" s="1158">
        <f t="shared" si="54"/>
        <v>-0.16634714285713414</v>
      </c>
      <c r="V216" s="1149" t="str">
        <f t="shared" si="48"/>
        <v>---</v>
      </c>
      <c r="W216" s="1150">
        <v>0</v>
      </c>
      <c r="X216" s="1163"/>
      <c r="Y216" s="1375"/>
    </row>
    <row r="217" spans="1:25">
      <c r="A217" s="1164">
        <v>40787</v>
      </c>
      <c r="B217" s="1154">
        <v>100.48320107271849</v>
      </c>
      <c r="C217" s="1155">
        <f t="shared" si="49"/>
        <v>3.9813970147207556E-2</v>
      </c>
      <c r="D217" s="1389">
        <f t="shared" si="57"/>
        <v>0.4</v>
      </c>
      <c r="E217" s="1157">
        <f t="shared" si="53"/>
        <v>100.43380860330778</v>
      </c>
      <c r="F217" s="1158">
        <f t="shared" si="50"/>
        <v>5.7077209855805222E-2</v>
      </c>
      <c r="G217" s="1190">
        <f t="shared" si="55"/>
        <v>100.35252485713899</v>
      </c>
      <c r="H217" s="1191">
        <f t="shared" si="51"/>
        <v>2.3442989130600722E-2</v>
      </c>
      <c r="I217" s="1384" t="s">
        <v>767</v>
      </c>
      <c r="J217" s="1162" t="str">
        <f t="shared" si="46"/>
        <v>---</v>
      </c>
      <c r="K217" s="1382">
        <v>0</v>
      </c>
      <c r="L217" s="1151"/>
      <c r="M217" s="1103"/>
      <c r="N217" s="1164">
        <v>40787</v>
      </c>
      <c r="O217" s="1165">
        <v>98.69256</v>
      </c>
      <c r="P217" s="1166">
        <f t="shared" si="47"/>
        <v>0.23579999999999757</v>
      </c>
      <c r="Q217" s="1171">
        <f t="shared" si="58"/>
        <v>-0.89</v>
      </c>
      <c r="R217" s="1168">
        <f t="shared" si="45"/>
        <v>98.448120000000003</v>
      </c>
      <c r="S217" s="1169">
        <f t="shared" si="52"/>
        <v>0.26289333333332365</v>
      </c>
      <c r="T217" s="1157">
        <f t="shared" si="56"/>
        <v>98.230764285714287</v>
      </c>
      <c r="U217" s="1158">
        <f t="shared" si="54"/>
        <v>-8.3952857142861603E-2</v>
      </c>
      <c r="V217" s="1149" t="str">
        <f t="shared" si="48"/>
        <v>---</v>
      </c>
      <c r="W217" s="1150">
        <v>0</v>
      </c>
      <c r="X217" s="1163"/>
      <c r="Y217" s="1375"/>
    </row>
    <row r="218" spans="1:25">
      <c r="A218" s="1164">
        <v>40817</v>
      </c>
      <c r="B218" s="1154">
        <v>100.5273307496558</v>
      </c>
      <c r="C218" s="1155">
        <f t="shared" si="49"/>
        <v>4.4129676937316731E-2</v>
      </c>
      <c r="D218" s="1389">
        <f t="shared" si="57"/>
        <v>0.5</v>
      </c>
      <c r="E218" s="1157">
        <f t="shared" si="53"/>
        <v>100.48463964164853</v>
      </c>
      <c r="F218" s="1158">
        <f t="shared" si="50"/>
        <v>5.0831038340746204E-2</v>
      </c>
      <c r="G218" s="1190">
        <f t="shared" si="55"/>
        <v>100.38403840142819</v>
      </c>
      <c r="H218" s="1191">
        <f t="shared" si="51"/>
        <v>3.1513544289197171E-2</v>
      </c>
      <c r="I218" s="1384" t="s">
        <v>767</v>
      </c>
      <c r="J218" s="1162" t="str">
        <f t="shared" si="46"/>
        <v>---</v>
      </c>
      <c r="K218" s="1382">
        <v>0</v>
      </c>
      <c r="L218" s="1151"/>
      <c r="M218" s="1103"/>
      <c r="N218" s="1164">
        <v>40817</v>
      </c>
      <c r="O218" s="1165">
        <v>98.852029999999999</v>
      </c>
      <c r="P218" s="1166">
        <f t="shared" si="47"/>
        <v>0.15946999999999889</v>
      </c>
      <c r="Q218" s="1171">
        <f t="shared" si="58"/>
        <v>-0.71</v>
      </c>
      <c r="R218" s="1168">
        <f t="shared" si="45"/>
        <v>98.667116666666672</v>
      </c>
      <c r="S218" s="1169">
        <f t="shared" si="52"/>
        <v>0.21899666666666917</v>
      </c>
      <c r="T218" s="1157">
        <f t="shared" si="56"/>
        <v>98.261407142857138</v>
      </c>
      <c r="U218" s="1158">
        <f t="shared" si="54"/>
        <v>3.0642857142851199E-2</v>
      </c>
      <c r="V218" s="1149" t="str">
        <f t="shared" si="48"/>
        <v>---</v>
      </c>
      <c r="W218" s="1150">
        <v>0</v>
      </c>
      <c r="X218" s="1163"/>
      <c r="Y218" s="1375"/>
    </row>
    <row r="219" spans="1:25">
      <c r="A219" s="1164">
        <v>40848</v>
      </c>
      <c r="B219" s="1154">
        <v>100.58679542864236</v>
      </c>
      <c r="C219" s="1155">
        <f t="shared" si="49"/>
        <v>5.9464678986557828E-2</v>
      </c>
      <c r="D219" s="1389">
        <f t="shared" si="57"/>
        <v>0.5</v>
      </c>
      <c r="E219" s="1157">
        <f t="shared" si="53"/>
        <v>100.53244241700554</v>
      </c>
      <c r="F219" s="1158">
        <f t="shared" si="50"/>
        <v>4.7802775357013161E-2</v>
      </c>
      <c r="G219" s="1190">
        <f t="shared" si="55"/>
        <v>100.42861480281229</v>
      </c>
      <c r="H219" s="1191">
        <f t="shared" si="51"/>
        <v>4.4576401384105679E-2</v>
      </c>
      <c r="I219" s="1384" t="s">
        <v>767</v>
      </c>
      <c r="J219" s="1162" t="str">
        <f t="shared" si="46"/>
        <v>---</v>
      </c>
      <c r="K219" s="1382">
        <v>0</v>
      </c>
      <c r="L219" s="1151"/>
      <c r="M219" s="1103"/>
      <c r="N219" s="1164">
        <v>40848</v>
      </c>
      <c r="O219" s="1165">
        <v>98.953649999999996</v>
      </c>
      <c r="P219" s="1166">
        <f t="shared" si="47"/>
        <v>0.10161999999999694</v>
      </c>
      <c r="Q219" s="1171">
        <f t="shared" si="58"/>
        <v>-0.68</v>
      </c>
      <c r="R219" s="1168">
        <f t="shared" si="45"/>
        <v>98.832746666666665</v>
      </c>
      <c r="S219" s="1169">
        <f t="shared" si="52"/>
        <v>0.16562999999999306</v>
      </c>
      <c r="T219" s="1157">
        <f t="shared" si="56"/>
        <v>98.401977142857149</v>
      </c>
      <c r="U219" s="1158">
        <f t="shared" si="54"/>
        <v>0.14057000000001096</v>
      </c>
      <c r="V219" s="1149" t="str">
        <f t="shared" si="48"/>
        <v>---</v>
      </c>
      <c r="W219" s="1150">
        <v>0</v>
      </c>
      <c r="X219" s="1163"/>
      <c r="Y219" s="1375"/>
    </row>
    <row r="220" spans="1:25">
      <c r="A220" s="1217">
        <v>40878</v>
      </c>
      <c r="B220" s="1201">
        <v>100.65059760139589</v>
      </c>
      <c r="C220" s="1202">
        <f t="shared" si="49"/>
        <v>6.3802172753526065E-2</v>
      </c>
      <c r="D220" s="1409">
        <f t="shared" si="57"/>
        <v>0.5</v>
      </c>
      <c r="E220" s="1211">
        <f t="shared" si="53"/>
        <v>100.58824125989803</v>
      </c>
      <c r="F220" s="1205">
        <f t="shared" si="50"/>
        <v>5.5798842892485823E-2</v>
      </c>
      <c r="G220" s="1206">
        <f t="shared" si="55"/>
        <v>100.48258843325264</v>
      </c>
      <c r="H220" s="1207">
        <f t="shared" si="51"/>
        <v>5.3973630440353304E-2</v>
      </c>
      <c r="I220" s="1386" t="s">
        <v>240</v>
      </c>
      <c r="J220" s="1209" t="str">
        <f t="shared" si="46"/>
        <v>---</v>
      </c>
      <c r="K220" s="1320">
        <v>0</v>
      </c>
      <c r="L220" s="1188"/>
      <c r="M220" s="1103"/>
      <c r="N220" s="1217">
        <v>40878</v>
      </c>
      <c r="O220" s="1218">
        <v>99.06335</v>
      </c>
      <c r="P220" s="1219">
        <f t="shared" si="47"/>
        <v>0.10970000000000368</v>
      </c>
      <c r="Q220" s="1210">
        <f t="shared" si="58"/>
        <v>-0.63</v>
      </c>
      <c r="R220" s="1220">
        <f t="shared" si="45"/>
        <v>98.956343333333336</v>
      </c>
      <c r="S220" s="1221">
        <f t="shared" si="52"/>
        <v>0.12359666666667124</v>
      </c>
      <c r="T220" s="1211">
        <f t="shared" si="56"/>
        <v>98.588181428571446</v>
      </c>
      <c r="U220" s="1205">
        <f t="shared" si="54"/>
        <v>0.1862042857142967</v>
      </c>
      <c r="V220" s="1149" t="str">
        <f t="shared" si="48"/>
        <v>---</v>
      </c>
      <c r="W220" s="1150">
        <v>0</v>
      </c>
      <c r="X220" s="1163"/>
      <c r="Y220" s="1375"/>
    </row>
    <row r="221" spans="1:25">
      <c r="A221" s="1164">
        <v>40909</v>
      </c>
      <c r="B221" s="1154">
        <v>100.70391554641685</v>
      </c>
      <c r="C221" s="1155">
        <f t="shared" si="49"/>
        <v>5.331794502096443E-2</v>
      </c>
      <c r="D221" s="1160">
        <f>ROUND((B221-B209)/B209*100,2)</f>
        <v>0.44</v>
      </c>
      <c r="E221" s="1157">
        <f t="shared" si="53"/>
        <v>100.64710285881836</v>
      </c>
      <c r="F221" s="1158">
        <f t="shared" si="50"/>
        <v>5.8861598920330493E-2</v>
      </c>
      <c r="G221" s="1190">
        <f t="shared" si="55"/>
        <v>100.53858073371917</v>
      </c>
      <c r="H221" s="1191">
        <f t="shared" si="51"/>
        <v>5.5992300466527922E-2</v>
      </c>
      <c r="I221" s="1384" t="s">
        <v>240</v>
      </c>
      <c r="J221" s="1189" t="str">
        <f t="shared" si="46"/>
        <v>---</v>
      </c>
      <c r="K221" s="1382">
        <v>0</v>
      </c>
      <c r="L221" s="1151"/>
      <c r="M221" s="1103"/>
      <c r="N221" s="1164">
        <v>40909</v>
      </c>
      <c r="O221" s="1165">
        <v>99.165239999999997</v>
      </c>
      <c r="P221" s="1166">
        <f t="shared" si="47"/>
        <v>0.10188999999999737</v>
      </c>
      <c r="Q221" s="1171">
        <f t="shared" si="58"/>
        <v>-0.46</v>
      </c>
      <c r="R221" s="1168">
        <f t="shared" si="45"/>
        <v>99.06074666666666</v>
      </c>
      <c r="S221" s="1169">
        <f t="shared" si="52"/>
        <v>0.10440333333332319</v>
      </c>
      <c r="T221" s="1157">
        <f t="shared" si="56"/>
        <v>98.768375714285725</v>
      </c>
      <c r="U221" s="1158">
        <f t="shared" si="54"/>
        <v>0.18019428571427909</v>
      </c>
      <c r="V221" s="1149" t="str">
        <f t="shared" si="48"/>
        <v>---</v>
      </c>
      <c r="W221" s="1150">
        <v>0</v>
      </c>
      <c r="X221" s="1163"/>
      <c r="Y221" s="1375"/>
    </row>
    <row r="222" spans="1:25">
      <c r="A222" s="1164">
        <v>40940</v>
      </c>
      <c r="B222" s="1154">
        <v>100.72969010210244</v>
      </c>
      <c r="C222" s="1155">
        <f t="shared" si="49"/>
        <v>2.577455568558662E-2</v>
      </c>
      <c r="D222" s="1160">
        <f t="shared" ref="D222:D285" si="59">ROUND((B222-B210)/B210*100,2)</f>
        <v>0.41</v>
      </c>
      <c r="E222" s="1157">
        <f t="shared" si="53"/>
        <v>100.69473441663838</v>
      </c>
      <c r="F222" s="1158">
        <f t="shared" si="50"/>
        <v>4.7631557820025705E-2</v>
      </c>
      <c r="G222" s="1190">
        <f t="shared" si="55"/>
        <v>100.58927394335758</v>
      </c>
      <c r="H222" s="1191">
        <f t="shared" si="51"/>
        <v>5.0693209638410508E-2</v>
      </c>
      <c r="I222" s="1384" t="s">
        <v>240</v>
      </c>
      <c r="J222" s="1162" t="str">
        <f t="shared" si="46"/>
        <v>山</v>
      </c>
      <c r="K222" s="1382">
        <v>1</v>
      </c>
      <c r="L222" s="1151"/>
      <c r="M222" s="1103"/>
      <c r="N222" s="1164">
        <v>40940</v>
      </c>
      <c r="O222" s="1165">
        <v>99.217449999999999</v>
      </c>
      <c r="P222" s="1166">
        <f t="shared" si="47"/>
        <v>5.221000000000231E-2</v>
      </c>
      <c r="Q222" s="1171">
        <f t="shared" si="58"/>
        <v>-0.06</v>
      </c>
      <c r="R222" s="1168">
        <f t="shared" si="45"/>
        <v>99.148679999999999</v>
      </c>
      <c r="S222" s="1169">
        <f t="shared" si="52"/>
        <v>8.7933333333339192E-2</v>
      </c>
      <c r="T222" s="1157">
        <f t="shared" si="56"/>
        <v>98.914434285714279</v>
      </c>
      <c r="U222" s="1158">
        <f t="shared" si="54"/>
        <v>0.14605857142855427</v>
      </c>
      <c r="V222" s="1149" t="str">
        <f t="shared" si="48"/>
        <v>---</v>
      </c>
      <c r="W222" s="1150">
        <v>0</v>
      </c>
      <c r="X222" s="1163"/>
      <c r="Y222" s="1375"/>
    </row>
    <row r="223" spans="1:25">
      <c r="A223" s="1164">
        <v>40969</v>
      </c>
      <c r="B223" s="1154">
        <v>100.71750440880645</v>
      </c>
      <c r="C223" s="1155">
        <f t="shared" si="49"/>
        <v>-1.2185693295990063E-2</v>
      </c>
      <c r="D223" s="1160">
        <f t="shared" si="59"/>
        <v>0.41</v>
      </c>
      <c r="E223" s="1157">
        <f t="shared" si="53"/>
        <v>100.71703668577526</v>
      </c>
      <c r="F223" s="1158">
        <f t="shared" si="50"/>
        <v>2.230226913687261E-2</v>
      </c>
      <c r="G223" s="1190">
        <f t="shared" si="55"/>
        <v>100.62843355853404</v>
      </c>
      <c r="H223" s="1191">
        <f t="shared" si="51"/>
        <v>3.9159615176458829E-2</v>
      </c>
      <c r="I223" s="1384" t="s">
        <v>240</v>
      </c>
      <c r="J223" s="1162" t="str">
        <f t="shared" si="46"/>
        <v>---</v>
      </c>
      <c r="K223" s="1382">
        <v>0</v>
      </c>
      <c r="L223" s="1151"/>
      <c r="M223" s="1103"/>
      <c r="N223" s="1164">
        <v>40969</v>
      </c>
      <c r="O223" s="1165">
        <v>99.243449999999996</v>
      </c>
      <c r="P223" s="1166">
        <f t="shared" si="47"/>
        <v>2.5999999999996248E-2</v>
      </c>
      <c r="Q223" s="1171">
        <f t="shared" si="58"/>
        <v>0.61</v>
      </c>
      <c r="R223" s="1168">
        <f t="shared" si="45"/>
        <v>99.208713333333321</v>
      </c>
      <c r="S223" s="1169">
        <f t="shared" si="52"/>
        <v>6.0033333333322503E-2</v>
      </c>
      <c r="T223" s="1157">
        <f t="shared" si="56"/>
        <v>99.026818571428592</v>
      </c>
      <c r="U223" s="1158">
        <f t="shared" si="54"/>
        <v>0.11238428571431314</v>
      </c>
      <c r="V223" s="1149" t="str">
        <f t="shared" si="48"/>
        <v>---</v>
      </c>
      <c r="W223" s="1150">
        <v>0</v>
      </c>
      <c r="X223" s="1163"/>
      <c r="Y223" s="1375"/>
    </row>
    <row r="224" spans="1:25">
      <c r="A224" s="1164">
        <v>41000</v>
      </c>
      <c r="B224" s="1154">
        <v>100.63929064645556</v>
      </c>
      <c r="C224" s="1155">
        <f t="shared" si="49"/>
        <v>-7.8213762350884508E-2</v>
      </c>
      <c r="D224" s="1160">
        <f t="shared" si="59"/>
        <v>0.36</v>
      </c>
      <c r="E224" s="1157">
        <f t="shared" si="53"/>
        <v>100.69549505245482</v>
      </c>
      <c r="F224" s="1158">
        <f t="shared" si="50"/>
        <v>-2.1541633320438791E-2</v>
      </c>
      <c r="G224" s="1190">
        <f t="shared" si="55"/>
        <v>100.65073206906791</v>
      </c>
      <c r="H224" s="1191">
        <f t="shared" si="51"/>
        <v>2.2298510533872218E-2</v>
      </c>
      <c r="I224" s="1384" t="s">
        <v>240</v>
      </c>
      <c r="J224" s="1162" t="str">
        <f t="shared" si="46"/>
        <v>---</v>
      </c>
      <c r="K224" s="1382">
        <v>0</v>
      </c>
      <c r="L224" s="1151"/>
      <c r="M224" s="1103"/>
      <c r="N224" s="1164">
        <v>41000</v>
      </c>
      <c r="O224" s="1165">
        <v>99.25215</v>
      </c>
      <c r="P224" s="1166">
        <f t="shared" si="47"/>
        <v>8.7000000000045929E-3</v>
      </c>
      <c r="Q224" s="1171">
        <f t="shared" si="58"/>
        <v>1.31</v>
      </c>
      <c r="R224" s="1168">
        <f t="shared" ref="R224:R277" si="60">SUM(O222:O224)/3</f>
        <v>99.237683333333322</v>
      </c>
      <c r="S224" s="1169">
        <f t="shared" si="52"/>
        <v>2.897000000000105E-2</v>
      </c>
      <c r="T224" s="1157">
        <f t="shared" si="56"/>
        <v>99.106759999999994</v>
      </c>
      <c r="U224" s="1158">
        <f t="shared" si="54"/>
        <v>7.9941428571402184E-2</v>
      </c>
      <c r="V224" s="1149" t="str">
        <f t="shared" si="48"/>
        <v>---</v>
      </c>
      <c r="W224" s="1150">
        <v>0</v>
      </c>
      <c r="X224" s="1163"/>
      <c r="Y224" s="1375"/>
    </row>
    <row r="225" spans="1:25">
      <c r="A225" s="1164">
        <v>41030</v>
      </c>
      <c r="B225" s="1154">
        <v>100.49925026507721</v>
      </c>
      <c r="C225" s="1155">
        <f t="shared" si="49"/>
        <v>-0.14004038137835551</v>
      </c>
      <c r="D225" s="1160">
        <f t="shared" si="59"/>
        <v>0.23</v>
      </c>
      <c r="E225" s="1157">
        <f t="shared" si="53"/>
        <v>100.6186817734464</v>
      </c>
      <c r="F225" s="1158">
        <f t="shared" si="50"/>
        <v>-7.6813279008419499E-2</v>
      </c>
      <c r="G225" s="1190">
        <f t="shared" si="55"/>
        <v>100.64672057127096</v>
      </c>
      <c r="H225" s="1191">
        <f t="shared" si="51"/>
        <v>-4.0114977969523125E-3</v>
      </c>
      <c r="I225" s="1384" t="s">
        <v>240</v>
      </c>
      <c r="J225" s="1162" t="str">
        <f t="shared" si="46"/>
        <v>---</v>
      </c>
      <c r="K225" s="1382">
        <v>0</v>
      </c>
      <c r="L225" s="1151"/>
      <c r="M225" s="1103"/>
      <c r="N225" s="1164">
        <v>41030</v>
      </c>
      <c r="O225" s="1165">
        <v>99.267200000000003</v>
      </c>
      <c r="P225" s="1166">
        <f t="shared" si="47"/>
        <v>1.5050000000002228E-2</v>
      </c>
      <c r="Q225" s="1171">
        <f t="shared" si="58"/>
        <v>1.54</v>
      </c>
      <c r="R225" s="1168">
        <f t="shared" si="60"/>
        <v>99.254266666666652</v>
      </c>
      <c r="S225" s="1169">
        <f t="shared" si="52"/>
        <v>1.658333333332962E-2</v>
      </c>
      <c r="T225" s="1157">
        <f t="shared" si="56"/>
        <v>99.166069999999991</v>
      </c>
      <c r="U225" s="1158">
        <f t="shared" si="54"/>
        <v>5.9309999999996421E-2</v>
      </c>
      <c r="V225" s="1149" t="str">
        <f t="shared" si="48"/>
        <v>---</v>
      </c>
      <c r="W225" s="1150">
        <v>0</v>
      </c>
      <c r="X225" s="1163"/>
      <c r="Y225" s="1375"/>
    </row>
    <row r="226" spans="1:25">
      <c r="A226" s="1164">
        <v>41061</v>
      </c>
      <c r="B226" s="1154">
        <v>100.29430824482856</v>
      </c>
      <c r="C226" s="1155">
        <f t="shared" si="49"/>
        <v>-0.2049420202486516</v>
      </c>
      <c r="D226" s="1160">
        <f t="shared" si="59"/>
        <v>-0.02</v>
      </c>
      <c r="E226" s="1157">
        <f t="shared" si="53"/>
        <v>100.47761638545377</v>
      </c>
      <c r="F226" s="1158">
        <f t="shared" si="50"/>
        <v>-0.1410653879926258</v>
      </c>
      <c r="G226" s="1190">
        <f t="shared" si="55"/>
        <v>100.604936687869</v>
      </c>
      <c r="H226" s="1191">
        <f t="shared" si="51"/>
        <v>-4.178388340196193E-2</v>
      </c>
      <c r="I226" s="1384" t="s">
        <v>770</v>
      </c>
      <c r="J226" s="1162" t="str">
        <f t="shared" si="46"/>
        <v>---</v>
      </c>
      <c r="K226" s="1382">
        <v>0</v>
      </c>
      <c r="L226" s="1151"/>
      <c r="M226" s="1103"/>
      <c r="N226" s="1164">
        <v>41061</v>
      </c>
      <c r="O226" s="1165">
        <v>99.262990000000002</v>
      </c>
      <c r="P226" s="1166">
        <f t="shared" si="47"/>
        <v>-4.2100000000004911E-3</v>
      </c>
      <c r="Q226" s="1171">
        <f t="shared" si="58"/>
        <v>1.39</v>
      </c>
      <c r="R226" s="1168">
        <f t="shared" si="60"/>
        <v>99.260779999999997</v>
      </c>
      <c r="S226" s="1169">
        <f t="shared" si="52"/>
        <v>6.5133333333449173E-3</v>
      </c>
      <c r="T226" s="1157">
        <f t="shared" si="56"/>
        <v>99.210261428571428</v>
      </c>
      <c r="U226" s="1158">
        <f t="shared" si="54"/>
        <v>4.4191428571437541E-2</v>
      </c>
      <c r="V226" s="1149" t="str">
        <f t="shared" si="48"/>
        <v>---</v>
      </c>
      <c r="W226" s="1150">
        <v>0</v>
      </c>
      <c r="X226" s="1163"/>
      <c r="Y226" s="1375"/>
    </row>
    <row r="227" spans="1:25">
      <c r="A227" s="1164">
        <v>41091</v>
      </c>
      <c r="B227" s="1154">
        <v>100.04647876881053</v>
      </c>
      <c r="C227" s="1155">
        <f t="shared" si="49"/>
        <v>-0.24782947601802618</v>
      </c>
      <c r="D227" s="1160">
        <f t="shared" si="59"/>
        <v>-0.33</v>
      </c>
      <c r="E227" s="1157">
        <f t="shared" si="53"/>
        <v>100.28001242623877</v>
      </c>
      <c r="F227" s="1158">
        <f t="shared" si="50"/>
        <v>-0.19760395921500162</v>
      </c>
      <c r="G227" s="1190">
        <f t="shared" si="55"/>
        <v>100.51863399749966</v>
      </c>
      <c r="H227" s="1191">
        <f t="shared" si="51"/>
        <v>-8.6302690369336688E-2</v>
      </c>
      <c r="I227" s="1384" t="s">
        <v>770</v>
      </c>
      <c r="J227" s="1162" t="str">
        <f t="shared" si="46"/>
        <v>---</v>
      </c>
      <c r="K227" s="1382">
        <v>0</v>
      </c>
      <c r="L227" s="1151"/>
      <c r="M227" s="1103"/>
      <c r="N227" s="1164">
        <v>41091</v>
      </c>
      <c r="O227" s="1165">
        <v>99.260050000000007</v>
      </c>
      <c r="P227" s="1166">
        <f t="shared" si="47"/>
        <v>-2.9399999999952797E-3</v>
      </c>
      <c r="Q227" s="1171">
        <f t="shared" si="58"/>
        <v>1.08</v>
      </c>
      <c r="R227" s="1168">
        <f t="shared" si="60"/>
        <v>99.263413333333347</v>
      </c>
      <c r="S227" s="1169">
        <f t="shared" si="52"/>
        <v>2.6333333333496967E-3</v>
      </c>
      <c r="T227" s="1157">
        <f t="shared" si="56"/>
        <v>99.238361428571437</v>
      </c>
      <c r="U227" s="1158">
        <f t="shared" si="54"/>
        <v>2.8100000000009118E-2</v>
      </c>
      <c r="V227" s="1149" t="str">
        <f t="shared" si="48"/>
        <v>---</v>
      </c>
      <c r="W227" s="1150">
        <v>0</v>
      </c>
      <c r="X227" s="1163"/>
      <c r="Y227" s="1375"/>
    </row>
    <row r="228" spans="1:25">
      <c r="A228" s="1164">
        <v>41122</v>
      </c>
      <c r="B228" s="1154">
        <v>99.802574743458024</v>
      </c>
      <c r="C228" s="1155">
        <f t="shared" si="49"/>
        <v>-0.24390402535250644</v>
      </c>
      <c r="D228" s="1160">
        <f t="shared" si="59"/>
        <v>-0.64</v>
      </c>
      <c r="E228" s="1157">
        <f t="shared" si="53"/>
        <v>100.04778725236571</v>
      </c>
      <c r="F228" s="1158">
        <f t="shared" si="50"/>
        <v>-0.23222517387306141</v>
      </c>
      <c r="G228" s="1190">
        <f t="shared" si="55"/>
        <v>100.38987102564839</v>
      </c>
      <c r="H228" s="1191">
        <f t="shared" si="51"/>
        <v>-0.12876297185127328</v>
      </c>
      <c r="I228" s="1384" t="s">
        <v>770</v>
      </c>
      <c r="J228" s="1162" t="str">
        <f t="shared" si="46"/>
        <v>---</v>
      </c>
      <c r="K228" s="1382">
        <v>0</v>
      </c>
      <c r="L228" s="1151"/>
      <c r="M228" s="1103"/>
      <c r="N228" s="1164">
        <v>41122</v>
      </c>
      <c r="O228" s="1165">
        <v>99.274019999999993</v>
      </c>
      <c r="P228" s="1166">
        <f t="shared" si="47"/>
        <v>1.3969999999986271E-2</v>
      </c>
      <c r="Q228" s="1171">
        <f t="shared" si="58"/>
        <v>0.83</v>
      </c>
      <c r="R228" s="1168">
        <f t="shared" si="60"/>
        <v>99.265686666666667</v>
      </c>
      <c r="S228" s="1169">
        <f t="shared" si="52"/>
        <v>2.2733333333206929E-3</v>
      </c>
      <c r="T228" s="1157">
        <f t="shared" si="56"/>
        <v>99.253901428571425</v>
      </c>
      <c r="U228" s="1158">
        <f t="shared" si="54"/>
        <v>1.5539999999987231E-2</v>
      </c>
      <c r="V228" s="1149" t="str">
        <f t="shared" si="48"/>
        <v>---</v>
      </c>
      <c r="W228" s="1150">
        <v>0</v>
      </c>
      <c r="X228" s="1163"/>
      <c r="Y228" s="1375"/>
    </row>
    <row r="229" spans="1:25">
      <c r="A229" s="1164">
        <v>41153</v>
      </c>
      <c r="B229" s="1154">
        <v>99.597835388727688</v>
      </c>
      <c r="C229" s="1155">
        <f t="shared" si="49"/>
        <v>-0.20473935473033578</v>
      </c>
      <c r="D229" s="1160">
        <f t="shared" si="59"/>
        <v>-0.88</v>
      </c>
      <c r="E229" s="1157">
        <f t="shared" si="53"/>
        <v>99.815629633665409</v>
      </c>
      <c r="F229" s="1158">
        <f t="shared" si="50"/>
        <v>-0.23215761870029894</v>
      </c>
      <c r="G229" s="1190">
        <f t="shared" si="55"/>
        <v>100.22817749516628</v>
      </c>
      <c r="H229" s="1191">
        <f t="shared" si="51"/>
        <v>-0.16169353048211121</v>
      </c>
      <c r="I229" s="1384" t="s">
        <v>770</v>
      </c>
      <c r="J229" s="1162" t="str">
        <f t="shared" si="46"/>
        <v>---</v>
      </c>
      <c r="K229" s="1382">
        <v>0</v>
      </c>
      <c r="L229" s="1151"/>
      <c r="M229" s="1103"/>
      <c r="N229" s="1164">
        <v>41153</v>
      </c>
      <c r="O229" s="1165">
        <v>99.263440000000003</v>
      </c>
      <c r="P229" s="1166">
        <f t="shared" si="47"/>
        <v>-1.0579999999990264E-2</v>
      </c>
      <c r="Q229" s="1171">
        <f t="shared" si="58"/>
        <v>0.57999999999999996</v>
      </c>
      <c r="R229" s="1168">
        <f t="shared" si="60"/>
        <v>99.265836666666658</v>
      </c>
      <c r="S229" s="1169">
        <f t="shared" si="52"/>
        <v>1.4999999999076863E-4</v>
      </c>
      <c r="T229" s="1157">
        <f t="shared" si="56"/>
        <v>99.260471428571435</v>
      </c>
      <c r="U229" s="1158">
        <f t="shared" si="54"/>
        <v>6.5700000000106229E-3</v>
      </c>
      <c r="V229" s="1149" t="str">
        <f t="shared" si="48"/>
        <v>---</v>
      </c>
      <c r="W229" s="1150">
        <v>0</v>
      </c>
      <c r="X229" s="1163"/>
      <c r="Y229" s="1375"/>
    </row>
    <row r="230" spans="1:25">
      <c r="A230" s="1164">
        <v>41183</v>
      </c>
      <c r="B230" s="1154">
        <v>99.405584892087631</v>
      </c>
      <c r="C230" s="1166">
        <f t="shared" si="49"/>
        <v>-0.19225049664005667</v>
      </c>
      <c r="D230" s="1225">
        <f t="shared" si="59"/>
        <v>-1.1200000000000001</v>
      </c>
      <c r="E230" s="1170">
        <f t="shared" si="53"/>
        <v>99.601998341424448</v>
      </c>
      <c r="F230" s="1171">
        <f t="shared" si="50"/>
        <v>-0.21363129224096156</v>
      </c>
      <c r="G230" s="1168">
        <f t="shared" si="55"/>
        <v>100.04076042134932</v>
      </c>
      <c r="H230" s="1169">
        <f t="shared" si="51"/>
        <v>-0.1874170738169596</v>
      </c>
      <c r="I230" s="1415" t="s">
        <v>770</v>
      </c>
      <c r="J230" s="1216" t="str">
        <f t="shared" si="46"/>
        <v>---</v>
      </c>
      <c r="K230" s="1382">
        <v>0</v>
      </c>
      <c r="L230" s="1151"/>
      <c r="M230" s="1103"/>
      <c r="N230" s="1192">
        <v>41183</v>
      </c>
      <c r="O230" s="1231">
        <v>99.253749999999997</v>
      </c>
      <c r="P230" s="1232">
        <f t="shared" si="47"/>
        <v>-9.6900000000061937E-3</v>
      </c>
      <c r="Q230" s="1195">
        <f t="shared" si="58"/>
        <v>0.41</v>
      </c>
      <c r="R230" s="1196">
        <f t="shared" si="60"/>
        <v>99.263736666666659</v>
      </c>
      <c r="S230" s="1197">
        <f t="shared" si="52"/>
        <v>-2.0999999999986585E-3</v>
      </c>
      <c r="T230" s="1167">
        <f t="shared" si="56"/>
        <v>99.261942857142841</v>
      </c>
      <c r="U230" s="1195">
        <f t="shared" si="54"/>
        <v>1.4714285714063635E-3</v>
      </c>
      <c r="V230" s="1186" t="str">
        <f t="shared" si="48"/>
        <v>谷</v>
      </c>
      <c r="W230" s="1187">
        <v>-1</v>
      </c>
      <c r="X230" s="1163"/>
      <c r="Y230" s="1375"/>
    </row>
    <row r="231" spans="1:25">
      <c r="A231" s="1192">
        <v>41214</v>
      </c>
      <c r="B231" s="1154">
        <v>99.242183460829821</v>
      </c>
      <c r="C231" s="1232">
        <f t="shared" si="49"/>
        <v>-0.16340143125781026</v>
      </c>
      <c r="D231" s="1156">
        <f t="shared" si="59"/>
        <v>-1.34</v>
      </c>
      <c r="E231" s="1167">
        <f t="shared" si="53"/>
        <v>99.415201247215052</v>
      </c>
      <c r="F231" s="1195">
        <f t="shared" si="50"/>
        <v>-0.18679709420939616</v>
      </c>
      <c r="G231" s="1196">
        <f t="shared" si="55"/>
        <v>99.841173680545623</v>
      </c>
      <c r="H231" s="1197">
        <f t="shared" si="51"/>
        <v>-0.19958674080369576</v>
      </c>
      <c r="I231" s="1400" t="s">
        <v>770</v>
      </c>
      <c r="J231" s="1401" t="str">
        <f t="shared" si="46"/>
        <v>---</v>
      </c>
      <c r="K231" s="1382">
        <v>0</v>
      </c>
      <c r="L231" s="1151"/>
      <c r="M231" s="1103"/>
      <c r="N231" s="1164">
        <v>41214</v>
      </c>
      <c r="O231" s="1165">
        <v>99.3202</v>
      </c>
      <c r="P231" s="1166">
        <f t="shared" si="47"/>
        <v>6.6450000000003229E-2</v>
      </c>
      <c r="Q231" s="1171">
        <f t="shared" si="58"/>
        <v>0.37</v>
      </c>
      <c r="R231" s="1168">
        <f t="shared" si="60"/>
        <v>99.279130000000009</v>
      </c>
      <c r="S231" s="1169">
        <f t="shared" si="52"/>
        <v>1.5393333333349801E-2</v>
      </c>
      <c r="T231" s="1157">
        <f t="shared" si="56"/>
        <v>99.271664285714294</v>
      </c>
      <c r="U231" s="1158">
        <f t="shared" si="54"/>
        <v>9.7214285714528614E-3</v>
      </c>
      <c r="V231" s="1149" t="str">
        <f t="shared" si="48"/>
        <v>---</v>
      </c>
      <c r="W231" s="1150">
        <v>0</v>
      </c>
      <c r="X231" s="1163"/>
      <c r="Y231" s="1375"/>
    </row>
    <row r="232" spans="1:25">
      <c r="A232" s="1164">
        <v>41244</v>
      </c>
      <c r="B232" s="1154">
        <v>99.140790451569288</v>
      </c>
      <c r="C232" s="1219">
        <f t="shared" si="49"/>
        <v>-0.10139300926053352</v>
      </c>
      <c r="D232" s="1302">
        <f t="shared" si="59"/>
        <v>-1.5</v>
      </c>
      <c r="E232" s="1170">
        <f t="shared" si="53"/>
        <v>99.262852934828913</v>
      </c>
      <c r="F232" s="1171">
        <f t="shared" si="50"/>
        <v>-0.15234831238613822</v>
      </c>
      <c r="G232" s="1168">
        <f t="shared" si="55"/>
        <v>99.647107992901638</v>
      </c>
      <c r="H232" s="1169">
        <f t="shared" si="51"/>
        <v>-0.19406568764398457</v>
      </c>
      <c r="I232" s="1415" t="s">
        <v>767</v>
      </c>
      <c r="J232" s="1216" t="str">
        <f t="shared" si="46"/>
        <v>---</v>
      </c>
      <c r="K232" s="1382">
        <v>0</v>
      </c>
      <c r="L232" s="1151"/>
      <c r="M232" s="1103"/>
      <c r="N232" s="1164">
        <v>41244</v>
      </c>
      <c r="O232" s="1165">
        <v>99.542479999999998</v>
      </c>
      <c r="P232" s="1166">
        <f t="shared" si="47"/>
        <v>0.22227999999999781</v>
      </c>
      <c r="Q232" s="1210">
        <f t="shared" si="58"/>
        <v>0.48</v>
      </c>
      <c r="R232" s="1168">
        <f t="shared" si="60"/>
        <v>99.372143333333327</v>
      </c>
      <c r="S232" s="1169">
        <f t="shared" si="52"/>
        <v>9.3013333333317405E-2</v>
      </c>
      <c r="T232" s="1170">
        <f t="shared" si="56"/>
        <v>99.31098999999999</v>
      </c>
      <c r="U232" s="1171">
        <f t="shared" si="54"/>
        <v>3.9325714285695312E-2</v>
      </c>
      <c r="V232" s="1149" t="str">
        <f t="shared" si="48"/>
        <v>---</v>
      </c>
      <c r="W232" s="1150">
        <v>0</v>
      </c>
      <c r="X232" s="1163"/>
      <c r="Y232" s="1375"/>
    </row>
    <row r="233" spans="1:25" ht="14.25" customHeight="1">
      <c r="A233" s="1142">
        <v>41275</v>
      </c>
      <c r="B233" s="1154">
        <v>99.134490245317608</v>
      </c>
      <c r="C233" s="1155">
        <f t="shared" si="49"/>
        <v>-6.3002062516801516E-3</v>
      </c>
      <c r="D233" s="1160">
        <f t="shared" si="59"/>
        <v>-1.56</v>
      </c>
      <c r="E233" s="1147">
        <f t="shared" si="53"/>
        <v>99.172488052572248</v>
      </c>
      <c r="F233" s="1248">
        <f t="shared" si="50"/>
        <v>-9.0364882256665169E-2</v>
      </c>
      <c r="G233" s="1392">
        <f t="shared" si="55"/>
        <v>99.481419707257231</v>
      </c>
      <c r="H233" s="1393">
        <f t="shared" si="51"/>
        <v>-0.16568828564440707</v>
      </c>
      <c r="I233" s="1394" t="s">
        <v>767</v>
      </c>
      <c r="J233" s="1162" t="str">
        <f t="shared" si="46"/>
        <v>谷</v>
      </c>
      <c r="K233" s="1382">
        <v>-1</v>
      </c>
      <c r="L233" s="1151"/>
      <c r="M233" s="1103"/>
      <c r="N233" s="1142">
        <v>41275</v>
      </c>
      <c r="O233" s="1223">
        <v>99.965770000000006</v>
      </c>
      <c r="P233" s="1224">
        <f t="shared" si="47"/>
        <v>0.4232900000000086</v>
      </c>
      <c r="Q233" s="1171">
        <f t="shared" si="58"/>
        <v>0.81</v>
      </c>
      <c r="R233" s="1145">
        <f t="shared" si="60"/>
        <v>99.609483333333344</v>
      </c>
      <c r="S233" s="1214">
        <f t="shared" si="52"/>
        <v>0.23734000000001743</v>
      </c>
      <c r="T233" s="1147">
        <f t="shared" si="56"/>
        <v>99.411387142857137</v>
      </c>
      <c r="U233" s="1248">
        <f t="shared" si="54"/>
        <v>0.10039714285714751</v>
      </c>
      <c r="V233" s="1149" t="str">
        <f t="shared" si="48"/>
        <v>---</v>
      </c>
      <c r="W233" s="1150">
        <v>0</v>
      </c>
      <c r="X233" s="1163"/>
      <c r="Y233" s="1375"/>
    </row>
    <row r="234" spans="1:25" ht="14.25" customHeight="1">
      <c r="A234" s="1164">
        <v>41306</v>
      </c>
      <c r="B234" s="1154">
        <v>99.233632044317844</v>
      </c>
      <c r="C234" s="1155">
        <f t="shared" si="49"/>
        <v>9.9141799000236119E-2</v>
      </c>
      <c r="D234" s="1160">
        <f t="shared" si="59"/>
        <v>-1.49</v>
      </c>
      <c r="E234" s="1157">
        <f t="shared" si="53"/>
        <v>99.169637580401584</v>
      </c>
      <c r="F234" s="1158">
        <f t="shared" si="50"/>
        <v>-2.8504721706639202E-3</v>
      </c>
      <c r="G234" s="1190">
        <f t="shared" si="55"/>
        <v>99.365298746615409</v>
      </c>
      <c r="H234" s="1191">
        <f t="shared" si="51"/>
        <v>-0.11612096064182253</v>
      </c>
      <c r="I234" s="1384" t="s">
        <v>237</v>
      </c>
      <c r="J234" s="1162" t="str">
        <f t="shared" si="46"/>
        <v>---</v>
      </c>
      <c r="K234" s="1382">
        <v>0</v>
      </c>
      <c r="L234" s="1151"/>
      <c r="M234" s="1103"/>
      <c r="N234" s="1164">
        <v>41306</v>
      </c>
      <c r="O234" s="1165">
        <v>100.3233</v>
      </c>
      <c r="P234" s="1166">
        <f t="shared" si="47"/>
        <v>0.35752999999999702</v>
      </c>
      <c r="Q234" s="1171">
        <f t="shared" si="58"/>
        <v>1.1100000000000001</v>
      </c>
      <c r="R234" s="1168">
        <f t="shared" si="60"/>
        <v>99.943849999999998</v>
      </c>
      <c r="S234" s="1169">
        <f t="shared" si="52"/>
        <v>0.3343666666666536</v>
      </c>
      <c r="T234" s="1157">
        <f t="shared" si="56"/>
        <v>99.563279999999992</v>
      </c>
      <c r="U234" s="1158">
        <f t="shared" si="54"/>
        <v>0.15189285714285461</v>
      </c>
      <c r="V234" s="1149" t="str">
        <f t="shared" si="48"/>
        <v>---</v>
      </c>
      <c r="W234" s="1150">
        <v>0</v>
      </c>
      <c r="X234" s="1163"/>
      <c r="Y234" s="1375"/>
    </row>
    <row r="235" spans="1:25" ht="14.25" customHeight="1">
      <c r="A235" s="1164">
        <v>41334</v>
      </c>
      <c r="B235" s="1154">
        <v>99.395688113253854</v>
      </c>
      <c r="C235" s="1155">
        <f t="shared" si="49"/>
        <v>0.16205606893601043</v>
      </c>
      <c r="D235" s="1160">
        <f t="shared" si="59"/>
        <v>-1.31</v>
      </c>
      <c r="E235" s="1157">
        <f t="shared" si="53"/>
        <v>99.254603467629764</v>
      </c>
      <c r="F235" s="1158">
        <f t="shared" si="50"/>
        <v>8.4965887228179326E-2</v>
      </c>
      <c r="G235" s="1190">
        <f t="shared" si="55"/>
        <v>99.30717208515766</v>
      </c>
      <c r="H235" s="1191">
        <f t="shared" si="51"/>
        <v>-5.8126661457748696E-2</v>
      </c>
      <c r="I235" s="1384" t="s">
        <v>237</v>
      </c>
      <c r="J235" s="1162" t="str">
        <f t="shared" si="46"/>
        <v>---</v>
      </c>
      <c r="K235" s="1382">
        <v>0</v>
      </c>
      <c r="L235" s="1151"/>
      <c r="M235" s="1103"/>
      <c r="N235" s="1164">
        <v>41334</v>
      </c>
      <c r="O235" s="1165">
        <v>100.5235</v>
      </c>
      <c r="P235" s="1166">
        <f t="shared" si="47"/>
        <v>0.20019999999999527</v>
      </c>
      <c r="Q235" s="1171">
        <f t="shared" si="58"/>
        <v>1.29</v>
      </c>
      <c r="R235" s="1168">
        <f t="shared" si="60"/>
        <v>100.27085666666666</v>
      </c>
      <c r="S235" s="1169">
        <f t="shared" si="52"/>
        <v>0.32700666666666223</v>
      </c>
      <c r="T235" s="1157">
        <f t="shared" si="56"/>
        <v>99.741777142857146</v>
      </c>
      <c r="U235" s="1158">
        <f t="shared" si="54"/>
        <v>0.17849714285715379</v>
      </c>
      <c r="V235" s="1149" t="str">
        <f t="shared" si="48"/>
        <v>---</v>
      </c>
      <c r="W235" s="1150">
        <v>0</v>
      </c>
      <c r="X235" s="1163"/>
      <c r="Y235" s="1375"/>
    </row>
    <row r="236" spans="1:25" ht="14.25" customHeight="1">
      <c r="A236" s="1164">
        <v>41365</v>
      </c>
      <c r="B236" s="1154">
        <v>99.585914592658241</v>
      </c>
      <c r="C236" s="1155">
        <f t="shared" si="49"/>
        <v>0.19022647940438731</v>
      </c>
      <c r="D236" s="1160">
        <f t="shared" si="59"/>
        <v>-1.05</v>
      </c>
      <c r="E236" s="1157">
        <f t="shared" si="53"/>
        <v>99.405078250076642</v>
      </c>
      <c r="F236" s="1158">
        <f t="shared" si="50"/>
        <v>0.15047478244687795</v>
      </c>
      <c r="G236" s="1190">
        <f t="shared" si="55"/>
        <v>99.305469114290617</v>
      </c>
      <c r="H236" s="1191">
        <f t="shared" si="51"/>
        <v>-1.7029708670435184E-3</v>
      </c>
      <c r="I236" s="1384" t="s">
        <v>768</v>
      </c>
      <c r="J236" s="1162" t="str">
        <f t="shared" si="46"/>
        <v>---</v>
      </c>
      <c r="K236" s="1382">
        <v>0</v>
      </c>
      <c r="L236" s="1151"/>
      <c r="M236" s="1103"/>
      <c r="N236" s="1164">
        <v>41365</v>
      </c>
      <c r="O236" s="1165">
        <v>100.56870000000001</v>
      </c>
      <c r="P236" s="1166">
        <f t="shared" si="47"/>
        <v>4.5200000000008345E-2</v>
      </c>
      <c r="Q236" s="1171">
        <f t="shared" si="58"/>
        <v>1.33</v>
      </c>
      <c r="R236" s="1168">
        <f t="shared" si="60"/>
        <v>100.47183333333334</v>
      </c>
      <c r="S236" s="1169">
        <f t="shared" si="52"/>
        <v>0.20097666666667635</v>
      </c>
      <c r="T236" s="1157">
        <f t="shared" si="56"/>
        <v>99.928242857142862</v>
      </c>
      <c r="U236" s="1158">
        <f t="shared" si="54"/>
        <v>0.1864657142857169</v>
      </c>
      <c r="V236" s="1149" t="str">
        <f t="shared" si="48"/>
        <v>---</v>
      </c>
      <c r="W236" s="1150">
        <v>0</v>
      </c>
      <c r="X236" s="1163"/>
      <c r="Y236" s="1375"/>
    </row>
    <row r="237" spans="1:25" ht="14.25" customHeight="1">
      <c r="A237" s="1164">
        <v>41395</v>
      </c>
      <c r="B237" s="1154">
        <v>99.789967453998017</v>
      </c>
      <c r="C237" s="1155">
        <f t="shared" si="49"/>
        <v>0.2040528613397754</v>
      </c>
      <c r="D237" s="1160">
        <f t="shared" si="59"/>
        <v>-0.71</v>
      </c>
      <c r="E237" s="1157">
        <f t="shared" si="53"/>
        <v>99.590523386636718</v>
      </c>
      <c r="F237" s="1158">
        <f t="shared" si="50"/>
        <v>0.18544513656007666</v>
      </c>
      <c r="G237" s="1190">
        <f t="shared" si="55"/>
        <v>99.360380908849251</v>
      </c>
      <c r="H237" s="1191">
        <f t="shared" si="51"/>
        <v>5.4911794558634597E-2</v>
      </c>
      <c r="I237" s="1384" t="s">
        <v>768</v>
      </c>
      <c r="J237" s="1162" t="str">
        <f t="shared" si="46"/>
        <v>---</v>
      </c>
      <c r="K237" s="1382">
        <v>0</v>
      </c>
      <c r="L237" s="1151"/>
      <c r="M237" s="1103"/>
      <c r="N237" s="1164">
        <v>41395</v>
      </c>
      <c r="O237" s="1165">
        <v>100.51990000000001</v>
      </c>
      <c r="P237" s="1166">
        <f t="shared" si="47"/>
        <v>-4.8799999999999955E-2</v>
      </c>
      <c r="Q237" s="1171">
        <f t="shared" si="58"/>
        <v>1.26</v>
      </c>
      <c r="R237" s="1168">
        <f t="shared" si="60"/>
        <v>100.53736666666667</v>
      </c>
      <c r="S237" s="1169">
        <f t="shared" si="52"/>
        <v>6.5533333333334554E-2</v>
      </c>
      <c r="T237" s="1157">
        <f t="shared" si="56"/>
        <v>100.10912142857144</v>
      </c>
      <c r="U237" s="1158">
        <f t="shared" si="54"/>
        <v>0.18087857142857899</v>
      </c>
      <c r="V237" s="1149" t="str">
        <f t="shared" si="48"/>
        <v>---</v>
      </c>
      <c r="W237" s="1150">
        <v>0</v>
      </c>
      <c r="X237" s="1163"/>
      <c r="Y237" s="1375"/>
    </row>
    <row r="238" spans="1:25" ht="14.25" customHeight="1">
      <c r="A238" s="1164">
        <v>41426</v>
      </c>
      <c r="B238" s="1154">
        <v>99.992749031563662</v>
      </c>
      <c r="C238" s="1155">
        <f t="shared" si="49"/>
        <v>0.20278157756564497</v>
      </c>
      <c r="D238" s="1160">
        <f t="shared" si="59"/>
        <v>-0.3</v>
      </c>
      <c r="E238" s="1157">
        <f t="shared" si="53"/>
        <v>99.789543692739983</v>
      </c>
      <c r="F238" s="1158">
        <f t="shared" si="50"/>
        <v>0.19902030610326449</v>
      </c>
      <c r="G238" s="1190">
        <f t="shared" si="55"/>
        <v>99.467604561811214</v>
      </c>
      <c r="H238" s="1191">
        <f t="shared" si="51"/>
        <v>0.10722365296196301</v>
      </c>
      <c r="I238" s="1384" t="s">
        <v>768</v>
      </c>
      <c r="J238" s="1162" t="str">
        <f t="shared" si="46"/>
        <v>---</v>
      </c>
      <c r="K238" s="1382">
        <v>0</v>
      </c>
      <c r="L238" s="1151"/>
      <c r="M238" s="1103"/>
      <c r="N238" s="1164">
        <v>41426</v>
      </c>
      <c r="O238" s="1165">
        <v>100.36920000000001</v>
      </c>
      <c r="P238" s="1166">
        <f t="shared" si="47"/>
        <v>-0.1507000000000005</v>
      </c>
      <c r="Q238" s="1171">
        <f t="shared" si="58"/>
        <v>1.1100000000000001</v>
      </c>
      <c r="R238" s="1168">
        <f t="shared" si="60"/>
        <v>100.48593333333334</v>
      </c>
      <c r="S238" s="1169">
        <f t="shared" si="52"/>
        <v>-5.143333333333544E-2</v>
      </c>
      <c r="T238" s="1157">
        <f t="shared" si="56"/>
        <v>100.25897857142857</v>
      </c>
      <c r="U238" s="1158">
        <f t="shared" si="54"/>
        <v>0.14985714285712959</v>
      </c>
      <c r="V238" s="1149" t="str">
        <f t="shared" si="48"/>
        <v>---</v>
      </c>
      <c r="W238" s="1150">
        <v>0</v>
      </c>
      <c r="X238" s="1163"/>
      <c r="Y238" s="1375"/>
    </row>
    <row r="239" spans="1:25" ht="14.25" customHeight="1">
      <c r="A239" s="1164">
        <v>41456</v>
      </c>
      <c r="B239" s="1154">
        <v>100.18724638121215</v>
      </c>
      <c r="C239" s="1155">
        <f t="shared" si="49"/>
        <v>0.19449734964848631</v>
      </c>
      <c r="D239" s="1160">
        <f t="shared" si="59"/>
        <v>0.14000000000000001</v>
      </c>
      <c r="E239" s="1157">
        <f t="shared" si="53"/>
        <v>99.989987622257942</v>
      </c>
      <c r="F239" s="1158">
        <f t="shared" si="50"/>
        <v>0.20044392951795942</v>
      </c>
      <c r="G239" s="1190">
        <f t="shared" si="55"/>
        <v>99.617098266045915</v>
      </c>
      <c r="H239" s="1191">
        <f t="shared" si="51"/>
        <v>0.14949370423470043</v>
      </c>
      <c r="I239" s="1384" t="s">
        <v>768</v>
      </c>
      <c r="J239" s="1162" t="str">
        <f t="shared" si="46"/>
        <v>---</v>
      </c>
      <c r="K239" s="1382">
        <v>0</v>
      </c>
      <c r="L239" s="1151"/>
      <c r="M239" s="1103"/>
      <c r="N239" s="1164">
        <v>41456</v>
      </c>
      <c r="O239" s="1165">
        <v>100.2543</v>
      </c>
      <c r="P239" s="1166">
        <f t="shared" si="47"/>
        <v>-0.11490000000000578</v>
      </c>
      <c r="Q239" s="1171">
        <f t="shared" si="58"/>
        <v>1</v>
      </c>
      <c r="R239" s="1168">
        <f t="shared" si="60"/>
        <v>100.38113333333335</v>
      </c>
      <c r="S239" s="1169">
        <f t="shared" si="52"/>
        <v>-0.10479999999998313</v>
      </c>
      <c r="T239" s="1157">
        <f t="shared" si="56"/>
        <v>100.36066714285714</v>
      </c>
      <c r="U239" s="1158">
        <f t="shared" si="54"/>
        <v>0.1016885714285678</v>
      </c>
      <c r="V239" s="1149" t="str">
        <f t="shared" si="48"/>
        <v>---</v>
      </c>
      <c r="W239" s="1150">
        <v>0</v>
      </c>
      <c r="X239" s="1163"/>
      <c r="Y239" s="1375"/>
    </row>
    <row r="240" spans="1:25" ht="14.25" customHeight="1">
      <c r="A240" s="1164">
        <v>41487</v>
      </c>
      <c r="B240" s="1154">
        <v>100.39275196209098</v>
      </c>
      <c r="C240" s="1155">
        <f t="shared" si="49"/>
        <v>0.2055055808788353</v>
      </c>
      <c r="D240" s="1160">
        <f t="shared" si="59"/>
        <v>0.59</v>
      </c>
      <c r="E240" s="1157">
        <f t="shared" si="53"/>
        <v>100.19091579162227</v>
      </c>
      <c r="F240" s="1158">
        <f t="shared" si="50"/>
        <v>0.20092816936433167</v>
      </c>
      <c r="G240" s="1190">
        <f t="shared" si="55"/>
        <v>99.796849939870668</v>
      </c>
      <c r="H240" s="1191">
        <f t="shared" si="51"/>
        <v>0.17975167382475377</v>
      </c>
      <c r="I240" s="1384" t="s">
        <v>768</v>
      </c>
      <c r="J240" s="1162" t="str">
        <f t="shared" si="46"/>
        <v>---</v>
      </c>
      <c r="K240" s="1382">
        <v>0</v>
      </c>
      <c r="L240" s="1151"/>
      <c r="M240" s="1103"/>
      <c r="N240" s="1164">
        <v>41487</v>
      </c>
      <c r="O240" s="1165">
        <v>100.22239999999999</v>
      </c>
      <c r="P240" s="1166">
        <f t="shared" si="47"/>
        <v>-3.1900000000007367E-2</v>
      </c>
      <c r="Q240" s="1171">
        <f t="shared" si="58"/>
        <v>0.96</v>
      </c>
      <c r="R240" s="1168">
        <f t="shared" si="60"/>
        <v>100.28196666666668</v>
      </c>
      <c r="S240" s="1169">
        <f t="shared" si="52"/>
        <v>-9.9166666666675951E-2</v>
      </c>
      <c r="T240" s="1157">
        <f t="shared" si="56"/>
        <v>100.39732857142857</v>
      </c>
      <c r="U240" s="1158">
        <f t="shared" si="54"/>
        <v>3.666142857143484E-2</v>
      </c>
      <c r="V240" s="1149" t="str">
        <f t="shared" si="48"/>
        <v>---</v>
      </c>
      <c r="W240" s="1150">
        <v>0</v>
      </c>
      <c r="X240" s="1163"/>
      <c r="Y240" s="1375"/>
    </row>
    <row r="241" spans="1:25" ht="14.25" customHeight="1">
      <c r="A241" s="1164">
        <v>41518</v>
      </c>
      <c r="B241" s="1154">
        <v>100.63262817511168</v>
      </c>
      <c r="C241" s="1155">
        <f t="shared" si="49"/>
        <v>0.23987621302069329</v>
      </c>
      <c r="D241" s="1160">
        <f t="shared" si="59"/>
        <v>1.04</v>
      </c>
      <c r="E241" s="1157">
        <f t="shared" si="53"/>
        <v>100.40420883947161</v>
      </c>
      <c r="F241" s="1158">
        <f t="shared" si="50"/>
        <v>0.21329304784933356</v>
      </c>
      <c r="G241" s="1190">
        <f t="shared" si="55"/>
        <v>99.996706529984095</v>
      </c>
      <c r="H241" s="1191">
        <f t="shared" si="51"/>
        <v>0.19985659011342705</v>
      </c>
      <c r="I241" s="1384" t="s">
        <v>768</v>
      </c>
      <c r="J241" s="1162" t="str">
        <f t="shared" si="46"/>
        <v>---</v>
      </c>
      <c r="K241" s="1382">
        <v>0</v>
      </c>
      <c r="L241" s="1151"/>
      <c r="M241" s="1103"/>
      <c r="N241" s="1164">
        <v>41518</v>
      </c>
      <c r="O241" s="1165">
        <v>100.2629</v>
      </c>
      <c r="P241" s="1166">
        <f t="shared" si="47"/>
        <v>4.050000000000864E-2</v>
      </c>
      <c r="Q241" s="1171">
        <f t="shared" si="58"/>
        <v>1.01</v>
      </c>
      <c r="R241" s="1168">
        <f t="shared" si="60"/>
        <v>100.24653333333333</v>
      </c>
      <c r="S241" s="1169">
        <f t="shared" si="52"/>
        <v>-3.5433333333344308E-2</v>
      </c>
      <c r="T241" s="1157">
        <f t="shared" si="56"/>
        <v>100.3887</v>
      </c>
      <c r="U241" s="1158">
        <f t="shared" si="54"/>
        <v>-8.6285714285736503E-3</v>
      </c>
      <c r="V241" s="1149" t="str">
        <f t="shared" si="48"/>
        <v>---</v>
      </c>
      <c r="W241" s="1150">
        <v>0</v>
      </c>
      <c r="X241" s="1163"/>
      <c r="Y241" s="1375"/>
    </row>
    <row r="242" spans="1:25" ht="14.25" customHeight="1">
      <c r="A242" s="1164">
        <v>41548</v>
      </c>
      <c r="B242" s="1154">
        <v>100.88598424563519</v>
      </c>
      <c r="C242" s="1155">
        <f t="shared" si="49"/>
        <v>0.25335607052350895</v>
      </c>
      <c r="D242" s="1160">
        <f t="shared" si="59"/>
        <v>1.49</v>
      </c>
      <c r="E242" s="1157">
        <f t="shared" si="53"/>
        <v>100.63712146094595</v>
      </c>
      <c r="F242" s="1158">
        <f t="shared" si="50"/>
        <v>0.23291262147434111</v>
      </c>
      <c r="G242" s="1190">
        <f t="shared" si="55"/>
        <v>100.20960597746713</v>
      </c>
      <c r="H242" s="1191">
        <f t="shared" si="51"/>
        <v>0.21289944748303924</v>
      </c>
      <c r="I242" s="1384" t="s">
        <v>768</v>
      </c>
      <c r="J242" s="1162" t="str">
        <f t="shared" si="46"/>
        <v>---</v>
      </c>
      <c r="K242" s="1382">
        <v>0</v>
      </c>
      <c r="L242" s="1151"/>
      <c r="M242" s="1103"/>
      <c r="N242" s="1164">
        <v>41548</v>
      </c>
      <c r="O242" s="1165">
        <v>100.09050000000001</v>
      </c>
      <c r="P242" s="1166">
        <f t="shared" si="47"/>
        <v>-0.17239999999999611</v>
      </c>
      <c r="Q242" s="1171">
        <f t="shared" si="58"/>
        <v>0.84</v>
      </c>
      <c r="R242" s="1168">
        <f t="shared" si="60"/>
        <v>100.19193333333334</v>
      </c>
      <c r="S242" s="1169">
        <f t="shared" si="52"/>
        <v>-5.4599999999993543E-2</v>
      </c>
      <c r="T242" s="1157">
        <f t="shared" ref="T242:T281" si="61">SUM(O236:O242)/7</f>
        <v>100.32684285714286</v>
      </c>
      <c r="U242" s="1158">
        <f t="shared" si="54"/>
        <v>-6.1857142857135727E-2</v>
      </c>
      <c r="V242" s="1149" t="str">
        <f t="shared" si="48"/>
        <v>---</v>
      </c>
      <c r="W242" s="1150">
        <v>0</v>
      </c>
      <c r="X242" s="1163"/>
      <c r="Y242" s="1375"/>
    </row>
    <row r="243" spans="1:25" ht="14.25" customHeight="1">
      <c r="A243" s="1164">
        <v>41579</v>
      </c>
      <c r="B243" s="1154">
        <v>101.08876608597458</v>
      </c>
      <c r="C243" s="1155">
        <f t="shared" si="49"/>
        <v>0.20278184033939795</v>
      </c>
      <c r="D243" s="1160">
        <f t="shared" si="59"/>
        <v>1.86</v>
      </c>
      <c r="E243" s="1157">
        <f t="shared" si="53"/>
        <v>100.86912616890716</v>
      </c>
      <c r="F243" s="1158">
        <f t="shared" si="50"/>
        <v>0.23200470796120953</v>
      </c>
      <c r="G243" s="1190">
        <f t="shared" si="55"/>
        <v>100.42429904794089</v>
      </c>
      <c r="H243" s="1191">
        <f t="shared" si="51"/>
        <v>0.21469307047375707</v>
      </c>
      <c r="I243" s="1384" t="s">
        <v>768</v>
      </c>
      <c r="J243" s="1162" t="str">
        <f t="shared" si="46"/>
        <v>---</v>
      </c>
      <c r="K243" s="1382">
        <v>0</v>
      </c>
      <c r="L243" s="1151"/>
      <c r="M243" s="1103"/>
      <c r="N243" s="1164">
        <v>41579</v>
      </c>
      <c r="O243" s="1165">
        <v>99.932689999999994</v>
      </c>
      <c r="P243" s="1166">
        <f t="shared" si="47"/>
        <v>-0.157810000000012</v>
      </c>
      <c r="Q243" s="1171">
        <f t="shared" si="58"/>
        <v>0.62</v>
      </c>
      <c r="R243" s="1168">
        <f t="shared" si="60"/>
        <v>100.09536333333334</v>
      </c>
      <c r="S243" s="1169">
        <f t="shared" si="52"/>
        <v>-9.6569999999999823E-2</v>
      </c>
      <c r="T243" s="1170">
        <f t="shared" si="61"/>
        <v>100.23598428571428</v>
      </c>
      <c r="U243" s="1171">
        <f t="shared" si="54"/>
        <v>-9.0858571428583446E-2</v>
      </c>
      <c r="V243" s="1149" t="str">
        <f t="shared" si="48"/>
        <v>---</v>
      </c>
      <c r="W243" s="1150">
        <v>0</v>
      </c>
      <c r="X243" s="1163"/>
      <c r="Y243" s="1375"/>
    </row>
    <row r="244" spans="1:25" s="1103" customFormat="1" ht="14.25" customHeight="1">
      <c r="A244" s="1192">
        <v>41609</v>
      </c>
      <c r="B244" s="1154">
        <v>101.18103430333034</v>
      </c>
      <c r="C244" s="1232">
        <f t="shared" si="49"/>
        <v>9.2268217355751858E-2</v>
      </c>
      <c r="D244" s="1156">
        <f t="shared" si="59"/>
        <v>2.06</v>
      </c>
      <c r="E244" s="1167">
        <f t="shared" si="53"/>
        <v>101.05192821164671</v>
      </c>
      <c r="F244" s="1195">
        <f t="shared" si="50"/>
        <v>0.18280204273955292</v>
      </c>
      <c r="G244" s="1196">
        <f t="shared" si="55"/>
        <v>100.6230228835598</v>
      </c>
      <c r="H244" s="1197">
        <f t="shared" si="51"/>
        <v>0.19872383561890672</v>
      </c>
      <c r="I244" s="1400" t="s">
        <v>768</v>
      </c>
      <c r="J244" s="1401" t="str">
        <f t="shared" si="46"/>
        <v>---</v>
      </c>
      <c r="K244" s="1382">
        <v>0</v>
      </c>
      <c r="L244" s="1151"/>
      <c r="N244" s="1183">
        <v>41609</v>
      </c>
      <c r="O244" s="1184">
        <v>99.653829999999999</v>
      </c>
      <c r="P244" s="1174">
        <f t="shared" si="47"/>
        <v>-0.27885999999999456</v>
      </c>
      <c r="Q244" s="1177">
        <f t="shared" si="58"/>
        <v>0.11</v>
      </c>
      <c r="R244" s="1412">
        <f t="shared" si="60"/>
        <v>99.89233999999999</v>
      </c>
      <c r="S244" s="1185">
        <f t="shared" si="52"/>
        <v>-0.20302333333334843</v>
      </c>
      <c r="T244" s="1176">
        <f t="shared" si="61"/>
        <v>100.11226000000001</v>
      </c>
      <c r="U244" s="1177">
        <f t="shared" si="54"/>
        <v>-0.12372428571427463</v>
      </c>
      <c r="V244" s="1186" t="str">
        <f t="shared" si="48"/>
        <v>山</v>
      </c>
      <c r="W244" s="1187">
        <v>1</v>
      </c>
      <c r="X244" s="1163"/>
      <c r="Y244" s="1152"/>
    </row>
    <row r="245" spans="1:25" ht="14.25" customHeight="1">
      <c r="A245" s="1142">
        <v>41640</v>
      </c>
      <c r="B245" s="1276">
        <v>101.11395814942331</v>
      </c>
      <c r="C245" s="1390">
        <f t="shared" si="49"/>
        <v>-6.707615390702415E-2</v>
      </c>
      <c r="D245" s="1416">
        <f t="shared" si="59"/>
        <v>2</v>
      </c>
      <c r="E245" s="1147">
        <f t="shared" si="53"/>
        <v>101.1279195129094</v>
      </c>
      <c r="F245" s="1248">
        <f t="shared" si="50"/>
        <v>7.5991301262689603E-2</v>
      </c>
      <c r="G245" s="1392">
        <f t="shared" si="55"/>
        <v>100.78319561468261</v>
      </c>
      <c r="H245" s="1393">
        <f t="shared" si="51"/>
        <v>0.16017273112281316</v>
      </c>
      <c r="I245" s="1394" t="s">
        <v>768</v>
      </c>
      <c r="J245" s="1162" t="str">
        <f t="shared" si="46"/>
        <v>---</v>
      </c>
      <c r="K245" s="1395">
        <v>0</v>
      </c>
      <c r="L245" s="1396"/>
      <c r="M245" s="1103"/>
      <c r="N245" s="1164">
        <v>41640</v>
      </c>
      <c r="O245" s="1165">
        <v>99.298919999999995</v>
      </c>
      <c r="P245" s="1166">
        <f t="shared" si="47"/>
        <v>-0.35491000000000383</v>
      </c>
      <c r="Q245" s="1171">
        <f t="shared" si="58"/>
        <v>-0.67</v>
      </c>
      <c r="R245" s="1168">
        <f t="shared" si="60"/>
        <v>99.62848000000001</v>
      </c>
      <c r="S245" s="1169">
        <f t="shared" si="52"/>
        <v>-0.26385999999997978</v>
      </c>
      <c r="T245" s="1157">
        <f t="shared" si="61"/>
        <v>99.95936285714285</v>
      </c>
      <c r="U245" s="1158">
        <f t="shared" si="54"/>
        <v>-0.15289714285715661</v>
      </c>
      <c r="V245" s="1149" t="str">
        <f t="shared" si="48"/>
        <v>---</v>
      </c>
      <c r="W245" s="1150">
        <v>0</v>
      </c>
      <c r="X245" s="1163"/>
      <c r="Y245" s="1375"/>
    </row>
    <row r="246" spans="1:25" ht="14.25" customHeight="1">
      <c r="A246" s="1164">
        <v>41671</v>
      </c>
      <c r="B246" s="1154">
        <v>100.90854904035115</v>
      </c>
      <c r="C246" s="1155">
        <f t="shared" si="49"/>
        <v>-0.20540910907216414</v>
      </c>
      <c r="D246" s="1160">
        <f t="shared" si="59"/>
        <v>1.69</v>
      </c>
      <c r="E246" s="1157">
        <f t="shared" si="53"/>
        <v>101.06784716436827</v>
      </c>
      <c r="F246" s="1158">
        <f t="shared" si="50"/>
        <v>-6.007234854112653E-2</v>
      </c>
      <c r="G246" s="1190">
        <f t="shared" si="55"/>
        <v>100.88623885170247</v>
      </c>
      <c r="H246" s="1191">
        <f t="shared" si="51"/>
        <v>0.10304323701986107</v>
      </c>
      <c r="I246" s="1384" t="s">
        <v>769</v>
      </c>
      <c r="J246" s="1162" t="str">
        <f t="shared" si="46"/>
        <v>---</v>
      </c>
      <c r="K246" s="1382">
        <v>0</v>
      </c>
      <c r="L246" s="1151"/>
      <c r="M246" s="1103"/>
      <c r="N246" s="1164">
        <v>41671</v>
      </c>
      <c r="O246" s="1165">
        <v>98.931150000000002</v>
      </c>
      <c r="P246" s="1166">
        <f t="shared" si="47"/>
        <v>-0.36776999999999305</v>
      </c>
      <c r="Q246" s="1171">
        <f t="shared" si="58"/>
        <v>-1.39</v>
      </c>
      <c r="R246" s="1168">
        <f t="shared" si="60"/>
        <v>99.294633333333323</v>
      </c>
      <c r="S246" s="1169">
        <f t="shared" si="52"/>
        <v>-0.3338466666666875</v>
      </c>
      <c r="T246" s="1157">
        <f t="shared" si="61"/>
        <v>99.770341428571427</v>
      </c>
      <c r="U246" s="1158">
        <f t="shared" si="54"/>
        <v>-0.18902142857142223</v>
      </c>
      <c r="V246" s="1149" t="str">
        <f t="shared" si="48"/>
        <v>---</v>
      </c>
      <c r="W246" s="1150">
        <v>0</v>
      </c>
      <c r="X246" s="1163"/>
      <c r="Y246" s="1375"/>
    </row>
    <row r="247" spans="1:25" ht="14.25" customHeight="1">
      <c r="A247" s="1164">
        <v>41699</v>
      </c>
      <c r="B247" s="1154">
        <v>100.62137882720046</v>
      </c>
      <c r="C247" s="1155">
        <f t="shared" si="49"/>
        <v>-0.28717021315068791</v>
      </c>
      <c r="D247" s="1160">
        <f t="shared" si="59"/>
        <v>1.23</v>
      </c>
      <c r="E247" s="1157">
        <f t="shared" si="53"/>
        <v>100.88129533899162</v>
      </c>
      <c r="F247" s="1158">
        <f t="shared" si="50"/>
        <v>-0.18655182537665382</v>
      </c>
      <c r="G247" s="1190">
        <f t="shared" si="55"/>
        <v>100.91889983243239</v>
      </c>
      <c r="H247" s="1191">
        <f t="shared" si="51"/>
        <v>3.2660980729914968E-2</v>
      </c>
      <c r="I247" s="1384" t="s">
        <v>769</v>
      </c>
      <c r="J247" s="1162" t="str">
        <f t="shared" si="46"/>
        <v>---</v>
      </c>
      <c r="K247" s="1382">
        <v>0</v>
      </c>
      <c r="L247" s="1151"/>
      <c r="M247" s="1103"/>
      <c r="N247" s="1164">
        <v>41699</v>
      </c>
      <c r="O247" s="1165">
        <v>98.683279999999996</v>
      </c>
      <c r="P247" s="1166">
        <f t="shared" si="47"/>
        <v>-0.24787000000000603</v>
      </c>
      <c r="Q247" s="1171">
        <f t="shared" si="58"/>
        <v>-1.83</v>
      </c>
      <c r="R247" s="1168">
        <f t="shared" si="60"/>
        <v>98.971116666666674</v>
      </c>
      <c r="S247" s="1169">
        <f t="shared" si="52"/>
        <v>-0.32351666666664869</v>
      </c>
      <c r="T247" s="1157">
        <f t="shared" si="61"/>
        <v>99.550467142857158</v>
      </c>
      <c r="U247" s="1158">
        <f t="shared" si="54"/>
        <v>-0.21987428571426904</v>
      </c>
      <c r="V247" s="1149" t="str">
        <f t="shared" si="48"/>
        <v>---</v>
      </c>
      <c r="W247" s="1150">
        <v>0</v>
      </c>
      <c r="X247" s="1163"/>
      <c r="Y247" s="1375"/>
    </row>
    <row r="248" spans="1:25" ht="14.25" customHeight="1">
      <c r="A248" s="1164">
        <v>41730</v>
      </c>
      <c r="B248" s="1154">
        <v>100.32653526970273</v>
      </c>
      <c r="C248" s="1155">
        <f t="shared" si="49"/>
        <v>-0.29484355749772817</v>
      </c>
      <c r="D248" s="1160">
        <f t="shared" si="59"/>
        <v>0.74</v>
      </c>
      <c r="E248" s="1157">
        <f t="shared" si="53"/>
        <v>100.61882104575143</v>
      </c>
      <c r="F248" s="1158">
        <f t="shared" si="50"/>
        <v>-0.26247429324018867</v>
      </c>
      <c r="G248" s="1190">
        <f t="shared" si="55"/>
        <v>100.87517227451681</v>
      </c>
      <c r="H248" s="1191">
        <f t="shared" si="51"/>
        <v>-4.3727557915573811E-2</v>
      </c>
      <c r="I248" s="1384" t="s">
        <v>770</v>
      </c>
      <c r="J248" s="1162" t="str">
        <f t="shared" si="46"/>
        <v>---</v>
      </c>
      <c r="K248" s="1382">
        <v>0</v>
      </c>
      <c r="L248" s="1151"/>
      <c r="M248" s="1103"/>
      <c r="N248" s="1164">
        <v>41730</v>
      </c>
      <c r="O248" s="1165">
        <v>98.683959999999999</v>
      </c>
      <c r="P248" s="1166">
        <f t="shared" si="47"/>
        <v>6.8000000000267846E-4</v>
      </c>
      <c r="Q248" s="1171">
        <f t="shared" si="58"/>
        <v>-1.87</v>
      </c>
      <c r="R248" s="1168">
        <f t="shared" si="60"/>
        <v>98.76612999999999</v>
      </c>
      <c r="S248" s="1169">
        <f t="shared" si="52"/>
        <v>-0.20498666666668441</v>
      </c>
      <c r="T248" s="1157">
        <f t="shared" si="61"/>
        <v>99.324904285714283</v>
      </c>
      <c r="U248" s="1158">
        <f t="shared" si="54"/>
        <v>-0.22556285714287583</v>
      </c>
      <c r="V248" s="1149" t="str">
        <f t="shared" si="48"/>
        <v>---</v>
      </c>
      <c r="W248" s="1150">
        <v>0</v>
      </c>
      <c r="X248" s="1163"/>
      <c r="Y248" s="1375"/>
    </row>
    <row r="249" spans="1:25" ht="14.25" customHeight="1">
      <c r="A249" s="1164">
        <v>41760</v>
      </c>
      <c r="B249" s="1154">
        <v>100.08826752546622</v>
      </c>
      <c r="C249" s="1155">
        <f t="shared" si="49"/>
        <v>-0.23826774423650932</v>
      </c>
      <c r="D249" s="1160">
        <f t="shared" si="59"/>
        <v>0.3</v>
      </c>
      <c r="E249" s="1157">
        <f t="shared" si="53"/>
        <v>100.34539387412315</v>
      </c>
      <c r="F249" s="1158">
        <f t="shared" si="50"/>
        <v>-0.27342717162828478</v>
      </c>
      <c r="G249" s="1190">
        <f t="shared" si="55"/>
        <v>100.76121274306411</v>
      </c>
      <c r="H249" s="1191">
        <f t="shared" si="51"/>
        <v>-0.1139595314527071</v>
      </c>
      <c r="I249" s="1384" t="s">
        <v>770</v>
      </c>
      <c r="J249" s="1162" t="str">
        <f t="shared" si="46"/>
        <v>---</v>
      </c>
      <c r="K249" s="1382">
        <v>0</v>
      </c>
      <c r="L249" s="1151"/>
      <c r="M249" s="1103"/>
      <c r="N249" s="1164">
        <v>41760</v>
      </c>
      <c r="O249" s="1165">
        <v>98.946879999999993</v>
      </c>
      <c r="P249" s="1166">
        <f t="shared" si="47"/>
        <v>0.26291999999999405</v>
      </c>
      <c r="Q249" s="1171">
        <f t="shared" si="58"/>
        <v>-1.56</v>
      </c>
      <c r="R249" s="1168">
        <f t="shared" si="60"/>
        <v>98.771373333333329</v>
      </c>
      <c r="S249" s="1169">
        <f t="shared" si="52"/>
        <v>5.2433333333397059E-3</v>
      </c>
      <c r="T249" s="1157">
        <f t="shared" si="61"/>
        <v>99.161529999999985</v>
      </c>
      <c r="U249" s="1158">
        <f t="shared" si="54"/>
        <v>-0.16337428571429768</v>
      </c>
      <c r="V249" s="1149" t="str">
        <f t="shared" si="48"/>
        <v>---</v>
      </c>
      <c r="W249" s="1150">
        <v>0</v>
      </c>
      <c r="X249" s="1163"/>
      <c r="Y249" s="1375"/>
    </row>
    <row r="250" spans="1:25" ht="14.25" customHeight="1">
      <c r="A250" s="1164">
        <v>41791</v>
      </c>
      <c r="B250" s="1154">
        <v>99.928330847268043</v>
      </c>
      <c r="C250" s="1155">
        <f t="shared" si="49"/>
        <v>-0.15993667819817858</v>
      </c>
      <c r="D250" s="1160">
        <f t="shared" si="59"/>
        <v>-0.06</v>
      </c>
      <c r="E250" s="1157">
        <f t="shared" si="53"/>
        <v>100.11437788081234</v>
      </c>
      <c r="F250" s="1158">
        <f t="shared" si="50"/>
        <v>-0.23101599331080536</v>
      </c>
      <c r="G250" s="1190">
        <f t="shared" si="55"/>
        <v>100.59543628039175</v>
      </c>
      <c r="H250" s="1191">
        <f t="shared" si="51"/>
        <v>-0.1657764626723548</v>
      </c>
      <c r="I250" s="1384" t="s">
        <v>770</v>
      </c>
      <c r="J250" s="1162" t="str">
        <f t="shared" si="46"/>
        <v>---</v>
      </c>
      <c r="K250" s="1382">
        <v>0</v>
      </c>
      <c r="L250" s="1151"/>
      <c r="M250" s="1103"/>
      <c r="N250" s="1164">
        <v>41791</v>
      </c>
      <c r="O250" s="1165">
        <v>99.259770000000003</v>
      </c>
      <c r="P250" s="1166">
        <f t="shared" si="47"/>
        <v>0.3128900000000101</v>
      </c>
      <c r="Q250" s="1171">
        <f t="shared" si="58"/>
        <v>-1.1100000000000001</v>
      </c>
      <c r="R250" s="1168">
        <f t="shared" si="60"/>
        <v>98.963536666666656</v>
      </c>
      <c r="S250" s="1169">
        <f t="shared" si="52"/>
        <v>0.19216333333332614</v>
      </c>
      <c r="T250" s="1157">
        <f t="shared" si="61"/>
        <v>99.065398571428574</v>
      </c>
      <c r="U250" s="1158">
        <f t="shared" si="54"/>
        <v>-9.6131428571410993E-2</v>
      </c>
      <c r="V250" s="1149" t="str">
        <f t="shared" si="48"/>
        <v>---</v>
      </c>
      <c r="W250" s="1150">
        <v>0</v>
      </c>
      <c r="X250" s="1163"/>
      <c r="Y250" s="1375"/>
    </row>
    <row r="251" spans="1:25" ht="14.25" customHeight="1">
      <c r="A251" s="1164">
        <v>41821</v>
      </c>
      <c r="B251" s="1154">
        <v>99.856804586211311</v>
      </c>
      <c r="C251" s="1155">
        <f t="shared" si="49"/>
        <v>-7.152626105673221E-2</v>
      </c>
      <c r="D251" s="1160">
        <f t="shared" si="59"/>
        <v>-0.33</v>
      </c>
      <c r="E251" s="1157">
        <f t="shared" si="53"/>
        <v>99.957800986315192</v>
      </c>
      <c r="F251" s="1158">
        <f t="shared" si="50"/>
        <v>-0.15657689449714951</v>
      </c>
      <c r="G251" s="1190">
        <f t="shared" si="55"/>
        <v>100.40626060651759</v>
      </c>
      <c r="H251" s="1191">
        <f t="shared" si="51"/>
        <v>-0.18917567387416057</v>
      </c>
      <c r="I251" s="1384" t="s">
        <v>770</v>
      </c>
      <c r="J251" s="1162" t="str">
        <f t="shared" si="46"/>
        <v>---</v>
      </c>
      <c r="K251" s="1382">
        <v>0</v>
      </c>
      <c r="L251" s="1151"/>
      <c r="M251" s="1103"/>
      <c r="N251" s="1164">
        <v>41821</v>
      </c>
      <c r="O251" s="1165">
        <v>99.445689999999999</v>
      </c>
      <c r="P251" s="1166">
        <f t="shared" si="47"/>
        <v>0.18591999999999587</v>
      </c>
      <c r="Q251" s="1171">
        <f t="shared" si="58"/>
        <v>-0.81</v>
      </c>
      <c r="R251" s="1168">
        <f t="shared" si="60"/>
        <v>99.21744666666666</v>
      </c>
      <c r="S251" s="1169">
        <f t="shared" si="52"/>
        <v>0.25391000000000474</v>
      </c>
      <c r="T251" s="1157">
        <f t="shared" si="61"/>
        <v>99.035664285714304</v>
      </c>
      <c r="U251" s="1158">
        <f t="shared" si="54"/>
        <v>-2.9734285714269504E-2</v>
      </c>
      <c r="V251" s="1149" t="str">
        <f t="shared" si="48"/>
        <v>---</v>
      </c>
      <c r="W251" s="1150">
        <v>0</v>
      </c>
      <c r="X251" s="1163"/>
      <c r="Y251" s="1375"/>
    </row>
    <row r="252" spans="1:25" ht="14.25" customHeight="1">
      <c r="A252" s="1164">
        <v>41852</v>
      </c>
      <c r="B252" s="1154">
        <v>99.858101725599468</v>
      </c>
      <c r="C252" s="1155">
        <f t="shared" si="49"/>
        <v>1.2971393881571203E-3</v>
      </c>
      <c r="D252" s="1160">
        <f t="shared" si="59"/>
        <v>-0.53</v>
      </c>
      <c r="E252" s="1157">
        <f t="shared" si="53"/>
        <v>99.881079053026269</v>
      </c>
      <c r="F252" s="1158">
        <f t="shared" si="50"/>
        <v>-7.6721933288922628E-2</v>
      </c>
      <c r="G252" s="1190">
        <f t="shared" si="55"/>
        <v>100.22685254597134</v>
      </c>
      <c r="H252" s="1191">
        <f t="shared" si="51"/>
        <v>-0.17940806054625114</v>
      </c>
      <c r="I252" s="1384" t="s">
        <v>770</v>
      </c>
      <c r="J252" s="1162" t="str">
        <f t="shared" si="46"/>
        <v>---</v>
      </c>
      <c r="K252" s="1382">
        <v>0</v>
      </c>
      <c r="L252" s="1151"/>
      <c r="M252" s="1103"/>
      <c r="N252" s="1164">
        <v>41852</v>
      </c>
      <c r="O252" s="1165">
        <v>99.408839999999998</v>
      </c>
      <c r="P252" s="1166">
        <f t="shared" si="47"/>
        <v>-3.685000000000116E-2</v>
      </c>
      <c r="Q252" s="1171">
        <f t="shared" si="58"/>
        <v>-0.81</v>
      </c>
      <c r="R252" s="1168">
        <f t="shared" si="60"/>
        <v>99.371433333333343</v>
      </c>
      <c r="S252" s="1169">
        <f t="shared" si="52"/>
        <v>0.15398666666668248</v>
      </c>
      <c r="T252" s="1157">
        <f t="shared" si="61"/>
        <v>99.05136714285716</v>
      </c>
      <c r="U252" s="1158">
        <f t="shared" si="54"/>
        <v>1.5702857142855464E-2</v>
      </c>
      <c r="V252" s="1149" t="str">
        <f t="shared" si="48"/>
        <v>---</v>
      </c>
      <c r="W252" s="1150">
        <v>0</v>
      </c>
      <c r="X252" s="1163"/>
      <c r="Y252" s="1375"/>
    </row>
    <row r="253" spans="1:25" ht="14.25" customHeight="1">
      <c r="A253" s="1164">
        <v>41883</v>
      </c>
      <c r="B253" s="1154">
        <v>99.852797774901632</v>
      </c>
      <c r="C253" s="1155">
        <f t="shared" si="49"/>
        <v>-5.3039506978365125E-3</v>
      </c>
      <c r="D253" s="1160">
        <f t="shared" si="59"/>
        <v>-0.77</v>
      </c>
      <c r="E253" s="1157">
        <f t="shared" si="53"/>
        <v>99.855901362237475</v>
      </c>
      <c r="F253" s="1158">
        <f t="shared" si="50"/>
        <v>-2.5177690788794393E-2</v>
      </c>
      <c r="G253" s="1190">
        <f t="shared" si="55"/>
        <v>100.07603093662142</v>
      </c>
      <c r="H253" s="1191">
        <f t="shared" si="51"/>
        <v>-0.15082160934991862</v>
      </c>
      <c r="I253" s="1384" t="s">
        <v>770</v>
      </c>
      <c r="J253" s="1162" t="str">
        <f t="shared" si="46"/>
        <v>---</v>
      </c>
      <c r="K253" s="1382">
        <v>0</v>
      </c>
      <c r="L253" s="1151"/>
      <c r="M253" s="1103"/>
      <c r="N253" s="1164">
        <v>41883</v>
      </c>
      <c r="O253" s="1165">
        <v>99.252120000000005</v>
      </c>
      <c r="P253" s="1166">
        <f t="shared" si="47"/>
        <v>-0.15671999999999287</v>
      </c>
      <c r="Q253" s="1171">
        <f t="shared" si="58"/>
        <v>-1.01</v>
      </c>
      <c r="R253" s="1168">
        <f t="shared" si="60"/>
        <v>99.368883333333329</v>
      </c>
      <c r="S253" s="1169">
        <f t="shared" si="52"/>
        <v>-2.5500000000135969E-3</v>
      </c>
      <c r="T253" s="1157">
        <f t="shared" si="61"/>
        <v>99.097219999999993</v>
      </c>
      <c r="U253" s="1158">
        <f t="shared" si="54"/>
        <v>4.5852857142833159E-2</v>
      </c>
      <c r="V253" s="1149" t="str">
        <f t="shared" si="48"/>
        <v>---</v>
      </c>
      <c r="W253" s="1150">
        <v>0</v>
      </c>
      <c r="X253" s="1163"/>
      <c r="Y253" s="1375"/>
    </row>
    <row r="254" spans="1:25" ht="14.25" customHeight="1">
      <c r="A254" s="1164">
        <v>41913</v>
      </c>
      <c r="B254" s="1154">
        <v>99.826694718643736</v>
      </c>
      <c r="C254" s="1155">
        <f t="shared" si="49"/>
        <v>-2.6103056257895219E-2</v>
      </c>
      <c r="D254" s="1160">
        <f t="shared" si="59"/>
        <v>-1.05</v>
      </c>
      <c r="E254" s="1157">
        <f t="shared" si="53"/>
        <v>99.845864739714955</v>
      </c>
      <c r="F254" s="1158">
        <f t="shared" si="50"/>
        <v>-1.0036622522520133E-2</v>
      </c>
      <c r="G254" s="1190">
        <f t="shared" si="55"/>
        <v>99.962504635399014</v>
      </c>
      <c r="H254" s="1191">
        <f t="shared" si="51"/>
        <v>-0.11352630122240726</v>
      </c>
      <c r="I254" s="1384" t="s">
        <v>770</v>
      </c>
      <c r="J254" s="1162" t="str">
        <f t="shared" si="46"/>
        <v>---</v>
      </c>
      <c r="K254" s="1382">
        <v>0</v>
      </c>
      <c r="L254" s="1151"/>
      <c r="M254" s="1103"/>
      <c r="N254" s="1192">
        <v>41913</v>
      </c>
      <c r="O254" s="1193">
        <v>99.065650000000005</v>
      </c>
      <c r="P254" s="1194">
        <f t="shared" si="47"/>
        <v>-0.18646999999999991</v>
      </c>
      <c r="Q254" s="1195">
        <f t="shared" si="58"/>
        <v>-1.02</v>
      </c>
      <c r="R254" s="1196">
        <f t="shared" si="60"/>
        <v>99.242203333333336</v>
      </c>
      <c r="S254" s="1197">
        <f t="shared" si="52"/>
        <v>-0.12667999999999324</v>
      </c>
      <c r="T254" s="1167">
        <f t="shared" si="61"/>
        <v>99.15184428571429</v>
      </c>
      <c r="U254" s="1195">
        <f t="shared" si="54"/>
        <v>5.4624285714297116E-2</v>
      </c>
      <c r="V254" s="1186" t="str">
        <f t="shared" si="48"/>
        <v>谷</v>
      </c>
      <c r="W254" s="1187">
        <v>-1</v>
      </c>
      <c r="X254" s="1163"/>
      <c r="Y254" s="1375"/>
    </row>
    <row r="255" spans="1:25" ht="14.25" customHeight="1">
      <c r="A255" s="1164">
        <v>41944</v>
      </c>
      <c r="B255" s="1154">
        <v>99.771842560340147</v>
      </c>
      <c r="C255" s="1155">
        <f t="shared" si="49"/>
        <v>-5.4852158303589249E-2</v>
      </c>
      <c r="D255" s="1160">
        <f t="shared" si="59"/>
        <v>-1.3</v>
      </c>
      <c r="E255" s="1157">
        <f t="shared" si="53"/>
        <v>99.8171116846285</v>
      </c>
      <c r="F255" s="1158">
        <f t="shared" si="50"/>
        <v>-2.8753055086454538E-2</v>
      </c>
      <c r="G255" s="1190">
        <f t="shared" si="55"/>
        <v>99.883262819775794</v>
      </c>
      <c r="H255" s="1191">
        <f t="shared" si="51"/>
        <v>-7.9241815623220191E-2</v>
      </c>
      <c r="I255" s="1384" t="s">
        <v>770</v>
      </c>
      <c r="J255" s="1162" t="str">
        <f t="shared" si="46"/>
        <v>---</v>
      </c>
      <c r="K255" s="1382">
        <v>0</v>
      </c>
      <c r="L255" s="1151"/>
      <c r="M255" s="1103"/>
      <c r="N255" s="1164">
        <v>41944</v>
      </c>
      <c r="O255" s="1198">
        <v>98.94556</v>
      </c>
      <c r="P255" s="1199">
        <f t="shared" si="47"/>
        <v>-0.12009000000000469</v>
      </c>
      <c r="Q255" s="1171">
        <f t="shared" si="58"/>
        <v>-0.99</v>
      </c>
      <c r="R255" s="1168">
        <f t="shared" si="60"/>
        <v>99.08777666666667</v>
      </c>
      <c r="S255" s="1169">
        <f t="shared" si="52"/>
        <v>-0.15442666666666582</v>
      </c>
      <c r="T255" s="1157">
        <f t="shared" si="61"/>
        <v>99.189215714285723</v>
      </c>
      <c r="U255" s="1158">
        <f t="shared" si="54"/>
        <v>3.737142857143283E-2</v>
      </c>
      <c r="V255" s="1149" t="str">
        <f t="shared" si="48"/>
        <v>---</v>
      </c>
      <c r="W255" s="1150">
        <v>0</v>
      </c>
      <c r="X255" s="1163"/>
      <c r="Y255" s="1375"/>
    </row>
    <row r="256" spans="1:25" ht="14.25" customHeight="1">
      <c r="A256" s="1217">
        <v>41974</v>
      </c>
      <c r="B256" s="1201">
        <v>99.699128771971729</v>
      </c>
      <c r="C256" s="1202">
        <f t="shared" si="49"/>
        <v>-7.2713788368417909E-2</v>
      </c>
      <c r="D256" s="1203">
        <f t="shared" si="59"/>
        <v>-1.46</v>
      </c>
      <c r="E256" s="1204">
        <f t="shared" si="53"/>
        <v>99.76588868365188</v>
      </c>
      <c r="F256" s="1205">
        <f t="shared" si="50"/>
        <v>-5.1223000976619915E-2</v>
      </c>
      <c r="G256" s="1206">
        <f t="shared" si="55"/>
        <v>99.827671569276589</v>
      </c>
      <c r="H256" s="1207">
        <f t="shared" si="51"/>
        <v>-5.5591250499205103E-2</v>
      </c>
      <c r="I256" s="1386" t="s">
        <v>770</v>
      </c>
      <c r="J256" s="1209" t="str">
        <f t="shared" si="46"/>
        <v>---</v>
      </c>
      <c r="K256" s="1320">
        <v>0</v>
      </c>
      <c r="L256" s="1188"/>
      <c r="M256" s="1103"/>
      <c r="N256" s="1164">
        <v>41974</v>
      </c>
      <c r="O256" s="1198">
        <v>98.98733</v>
      </c>
      <c r="P256" s="1199">
        <f t="shared" si="47"/>
        <v>4.1769999999999641E-2</v>
      </c>
      <c r="Q256" s="1210">
        <f t="shared" si="58"/>
        <v>-0.67</v>
      </c>
      <c r="R256" s="1168">
        <f t="shared" si="60"/>
        <v>98.999513333333326</v>
      </c>
      <c r="S256" s="1169">
        <f t="shared" si="52"/>
        <v>-8.8263333333344463E-2</v>
      </c>
      <c r="T256" s="1211">
        <f t="shared" si="61"/>
        <v>99.194994285714287</v>
      </c>
      <c r="U256" s="1205">
        <f t="shared" si="54"/>
        <v>5.7785714285643053E-3</v>
      </c>
      <c r="V256" s="1149" t="str">
        <f t="shared" si="48"/>
        <v>---</v>
      </c>
      <c r="W256" s="1150">
        <v>0</v>
      </c>
      <c r="X256" s="1163"/>
      <c r="Y256" s="1375"/>
    </row>
    <row r="257" spans="1:25" ht="14.25" customHeight="1">
      <c r="A257" s="1164">
        <v>42005</v>
      </c>
      <c r="B257" s="1154">
        <v>99.633454834479778</v>
      </c>
      <c r="C257" s="1155">
        <f t="shared" si="49"/>
        <v>-6.5673937491951051E-2</v>
      </c>
      <c r="D257" s="1160">
        <f t="shared" si="59"/>
        <v>-1.46</v>
      </c>
      <c r="E257" s="1157">
        <f t="shared" si="53"/>
        <v>99.701475388930547</v>
      </c>
      <c r="F257" s="1158">
        <f t="shared" si="50"/>
        <v>-6.4413294721333614E-2</v>
      </c>
      <c r="G257" s="1190">
        <f t="shared" si="55"/>
        <v>99.785546424592539</v>
      </c>
      <c r="H257" s="1191">
        <f t="shared" si="51"/>
        <v>-4.2125144684050042E-2</v>
      </c>
      <c r="I257" s="1384" t="s">
        <v>770</v>
      </c>
      <c r="J257" s="1189" t="str">
        <f t="shared" si="46"/>
        <v>---</v>
      </c>
      <c r="K257" s="1382">
        <v>0</v>
      </c>
      <c r="L257" s="1151"/>
      <c r="M257" s="1103"/>
      <c r="N257" s="1142">
        <v>42005</v>
      </c>
      <c r="O257" s="1212">
        <v>99.157520000000005</v>
      </c>
      <c r="P257" s="1213">
        <f t="shared" si="47"/>
        <v>0.17019000000000517</v>
      </c>
      <c r="Q257" s="1171">
        <f t="shared" si="58"/>
        <v>-0.14000000000000001</v>
      </c>
      <c r="R257" s="1145">
        <f t="shared" si="60"/>
        <v>99.030136666666678</v>
      </c>
      <c r="S257" s="1214">
        <f t="shared" si="52"/>
        <v>3.0623333333352321E-2</v>
      </c>
      <c r="T257" s="1157">
        <f t="shared" si="61"/>
        <v>99.180387142857143</v>
      </c>
      <c r="U257" s="1158">
        <f t="shared" si="54"/>
        <v>-1.4607142857144595E-2</v>
      </c>
      <c r="V257" s="1149" t="str">
        <f t="shared" si="48"/>
        <v>---</v>
      </c>
      <c r="W257" s="1150">
        <v>0</v>
      </c>
      <c r="X257" s="1163"/>
      <c r="Y257" s="1375"/>
    </row>
    <row r="258" spans="1:25" ht="14.25" customHeight="1">
      <c r="A258" s="1164">
        <v>42036</v>
      </c>
      <c r="B258" s="1154">
        <v>99.565558945251993</v>
      </c>
      <c r="C258" s="1155">
        <f t="shared" si="49"/>
        <v>-6.7895889227784778E-2</v>
      </c>
      <c r="D258" s="1160">
        <f t="shared" si="59"/>
        <v>-1.33</v>
      </c>
      <c r="E258" s="1157">
        <f t="shared" si="53"/>
        <v>99.632714183901172</v>
      </c>
      <c r="F258" s="1158">
        <f t="shared" si="50"/>
        <v>-6.8761205029375105E-2</v>
      </c>
      <c r="G258" s="1190">
        <f t="shared" si="55"/>
        <v>99.743939904455502</v>
      </c>
      <c r="H258" s="1191">
        <f t="shared" si="51"/>
        <v>-4.1606520137037251E-2</v>
      </c>
      <c r="I258" s="1384" t="s">
        <v>770</v>
      </c>
      <c r="J258" s="1162" t="str">
        <f t="shared" si="46"/>
        <v>---</v>
      </c>
      <c r="K258" s="1382">
        <v>0</v>
      </c>
      <c r="L258" s="1151"/>
      <c r="M258" s="1103"/>
      <c r="N258" s="1164">
        <v>42036</v>
      </c>
      <c r="O258" s="1198">
        <v>99.417609999999996</v>
      </c>
      <c r="P258" s="1199">
        <f t="shared" si="47"/>
        <v>0.26008999999999105</v>
      </c>
      <c r="Q258" s="1171">
        <f t="shared" si="58"/>
        <v>0.49</v>
      </c>
      <c r="R258" s="1168">
        <f t="shared" si="60"/>
        <v>99.187486666666658</v>
      </c>
      <c r="S258" s="1169">
        <f t="shared" si="52"/>
        <v>0.15734999999997967</v>
      </c>
      <c r="T258" s="1157">
        <f t="shared" si="61"/>
        <v>99.176375714285697</v>
      </c>
      <c r="U258" s="1158">
        <f t="shared" si="54"/>
        <v>-4.011428571445208E-3</v>
      </c>
      <c r="V258" s="1149" t="str">
        <f t="shared" si="48"/>
        <v>---</v>
      </c>
      <c r="W258" s="1150">
        <v>0</v>
      </c>
      <c r="X258" s="1163"/>
      <c r="Y258" s="1375"/>
    </row>
    <row r="259" spans="1:25" ht="14.25" customHeight="1">
      <c r="A259" s="1164">
        <v>42064</v>
      </c>
      <c r="B259" s="1154">
        <v>99.513840405132385</v>
      </c>
      <c r="C259" s="1166">
        <f t="shared" si="49"/>
        <v>-5.1718540119608747E-2</v>
      </c>
      <c r="D259" s="1160">
        <f t="shared" si="59"/>
        <v>-1.1000000000000001</v>
      </c>
      <c r="E259" s="1170">
        <f t="shared" si="53"/>
        <v>99.570951394954719</v>
      </c>
      <c r="F259" s="1171">
        <f t="shared" si="50"/>
        <v>-6.1762788946452929E-2</v>
      </c>
      <c r="G259" s="1168">
        <f t="shared" si="55"/>
        <v>99.694759715817327</v>
      </c>
      <c r="H259" s="1169">
        <f t="shared" si="51"/>
        <v>-4.9180188638175082E-2</v>
      </c>
      <c r="I259" s="1415" t="s">
        <v>770</v>
      </c>
      <c r="J259" s="1216" t="str">
        <f t="shared" si="46"/>
        <v>---</v>
      </c>
      <c r="K259" s="1382">
        <v>0</v>
      </c>
      <c r="L259" s="1151"/>
      <c r="M259" s="1103"/>
      <c r="N259" s="1164">
        <v>42064</v>
      </c>
      <c r="O259" s="1198">
        <v>99.608919999999998</v>
      </c>
      <c r="P259" s="1199">
        <f t="shared" si="47"/>
        <v>0.19131000000000142</v>
      </c>
      <c r="Q259" s="1171">
        <f t="shared" si="58"/>
        <v>0.94</v>
      </c>
      <c r="R259" s="1168">
        <f t="shared" si="60"/>
        <v>99.394683333333333</v>
      </c>
      <c r="S259" s="1169">
        <f t="shared" si="52"/>
        <v>0.20719666666667536</v>
      </c>
      <c r="T259" s="1157">
        <f t="shared" si="61"/>
        <v>99.204958571428577</v>
      </c>
      <c r="U259" s="1158">
        <f t="shared" si="54"/>
        <v>2.8582857142879448E-2</v>
      </c>
      <c r="V259" s="1149" t="str">
        <f t="shared" si="48"/>
        <v>---</v>
      </c>
      <c r="W259" s="1150">
        <v>0</v>
      </c>
      <c r="X259" s="1163"/>
      <c r="Y259" s="1375"/>
    </row>
    <row r="260" spans="1:25" ht="14.25" customHeight="1">
      <c r="A260" s="1164">
        <v>42095</v>
      </c>
      <c r="B260" s="1154">
        <v>99.488037153541669</v>
      </c>
      <c r="C260" s="1166">
        <f t="shared" si="49"/>
        <v>-2.5803251590716059E-2</v>
      </c>
      <c r="D260" s="1160">
        <f t="shared" si="59"/>
        <v>-0.84</v>
      </c>
      <c r="E260" s="1157">
        <f t="shared" si="53"/>
        <v>99.522478834642015</v>
      </c>
      <c r="F260" s="1158">
        <f t="shared" si="50"/>
        <v>-4.8472560312703195E-2</v>
      </c>
      <c r="G260" s="1190">
        <f t="shared" si="55"/>
        <v>99.642651055623062</v>
      </c>
      <c r="H260" s="1191">
        <f t="shared" si="51"/>
        <v>-5.2108660194264189E-2</v>
      </c>
      <c r="I260" s="1384" t="s">
        <v>770</v>
      </c>
      <c r="J260" s="1162" t="str">
        <f t="shared" si="46"/>
        <v>---</v>
      </c>
      <c r="K260" s="1382">
        <v>0</v>
      </c>
      <c r="L260" s="1151"/>
      <c r="M260" s="1103"/>
      <c r="N260" s="1164">
        <v>42095</v>
      </c>
      <c r="O260" s="1198">
        <v>99.689220000000006</v>
      </c>
      <c r="P260" s="1199">
        <f t="shared" si="47"/>
        <v>8.0300000000008254E-2</v>
      </c>
      <c r="Q260" s="1171">
        <f t="shared" si="58"/>
        <v>1.02</v>
      </c>
      <c r="R260" s="1168">
        <f t="shared" si="60"/>
        <v>99.571916666666652</v>
      </c>
      <c r="S260" s="1169">
        <f t="shared" si="52"/>
        <v>0.17723333333331937</v>
      </c>
      <c r="T260" s="1157">
        <f t="shared" si="61"/>
        <v>99.267401428571432</v>
      </c>
      <c r="U260" s="1158">
        <f t="shared" si="54"/>
        <v>6.2442857142855246E-2</v>
      </c>
      <c r="V260" s="1149" t="str">
        <f t="shared" si="48"/>
        <v>---</v>
      </c>
      <c r="W260" s="1150">
        <v>0</v>
      </c>
      <c r="X260" s="1163"/>
      <c r="Y260" s="1375"/>
    </row>
    <row r="261" spans="1:25" ht="14.25" customHeight="1">
      <c r="A261" s="1164">
        <v>42125</v>
      </c>
      <c r="B261" s="1154">
        <v>99.48980022207715</v>
      </c>
      <c r="C261" s="1155">
        <f t="shared" si="49"/>
        <v>1.7630685354816933E-3</v>
      </c>
      <c r="D261" s="1160">
        <f t="shared" si="59"/>
        <v>-0.6</v>
      </c>
      <c r="E261" s="1157">
        <f t="shared" si="53"/>
        <v>99.497225926917054</v>
      </c>
      <c r="F261" s="1158">
        <f t="shared" si="50"/>
        <v>-2.5252907724961915E-2</v>
      </c>
      <c r="G261" s="1190">
        <f t="shared" si="55"/>
        <v>99.594523270399264</v>
      </c>
      <c r="H261" s="1191">
        <f t="shared" si="51"/>
        <v>-4.8127785223798014E-2</v>
      </c>
      <c r="I261" s="1384" t="s">
        <v>767</v>
      </c>
      <c r="J261" s="1162" t="str">
        <f t="shared" si="46"/>
        <v>---</v>
      </c>
      <c r="K261" s="1382">
        <v>0</v>
      </c>
      <c r="L261" s="1151"/>
      <c r="M261" s="1103"/>
      <c r="N261" s="1164">
        <v>42125</v>
      </c>
      <c r="O261" s="1198">
        <v>99.679310000000001</v>
      </c>
      <c r="P261" s="1199">
        <f t="shared" si="47"/>
        <v>-9.9100000000049704E-3</v>
      </c>
      <c r="Q261" s="1171">
        <f t="shared" si="58"/>
        <v>0.74</v>
      </c>
      <c r="R261" s="1168">
        <f t="shared" si="60"/>
        <v>99.659149999999997</v>
      </c>
      <c r="S261" s="1169">
        <f t="shared" si="52"/>
        <v>8.7233333333344376E-2</v>
      </c>
      <c r="T261" s="1157">
        <f t="shared" si="61"/>
        <v>99.355067142857138</v>
      </c>
      <c r="U261" s="1158">
        <f t="shared" si="54"/>
        <v>8.7665714285705576E-2</v>
      </c>
      <c r="V261" s="1149" t="str">
        <f t="shared" si="48"/>
        <v>---</v>
      </c>
      <c r="W261" s="1150">
        <v>0</v>
      </c>
      <c r="X261" s="1163"/>
      <c r="Y261" s="1375"/>
    </row>
    <row r="262" spans="1:25" ht="14.25" customHeight="1">
      <c r="A262" s="1164">
        <v>42156</v>
      </c>
      <c r="B262" s="1154">
        <v>99.487080296550644</v>
      </c>
      <c r="C262" s="1155">
        <f t="shared" si="49"/>
        <v>-2.7199255265060174E-3</v>
      </c>
      <c r="D262" s="1160">
        <f t="shared" si="59"/>
        <v>-0.44</v>
      </c>
      <c r="E262" s="1157">
        <f t="shared" si="53"/>
        <v>99.488305890723154</v>
      </c>
      <c r="F262" s="1158">
        <f t="shared" si="50"/>
        <v>-8.9200361938992501E-3</v>
      </c>
      <c r="G262" s="1190">
        <f t="shared" si="55"/>
        <v>99.553842947000774</v>
      </c>
      <c r="H262" s="1191">
        <f t="shared" si="51"/>
        <v>-4.0680323398490259E-2</v>
      </c>
      <c r="I262" s="1384" t="s">
        <v>767</v>
      </c>
      <c r="J262" s="1162" t="str">
        <f t="shared" ref="J262:J302" si="62">IF(K262=1,"山",IF(K262=-1,"谷","---"))</f>
        <v>---</v>
      </c>
      <c r="K262" s="1382">
        <v>0</v>
      </c>
      <c r="L262" s="1151"/>
      <c r="M262" s="1103"/>
      <c r="N262" s="1192">
        <v>42156</v>
      </c>
      <c r="O262" s="1193">
        <v>99.637990000000002</v>
      </c>
      <c r="P262" s="1194">
        <f t="shared" ref="P262:P310" si="63">O262-O261</f>
        <v>-4.1319999999998913E-2</v>
      </c>
      <c r="Q262" s="1195">
        <f t="shared" si="58"/>
        <v>0.38</v>
      </c>
      <c r="R262" s="1196">
        <f t="shared" si="60"/>
        <v>99.668840000000003</v>
      </c>
      <c r="S262" s="1197">
        <f t="shared" si="52"/>
        <v>9.6900000000061937E-3</v>
      </c>
      <c r="T262" s="1167">
        <f t="shared" si="61"/>
        <v>99.453985714285707</v>
      </c>
      <c r="U262" s="1195">
        <f t="shared" si="54"/>
        <v>9.8918571428569635E-2</v>
      </c>
      <c r="V262" s="1186" t="str">
        <f t="shared" ref="V262:V279" si="64">IF(W262=1,"山",IF(W262=-1,"谷","---"))</f>
        <v>山</v>
      </c>
      <c r="W262" s="1187">
        <v>1</v>
      </c>
      <c r="X262" s="1163"/>
      <c r="Y262" s="1375"/>
    </row>
    <row r="263" spans="1:25" ht="14.25" customHeight="1">
      <c r="A263" s="1164">
        <v>42186</v>
      </c>
      <c r="B263" s="1154">
        <v>99.462634339900077</v>
      </c>
      <c r="C263" s="1155">
        <f t="shared" si="49"/>
        <v>-2.4445956650566814E-2</v>
      </c>
      <c r="D263" s="1160">
        <f t="shared" si="59"/>
        <v>-0.39</v>
      </c>
      <c r="E263" s="1157">
        <f t="shared" si="53"/>
        <v>99.479838286175962</v>
      </c>
      <c r="F263" s="1158">
        <f t="shared" si="50"/>
        <v>-8.4676045471923089E-3</v>
      </c>
      <c r="G263" s="1190">
        <f t="shared" si="55"/>
        <v>99.520058028133377</v>
      </c>
      <c r="H263" s="1191">
        <f t="shared" si="51"/>
        <v>-3.3784918867397096E-2</v>
      </c>
      <c r="I263" s="1384" t="s">
        <v>768</v>
      </c>
      <c r="J263" s="1162" t="str">
        <f t="shared" si="62"/>
        <v>---</v>
      </c>
      <c r="K263" s="1382">
        <v>0</v>
      </c>
      <c r="L263" s="1151"/>
      <c r="M263" s="1103"/>
      <c r="N263" s="1164">
        <v>42186</v>
      </c>
      <c r="O263" s="1198">
        <v>99.58914</v>
      </c>
      <c r="P263" s="1199">
        <f t="shared" si="63"/>
        <v>-4.8850000000001614E-2</v>
      </c>
      <c r="Q263" s="1171">
        <f t="shared" si="58"/>
        <v>0.14000000000000001</v>
      </c>
      <c r="R263" s="1168">
        <f t="shared" si="60"/>
        <v>99.635479999999987</v>
      </c>
      <c r="S263" s="1169">
        <f t="shared" si="52"/>
        <v>-3.3360000000016043E-2</v>
      </c>
      <c r="T263" s="1157">
        <f t="shared" si="61"/>
        <v>99.539958571428571</v>
      </c>
      <c r="U263" s="1158">
        <f t="shared" si="54"/>
        <v>8.597285714286329E-2</v>
      </c>
      <c r="V263" s="1149" t="str">
        <f t="shared" si="64"/>
        <v>---</v>
      </c>
      <c r="W263" s="1150">
        <v>0</v>
      </c>
      <c r="X263" s="1163"/>
      <c r="Y263" s="1375"/>
    </row>
    <row r="264" spans="1:25" ht="14.25" customHeight="1">
      <c r="A264" s="1164">
        <v>42217</v>
      </c>
      <c r="B264" s="1154">
        <v>99.421320901158907</v>
      </c>
      <c r="C264" s="1155">
        <f t="shared" si="49"/>
        <v>-4.1313438741170216E-2</v>
      </c>
      <c r="D264" s="1160">
        <f t="shared" si="59"/>
        <v>-0.44</v>
      </c>
      <c r="E264" s="1157">
        <f t="shared" si="53"/>
        <v>99.457011845869872</v>
      </c>
      <c r="F264" s="1158">
        <f t="shared" ref="F264:F327" si="65">E264-E263</f>
        <v>-2.282644030609049E-2</v>
      </c>
      <c r="G264" s="1190">
        <f t="shared" si="55"/>
        <v>99.489753180516118</v>
      </c>
      <c r="H264" s="1191">
        <f t="shared" ref="H264:H327" si="66">G264-G263</f>
        <v>-3.0304847617259156E-2</v>
      </c>
      <c r="I264" s="1384" t="s">
        <v>768</v>
      </c>
      <c r="J264" s="1162" t="str">
        <f t="shared" si="62"/>
        <v>---</v>
      </c>
      <c r="K264" s="1382">
        <v>0</v>
      </c>
      <c r="L264" s="1151"/>
      <c r="M264" s="1103"/>
      <c r="N264" s="1164">
        <v>42217</v>
      </c>
      <c r="O264" s="1165">
        <v>99.590639999999993</v>
      </c>
      <c r="P264" s="1166">
        <f t="shared" si="63"/>
        <v>1.4999999999929514E-3</v>
      </c>
      <c r="Q264" s="1171">
        <f t="shared" si="58"/>
        <v>0.18</v>
      </c>
      <c r="R264" s="1168">
        <f t="shared" si="60"/>
        <v>99.605923333333337</v>
      </c>
      <c r="S264" s="1169">
        <f t="shared" ref="S264:S310" si="67">R264-R263</f>
        <v>-2.9556666666650244E-2</v>
      </c>
      <c r="T264" s="1157">
        <f t="shared" si="61"/>
        <v>99.601832857142853</v>
      </c>
      <c r="U264" s="1158">
        <f t="shared" si="54"/>
        <v>6.1874285714281996E-2</v>
      </c>
      <c r="V264" s="1149" t="str">
        <f t="shared" si="64"/>
        <v>---</v>
      </c>
      <c r="W264" s="1150">
        <v>0</v>
      </c>
      <c r="X264" s="1163"/>
      <c r="Y264" s="1375"/>
    </row>
    <row r="265" spans="1:25" ht="14.25" customHeight="1">
      <c r="A265" s="1164">
        <v>42248</v>
      </c>
      <c r="B265" s="1154">
        <v>99.359711426495593</v>
      </c>
      <c r="C265" s="1155">
        <f t="shared" si="49"/>
        <v>-6.160947466331379E-2</v>
      </c>
      <c r="D265" s="1160">
        <f t="shared" si="59"/>
        <v>-0.49</v>
      </c>
      <c r="E265" s="1157">
        <f t="shared" si="53"/>
        <v>99.414555555851521</v>
      </c>
      <c r="F265" s="1158">
        <f t="shared" si="65"/>
        <v>-4.2456290018350273E-2</v>
      </c>
      <c r="G265" s="1190">
        <f t="shared" si="55"/>
        <v>99.460346392122332</v>
      </c>
      <c r="H265" s="1191">
        <f t="shared" si="66"/>
        <v>-2.9406788393785632E-2</v>
      </c>
      <c r="I265" s="1384" t="s">
        <v>769</v>
      </c>
      <c r="J265" s="1162" t="str">
        <f t="shared" si="62"/>
        <v>---</v>
      </c>
      <c r="K265" s="1382">
        <v>0</v>
      </c>
      <c r="L265" s="1151"/>
      <c r="M265" s="1103"/>
      <c r="N265" s="1164">
        <v>42248</v>
      </c>
      <c r="O265" s="1165">
        <v>99.617649999999998</v>
      </c>
      <c r="P265" s="1166">
        <f t="shared" si="63"/>
        <v>2.7010000000004197E-2</v>
      </c>
      <c r="Q265" s="1171">
        <f t="shared" si="58"/>
        <v>0.37</v>
      </c>
      <c r="R265" s="1168">
        <f t="shared" si="60"/>
        <v>99.599143333333316</v>
      </c>
      <c r="S265" s="1169">
        <f t="shared" si="67"/>
        <v>-6.7800000000204363E-3</v>
      </c>
      <c r="T265" s="1157">
        <f t="shared" si="61"/>
        <v>99.630409999999998</v>
      </c>
      <c r="U265" s="1158">
        <f t="shared" si="54"/>
        <v>2.8577142857145077E-2</v>
      </c>
      <c r="V265" s="1149" t="str">
        <f t="shared" si="64"/>
        <v>---</v>
      </c>
      <c r="W265" s="1150">
        <v>0</v>
      </c>
      <c r="X265" s="1163"/>
      <c r="Y265" s="1375"/>
    </row>
    <row r="266" spans="1:25" ht="14.25" customHeight="1">
      <c r="A266" s="1164">
        <v>42278</v>
      </c>
      <c r="B266" s="1154">
        <v>99.300657147162056</v>
      </c>
      <c r="C266" s="1155">
        <f t="shared" ref="C266:C329" si="68">B266-B265</f>
        <v>-5.9054279333537352E-2</v>
      </c>
      <c r="D266" s="1160">
        <f t="shared" si="59"/>
        <v>-0.53</v>
      </c>
      <c r="E266" s="1157">
        <f t="shared" si="53"/>
        <v>99.360563158272171</v>
      </c>
      <c r="F266" s="1158">
        <f t="shared" si="65"/>
        <v>-5.3992397579349927E-2</v>
      </c>
      <c r="G266" s="1190">
        <f t="shared" si="55"/>
        <v>99.429891640983712</v>
      </c>
      <c r="H266" s="1191">
        <f t="shared" si="66"/>
        <v>-3.0454751138620395E-2</v>
      </c>
      <c r="I266" s="1384" t="s">
        <v>769</v>
      </c>
      <c r="J266" s="1162" t="str">
        <f t="shared" si="62"/>
        <v>---</v>
      </c>
      <c r="K266" s="1382">
        <v>0</v>
      </c>
      <c r="L266" s="1151"/>
      <c r="M266" s="1103"/>
      <c r="N266" s="1164">
        <v>42278</v>
      </c>
      <c r="O266" s="1165">
        <v>99.726740000000007</v>
      </c>
      <c r="P266" s="1166">
        <f t="shared" si="63"/>
        <v>0.10909000000000901</v>
      </c>
      <c r="Q266" s="1171">
        <f t="shared" si="58"/>
        <v>0.67</v>
      </c>
      <c r="R266" s="1168">
        <f t="shared" si="60"/>
        <v>99.645009999999999</v>
      </c>
      <c r="S266" s="1169">
        <f t="shared" si="67"/>
        <v>4.5866666666682931E-2</v>
      </c>
      <c r="T266" s="1157">
        <f t="shared" si="61"/>
        <v>99.647241428571434</v>
      </c>
      <c r="U266" s="1158">
        <f t="shared" si="54"/>
        <v>1.6831428571435936E-2</v>
      </c>
      <c r="V266" s="1149" t="str">
        <f t="shared" si="64"/>
        <v>---</v>
      </c>
      <c r="W266" s="1150">
        <v>0</v>
      </c>
      <c r="X266" s="1163"/>
      <c r="Y266" s="1375"/>
    </row>
    <row r="267" spans="1:25" ht="14.25" customHeight="1">
      <c r="A267" s="1164">
        <v>42309</v>
      </c>
      <c r="B267" s="1154">
        <v>99.25350339337048</v>
      </c>
      <c r="C267" s="1155">
        <f t="shared" si="68"/>
        <v>-4.7153753791576491E-2</v>
      </c>
      <c r="D267" s="1160">
        <f t="shared" si="59"/>
        <v>-0.52</v>
      </c>
      <c r="E267" s="1157">
        <f t="shared" si="53"/>
        <v>99.304623989009372</v>
      </c>
      <c r="F267" s="1158">
        <f t="shared" si="65"/>
        <v>-5.5939169262799737E-2</v>
      </c>
      <c r="G267" s="1190">
        <f t="shared" si="55"/>
        <v>99.39638681810213</v>
      </c>
      <c r="H267" s="1191">
        <f t="shared" si="66"/>
        <v>-3.3504822881582186E-2</v>
      </c>
      <c r="I267" s="1384" t="s">
        <v>770</v>
      </c>
      <c r="J267" s="1162" t="str">
        <f t="shared" si="62"/>
        <v>---</v>
      </c>
      <c r="K267" s="1382">
        <v>0</v>
      </c>
      <c r="L267" s="1151"/>
      <c r="M267" s="1103"/>
      <c r="N267" s="1164">
        <v>42309</v>
      </c>
      <c r="O267" s="1165">
        <v>99.835620000000006</v>
      </c>
      <c r="P267" s="1166">
        <f t="shared" si="63"/>
        <v>0.1088799999999992</v>
      </c>
      <c r="Q267" s="1171">
        <f t="shared" si="58"/>
        <v>0.9</v>
      </c>
      <c r="R267" s="1168">
        <f t="shared" si="60"/>
        <v>99.726670000000013</v>
      </c>
      <c r="S267" s="1169">
        <f t="shared" si="67"/>
        <v>8.1660000000013611E-2</v>
      </c>
      <c r="T267" s="1157">
        <f t="shared" si="61"/>
        <v>99.668155714285732</v>
      </c>
      <c r="U267" s="1158">
        <f t="shared" si="54"/>
        <v>2.0914285714297876E-2</v>
      </c>
      <c r="V267" s="1149" t="str">
        <f t="shared" si="64"/>
        <v>---</v>
      </c>
      <c r="W267" s="1150">
        <v>0</v>
      </c>
      <c r="X267" s="1163"/>
      <c r="Y267" s="1375"/>
    </row>
    <row r="268" spans="1:25" ht="14.25" customHeight="1">
      <c r="A268" s="1164">
        <v>42339</v>
      </c>
      <c r="B268" s="1154">
        <v>99.23374069867991</v>
      </c>
      <c r="C268" s="1155">
        <f t="shared" si="68"/>
        <v>-1.9762694690570015E-2</v>
      </c>
      <c r="D268" s="1160">
        <f t="shared" si="59"/>
        <v>-0.47</v>
      </c>
      <c r="E268" s="1417">
        <f t="shared" ref="E268:E283" si="69">SUM(B266:B268)/3</f>
        <v>99.262633746404148</v>
      </c>
      <c r="F268" s="1158">
        <f t="shared" si="65"/>
        <v>-4.1990242605223216E-2</v>
      </c>
      <c r="G268" s="1190">
        <f t="shared" si="55"/>
        <v>99.359806886188238</v>
      </c>
      <c r="H268" s="1191">
        <f t="shared" si="66"/>
        <v>-3.6579931913891528E-2</v>
      </c>
      <c r="I268" s="1384" t="s">
        <v>770</v>
      </c>
      <c r="J268" s="1162" t="str">
        <f t="shared" si="62"/>
        <v>---</v>
      </c>
      <c r="K268" s="1382">
        <v>0</v>
      </c>
      <c r="L268" s="1151"/>
      <c r="M268" s="1103"/>
      <c r="N268" s="1217">
        <v>42339</v>
      </c>
      <c r="O268" s="1218">
        <v>99.834909999999994</v>
      </c>
      <c r="P268" s="1219">
        <f t="shared" si="63"/>
        <v>-7.1000000001220087E-4</v>
      </c>
      <c r="Q268" s="1210">
        <f t="shared" si="58"/>
        <v>0.86</v>
      </c>
      <c r="R268" s="1220">
        <f t="shared" si="60"/>
        <v>99.799089999999993</v>
      </c>
      <c r="S268" s="1221">
        <f t="shared" si="67"/>
        <v>7.2419999999979723E-2</v>
      </c>
      <c r="T268" s="1211">
        <f t="shared" si="61"/>
        <v>99.690384285714302</v>
      </c>
      <c r="U268" s="1205">
        <f t="shared" ref="U268:U310" si="70">T268-T267</f>
        <v>2.2228571428570376E-2</v>
      </c>
      <c r="V268" s="1149" t="str">
        <f t="shared" si="64"/>
        <v>---</v>
      </c>
      <c r="W268" s="1150">
        <v>0</v>
      </c>
      <c r="X268" s="1163"/>
      <c r="Y268" s="1375"/>
    </row>
    <row r="269" spans="1:25" ht="14.25" customHeight="1">
      <c r="A269" s="1142">
        <v>42370</v>
      </c>
      <c r="B269" s="1276">
        <v>99.229370476851884</v>
      </c>
      <c r="C269" s="1390">
        <f t="shared" si="68"/>
        <v>-4.3702218280259331E-3</v>
      </c>
      <c r="D269" s="1416">
        <f t="shared" si="59"/>
        <v>-0.41</v>
      </c>
      <c r="E269" s="1147">
        <f t="shared" si="69"/>
        <v>99.238871522967429</v>
      </c>
      <c r="F269" s="1248">
        <f t="shared" si="65"/>
        <v>-2.376222343671941E-2</v>
      </c>
      <c r="G269" s="1418">
        <f t="shared" si="55"/>
        <v>99.322991197659832</v>
      </c>
      <c r="H269" s="1416">
        <f t="shared" si="66"/>
        <v>-3.6815688528406554E-2</v>
      </c>
      <c r="I269" s="1394" t="s">
        <v>770</v>
      </c>
      <c r="J269" s="1209" t="str">
        <f t="shared" si="62"/>
        <v>---</v>
      </c>
      <c r="K269" s="1395">
        <v>0</v>
      </c>
      <c r="L269" s="1396"/>
      <c r="M269" s="1103"/>
      <c r="N269" s="1142">
        <v>42370</v>
      </c>
      <c r="O269" s="1223">
        <v>99.727450000000005</v>
      </c>
      <c r="P269" s="1224">
        <f t="shared" si="63"/>
        <v>-0.10745999999998901</v>
      </c>
      <c r="Q269" s="1171">
        <f t="shared" si="58"/>
        <v>0.56999999999999995</v>
      </c>
      <c r="R269" s="1145">
        <f t="shared" si="60"/>
        <v>99.799326666666659</v>
      </c>
      <c r="S269" s="1214">
        <f t="shared" si="67"/>
        <v>2.3666666666599667E-4</v>
      </c>
      <c r="T269" s="1157">
        <f t="shared" si="61"/>
        <v>99.70316428571428</v>
      </c>
      <c r="U269" s="1158">
        <f t="shared" si="70"/>
        <v>1.2779999999978031E-2</v>
      </c>
      <c r="V269" s="1149" t="str">
        <f t="shared" si="64"/>
        <v>---</v>
      </c>
      <c r="W269" s="1150">
        <v>0</v>
      </c>
      <c r="X269" s="1163"/>
      <c r="Y269" s="1375"/>
    </row>
    <row r="270" spans="1:25" ht="14.25" customHeight="1">
      <c r="A270" s="1164">
        <v>42401</v>
      </c>
      <c r="B270" s="1154">
        <v>99.206443921935801</v>
      </c>
      <c r="C270" s="1166">
        <f t="shared" si="68"/>
        <v>-2.2926554916082864E-2</v>
      </c>
      <c r="D270" s="1225">
        <f t="shared" si="59"/>
        <v>-0.36</v>
      </c>
      <c r="E270" s="1170">
        <f t="shared" si="69"/>
        <v>99.223185032489198</v>
      </c>
      <c r="F270" s="1171">
        <f t="shared" si="65"/>
        <v>-1.5686490478231008E-2</v>
      </c>
      <c r="G270" s="1226">
        <f t="shared" si="55"/>
        <v>99.286392566522082</v>
      </c>
      <c r="H270" s="1225">
        <f t="shared" si="66"/>
        <v>-3.6598631137749749E-2</v>
      </c>
      <c r="I270" s="1415" t="s">
        <v>770</v>
      </c>
      <c r="J270" s="1227" t="str">
        <f t="shared" si="62"/>
        <v>---</v>
      </c>
      <c r="K270" s="1382">
        <v>0</v>
      </c>
      <c r="L270" s="1151"/>
      <c r="M270" s="1103"/>
      <c r="N270" s="1164">
        <v>42401</v>
      </c>
      <c r="O270" s="1165">
        <v>99.573909999999998</v>
      </c>
      <c r="P270" s="1166">
        <f t="shared" si="63"/>
        <v>-0.15354000000000667</v>
      </c>
      <c r="Q270" s="1171">
        <f t="shared" si="58"/>
        <v>0.16</v>
      </c>
      <c r="R270" s="1168">
        <f t="shared" si="60"/>
        <v>99.712090000000003</v>
      </c>
      <c r="S270" s="1169">
        <f t="shared" si="67"/>
        <v>-8.7236666666655083E-2</v>
      </c>
      <c r="T270" s="1157">
        <f t="shared" si="61"/>
        <v>99.700988571428553</v>
      </c>
      <c r="U270" s="1158">
        <f t="shared" si="70"/>
        <v>-2.1757142857268263E-3</v>
      </c>
      <c r="V270" s="1149" t="str">
        <f t="shared" si="64"/>
        <v>---</v>
      </c>
      <c r="W270" s="1228">
        <v>0</v>
      </c>
      <c r="X270" s="1163"/>
      <c r="Y270" s="1375"/>
    </row>
    <row r="271" spans="1:25" ht="14.25" customHeight="1">
      <c r="A271" s="1164">
        <v>42430</v>
      </c>
      <c r="B271" s="1154">
        <v>99.221351339949223</v>
      </c>
      <c r="C271" s="1155">
        <f t="shared" si="68"/>
        <v>1.4907418013422102E-2</v>
      </c>
      <c r="D271" s="1160">
        <f t="shared" si="59"/>
        <v>-0.28999999999999998</v>
      </c>
      <c r="E271" s="1157">
        <f t="shared" si="69"/>
        <v>99.219055246245645</v>
      </c>
      <c r="F271" s="1158">
        <f t="shared" si="65"/>
        <v>-4.1297862435527577E-3</v>
      </c>
      <c r="G271" s="1159">
        <f t="shared" si="55"/>
        <v>99.257825486349276</v>
      </c>
      <c r="H271" s="1160">
        <f t="shared" si="66"/>
        <v>-2.8567080172805959E-2</v>
      </c>
      <c r="I271" s="1384" t="s">
        <v>767</v>
      </c>
      <c r="J271" s="1209" t="str">
        <f t="shared" si="62"/>
        <v>---</v>
      </c>
      <c r="K271" s="1382">
        <v>0</v>
      </c>
      <c r="L271" s="1151"/>
      <c r="M271" s="1103"/>
      <c r="N271" s="1164">
        <v>42430</v>
      </c>
      <c r="O271" s="1165">
        <v>99.545079999999999</v>
      </c>
      <c r="P271" s="1166">
        <f t="shared" si="63"/>
        <v>-2.8829999999999245E-2</v>
      </c>
      <c r="Q271" s="1171">
        <f t="shared" si="58"/>
        <v>-0.06</v>
      </c>
      <c r="R271" s="1168">
        <f t="shared" si="60"/>
        <v>99.615479999999991</v>
      </c>
      <c r="S271" s="1169">
        <f t="shared" si="67"/>
        <v>-9.6610000000012519E-2</v>
      </c>
      <c r="T271" s="1157">
        <f t="shared" si="61"/>
        <v>99.694479999999999</v>
      </c>
      <c r="U271" s="1158">
        <f t="shared" si="70"/>
        <v>-6.5085714285544327E-3</v>
      </c>
      <c r="V271" s="1149" t="str">
        <f t="shared" si="64"/>
        <v>---</v>
      </c>
      <c r="W271" s="1228">
        <v>0</v>
      </c>
      <c r="X271" s="1163"/>
      <c r="Y271" s="1375"/>
    </row>
    <row r="272" spans="1:25" ht="14.25" customHeight="1">
      <c r="A272" s="1192">
        <v>42461</v>
      </c>
      <c r="B272" s="1154">
        <v>99.268984939818708</v>
      </c>
      <c r="C272" s="1232">
        <f t="shared" si="68"/>
        <v>4.763359986948501E-2</v>
      </c>
      <c r="D272" s="1156">
        <f t="shared" si="59"/>
        <v>-0.22</v>
      </c>
      <c r="E272" s="1167">
        <f t="shared" si="69"/>
        <v>99.232260067234577</v>
      </c>
      <c r="F272" s="1195">
        <f t="shared" si="65"/>
        <v>1.3204820988931942E-2</v>
      </c>
      <c r="G272" s="1419">
        <f t="shared" ref="G272" si="71">SUM(B266:B272)/7</f>
        <v>99.244864559681147</v>
      </c>
      <c r="H272" s="1156">
        <f t="shared" si="66"/>
        <v>-1.2960926668128536E-2</v>
      </c>
      <c r="I272" s="1400" t="s">
        <v>767</v>
      </c>
      <c r="J272" s="1180" t="str">
        <f t="shared" si="62"/>
        <v>---</v>
      </c>
      <c r="K272" s="1382">
        <v>0</v>
      </c>
      <c r="L272" s="1151"/>
      <c r="M272" s="1103"/>
      <c r="N272" s="1164">
        <v>42461</v>
      </c>
      <c r="O272" s="1165">
        <v>99.551100000000005</v>
      </c>
      <c r="P272" s="1166">
        <f t="shared" si="63"/>
        <v>6.0200000000065756E-3</v>
      </c>
      <c r="Q272" s="1171">
        <f t="shared" si="58"/>
        <v>-0.14000000000000001</v>
      </c>
      <c r="R272" s="1168">
        <f t="shared" si="60"/>
        <v>99.556696666666667</v>
      </c>
      <c r="S272" s="1169">
        <f t="shared" si="67"/>
        <v>-5.878333333332364E-2</v>
      </c>
      <c r="T272" s="1157">
        <f t="shared" si="61"/>
        <v>99.684972857142867</v>
      </c>
      <c r="U272" s="1158">
        <f t="shared" si="70"/>
        <v>-9.5071428571316119E-3</v>
      </c>
      <c r="V272" s="1149" t="str">
        <f t="shared" si="64"/>
        <v>---</v>
      </c>
      <c r="W272" s="1228">
        <v>0</v>
      </c>
      <c r="X272" s="1163"/>
      <c r="Y272" s="1375"/>
    </row>
    <row r="273" spans="1:25" ht="14.25" customHeight="1">
      <c r="A273" s="1164">
        <v>42491</v>
      </c>
      <c r="B273" s="1154">
        <v>99.356795502191503</v>
      </c>
      <c r="C273" s="1155">
        <f t="shared" si="68"/>
        <v>8.781056237279472E-2</v>
      </c>
      <c r="D273" s="1160">
        <f t="shared" si="59"/>
        <v>-0.13</v>
      </c>
      <c r="E273" s="1157">
        <f t="shared" si="69"/>
        <v>99.282377260653149</v>
      </c>
      <c r="F273" s="1158">
        <f t="shared" si="65"/>
        <v>5.0117193418572015E-2</v>
      </c>
      <c r="G273" s="1159">
        <f t="shared" ref="G273:G275" si="72">SUM(B267:B273)/7</f>
        <v>99.252884324685368</v>
      </c>
      <c r="H273" s="1160">
        <f t="shared" si="66"/>
        <v>8.0197650042208579E-3</v>
      </c>
      <c r="I273" s="1420" t="s">
        <v>768</v>
      </c>
      <c r="J273" s="1209" t="str">
        <f t="shared" si="62"/>
        <v>---</v>
      </c>
      <c r="K273" s="1382">
        <v>0</v>
      </c>
      <c r="L273" s="1151"/>
      <c r="M273" s="1103"/>
      <c r="N273" s="1192">
        <v>42491</v>
      </c>
      <c r="O273" s="1231">
        <v>99.601439999999997</v>
      </c>
      <c r="P273" s="1232">
        <f t="shared" si="63"/>
        <v>5.0339999999991392E-2</v>
      </c>
      <c r="Q273" s="1195">
        <f t="shared" si="58"/>
        <v>-0.08</v>
      </c>
      <c r="R273" s="1196">
        <f t="shared" si="60"/>
        <v>99.565873333333343</v>
      </c>
      <c r="S273" s="1197">
        <f t="shared" si="67"/>
        <v>9.1766666666757146E-3</v>
      </c>
      <c r="T273" s="1167">
        <f t="shared" si="61"/>
        <v>99.667072857142855</v>
      </c>
      <c r="U273" s="1195">
        <f t="shared" si="70"/>
        <v>-1.7900000000011573E-2</v>
      </c>
      <c r="V273" s="1186" t="str">
        <f t="shared" si="64"/>
        <v>谷</v>
      </c>
      <c r="W273" s="1233">
        <v>-1</v>
      </c>
      <c r="X273" s="1163"/>
      <c r="Y273" s="1375"/>
    </row>
    <row r="274" spans="1:25" ht="14.25" customHeight="1">
      <c r="A274" s="1164">
        <v>42522</v>
      </c>
      <c r="B274" s="1154">
        <v>99.485646856795</v>
      </c>
      <c r="C274" s="1155">
        <f t="shared" si="68"/>
        <v>0.12885135460349773</v>
      </c>
      <c r="D274" s="1160">
        <f t="shared" si="59"/>
        <v>0</v>
      </c>
      <c r="E274" s="1157">
        <f t="shared" si="69"/>
        <v>99.370475766268399</v>
      </c>
      <c r="F274" s="1158">
        <f t="shared" si="65"/>
        <v>8.8098505615249678E-2</v>
      </c>
      <c r="G274" s="1159">
        <f t="shared" si="72"/>
        <v>99.286047676603147</v>
      </c>
      <c r="H274" s="1160">
        <f t="shared" si="66"/>
        <v>3.3163351917778527E-2</v>
      </c>
      <c r="I274" s="1420" t="s">
        <v>237</v>
      </c>
      <c r="J274" s="1209" t="str">
        <f t="shared" si="62"/>
        <v>---</v>
      </c>
      <c r="K274" s="1382">
        <v>0</v>
      </c>
      <c r="L274" s="1151"/>
      <c r="M274" s="1103"/>
      <c r="N274" s="1164">
        <v>42522</v>
      </c>
      <c r="O274" s="1165">
        <v>99.688519999999997</v>
      </c>
      <c r="P274" s="1166">
        <f t="shared" si="63"/>
        <v>8.7080000000000268E-2</v>
      </c>
      <c r="Q274" s="1171">
        <f t="shared" ref="Q274:Q310" si="73">ROUND((O274-O262)/O262*100,2)</f>
        <v>0.05</v>
      </c>
      <c r="R274" s="1168">
        <f t="shared" si="60"/>
        <v>99.613686666666652</v>
      </c>
      <c r="S274" s="1169">
        <f t="shared" si="67"/>
        <v>4.781333333330906E-2</v>
      </c>
      <c r="T274" s="1170">
        <f t="shared" si="61"/>
        <v>99.646058571428583</v>
      </c>
      <c r="U274" s="1171">
        <f t="shared" si="70"/>
        <v>-2.1014285714272773E-2</v>
      </c>
      <c r="V274" s="1149" t="str">
        <f t="shared" si="64"/>
        <v>---</v>
      </c>
      <c r="W274" s="1228">
        <v>0</v>
      </c>
      <c r="X274" s="1163"/>
      <c r="Y274" s="1375"/>
    </row>
    <row r="275" spans="1:25" ht="14.25" customHeight="1">
      <c r="A275" s="1164">
        <v>42552</v>
      </c>
      <c r="B275" s="1154">
        <v>99.660887718984142</v>
      </c>
      <c r="C275" s="1155">
        <f t="shared" si="68"/>
        <v>0.17524086218914192</v>
      </c>
      <c r="D275" s="1160">
        <f t="shared" si="59"/>
        <v>0.2</v>
      </c>
      <c r="E275" s="1157">
        <f t="shared" si="69"/>
        <v>99.501110025990215</v>
      </c>
      <c r="F275" s="1158">
        <f t="shared" si="65"/>
        <v>0.13063425972181619</v>
      </c>
      <c r="G275" s="1159">
        <f t="shared" si="72"/>
        <v>99.347068679503749</v>
      </c>
      <c r="H275" s="1160">
        <f t="shared" si="66"/>
        <v>6.1021002900602639E-2</v>
      </c>
      <c r="I275" s="1420" t="s">
        <v>237</v>
      </c>
      <c r="J275" s="1209" t="str">
        <f t="shared" si="62"/>
        <v>---</v>
      </c>
      <c r="K275" s="1382">
        <v>0</v>
      </c>
      <c r="L275" s="1151"/>
      <c r="M275" s="1103"/>
      <c r="N275" s="1164">
        <v>42552</v>
      </c>
      <c r="O275" s="1165">
        <v>99.764939999999996</v>
      </c>
      <c r="P275" s="1166">
        <f t="shared" si="63"/>
        <v>7.6419999999998822E-2</v>
      </c>
      <c r="Q275" s="1171">
        <f t="shared" si="73"/>
        <v>0.18</v>
      </c>
      <c r="R275" s="1168">
        <f t="shared" si="60"/>
        <v>99.684966666666654</v>
      </c>
      <c r="S275" s="1169">
        <f t="shared" si="67"/>
        <v>7.1280000000001564E-2</v>
      </c>
      <c r="T275" s="1157">
        <f t="shared" si="61"/>
        <v>99.636062857142861</v>
      </c>
      <c r="U275" s="1158">
        <f t="shared" si="70"/>
        <v>-9.9957142857221015E-3</v>
      </c>
      <c r="V275" s="1149" t="str">
        <f t="shared" si="64"/>
        <v>---</v>
      </c>
      <c r="W275" s="1228">
        <v>0</v>
      </c>
      <c r="X275" s="1163"/>
      <c r="Y275" s="1375"/>
    </row>
    <row r="276" spans="1:25" ht="14.25" customHeight="1">
      <c r="A276" s="1164">
        <v>42583</v>
      </c>
      <c r="B276" s="1154">
        <v>99.855997288417868</v>
      </c>
      <c r="C276" s="1155">
        <f t="shared" si="68"/>
        <v>0.19510956943372548</v>
      </c>
      <c r="D276" s="1160">
        <f t="shared" si="59"/>
        <v>0.44</v>
      </c>
      <c r="E276" s="1157">
        <f t="shared" si="69"/>
        <v>99.667510621399003</v>
      </c>
      <c r="F276" s="1158">
        <f t="shared" si="65"/>
        <v>0.16640059540878838</v>
      </c>
      <c r="G276" s="1159">
        <f t="shared" ref="G276:G283" si="74">SUM(B270:B276)/7</f>
        <v>99.436586795441741</v>
      </c>
      <c r="H276" s="1160">
        <f t="shared" si="66"/>
        <v>8.9518115937991638E-2</v>
      </c>
      <c r="I276" s="1420" t="s">
        <v>237</v>
      </c>
      <c r="J276" s="1209" t="str">
        <f t="shared" si="62"/>
        <v>---</v>
      </c>
      <c r="K276" s="1382">
        <v>0</v>
      </c>
      <c r="L276" s="1151"/>
      <c r="M276" s="1103"/>
      <c r="N276" s="1164">
        <v>42583</v>
      </c>
      <c r="O276" s="1165">
        <v>99.849540000000005</v>
      </c>
      <c r="P276" s="1166">
        <f t="shared" si="63"/>
        <v>8.460000000000889E-2</v>
      </c>
      <c r="Q276" s="1171">
        <f t="shared" si="73"/>
        <v>0.26</v>
      </c>
      <c r="R276" s="1168">
        <f t="shared" si="60"/>
        <v>99.76766666666667</v>
      </c>
      <c r="S276" s="1169">
        <f t="shared" si="67"/>
        <v>8.2700000000016871E-2</v>
      </c>
      <c r="T276" s="1157">
        <f t="shared" si="61"/>
        <v>99.653504285714277</v>
      </c>
      <c r="U276" s="1158">
        <f t="shared" si="70"/>
        <v>1.7441428571416395E-2</v>
      </c>
      <c r="V276" s="1149" t="str">
        <f t="shared" si="64"/>
        <v>---</v>
      </c>
      <c r="W276" s="1228">
        <v>0</v>
      </c>
      <c r="X276" s="1163"/>
      <c r="Y276" s="1375"/>
    </row>
    <row r="277" spans="1:25" ht="14.25" customHeight="1">
      <c r="A277" s="1164">
        <v>42614</v>
      </c>
      <c r="B277" s="1154">
        <v>100.06528983996196</v>
      </c>
      <c r="C277" s="1155">
        <f t="shared" si="68"/>
        <v>0.20929255154409532</v>
      </c>
      <c r="D277" s="1160">
        <f t="shared" si="59"/>
        <v>0.71</v>
      </c>
      <c r="E277" s="1157">
        <f t="shared" si="69"/>
        <v>99.86072494912132</v>
      </c>
      <c r="F277" s="1158">
        <f t="shared" si="65"/>
        <v>0.19321432772231617</v>
      </c>
      <c r="G277" s="1159">
        <f t="shared" si="74"/>
        <v>99.559279069445509</v>
      </c>
      <c r="H277" s="1160">
        <f t="shared" si="66"/>
        <v>0.12269227400376792</v>
      </c>
      <c r="I277" s="1420" t="s">
        <v>237</v>
      </c>
      <c r="J277" s="1209" t="str">
        <f t="shared" si="62"/>
        <v>---</v>
      </c>
      <c r="K277" s="1382">
        <v>0</v>
      </c>
      <c r="L277" s="1151"/>
      <c r="M277" s="1103"/>
      <c r="N277" s="1164">
        <v>42614</v>
      </c>
      <c r="O277" s="1165">
        <v>99.895790000000005</v>
      </c>
      <c r="P277" s="1166">
        <f t="shared" si="63"/>
        <v>4.6250000000000568E-2</v>
      </c>
      <c r="Q277" s="1171">
        <f t="shared" si="73"/>
        <v>0.28000000000000003</v>
      </c>
      <c r="R277" s="1168">
        <f t="shared" si="60"/>
        <v>99.836756666666659</v>
      </c>
      <c r="S277" s="1169">
        <f t="shared" si="67"/>
        <v>6.9089999999988549E-2</v>
      </c>
      <c r="T277" s="1157">
        <f t="shared" si="61"/>
        <v>99.699487142857151</v>
      </c>
      <c r="U277" s="1158">
        <f t="shared" si="70"/>
        <v>4.5982857142874423E-2</v>
      </c>
      <c r="V277" s="1149" t="str">
        <f t="shared" si="64"/>
        <v>---</v>
      </c>
      <c r="W277" s="1228">
        <v>0</v>
      </c>
      <c r="X277" s="1163"/>
      <c r="Y277" s="1375"/>
    </row>
    <row r="278" spans="1:25" ht="14.25" customHeight="1">
      <c r="A278" s="1164">
        <v>42644</v>
      </c>
      <c r="B278" s="1154">
        <v>100.27661776289497</v>
      </c>
      <c r="C278" s="1155">
        <f t="shared" si="68"/>
        <v>0.21132792293300895</v>
      </c>
      <c r="D278" s="1160">
        <f t="shared" si="59"/>
        <v>0.98</v>
      </c>
      <c r="E278" s="1157">
        <f t="shared" si="69"/>
        <v>100.0659682970916</v>
      </c>
      <c r="F278" s="1158">
        <f t="shared" si="65"/>
        <v>0.20524334797028132</v>
      </c>
      <c r="G278" s="1159">
        <f t="shared" si="74"/>
        <v>99.710031415580602</v>
      </c>
      <c r="H278" s="1160">
        <f t="shared" si="66"/>
        <v>0.15075234613509281</v>
      </c>
      <c r="I278" s="1420" t="s">
        <v>237</v>
      </c>
      <c r="J278" s="1209" t="str">
        <f t="shared" si="62"/>
        <v>---</v>
      </c>
      <c r="K278" s="1382">
        <v>0</v>
      </c>
      <c r="L278" s="1235" t="s">
        <v>771</v>
      </c>
      <c r="M278" s="1118"/>
      <c r="N278" s="1164">
        <v>42644</v>
      </c>
      <c r="O278" s="1165">
        <v>99.845179999999999</v>
      </c>
      <c r="P278" s="1166">
        <f t="shared" si="63"/>
        <v>-5.0610000000006039E-2</v>
      </c>
      <c r="Q278" s="1171">
        <f t="shared" si="73"/>
        <v>0.12</v>
      </c>
      <c r="R278" s="1168">
        <f t="shared" ref="R278:R281" si="75">SUM(O276:O278)/3</f>
        <v>99.863503333333327</v>
      </c>
      <c r="S278" s="1169">
        <f t="shared" si="67"/>
        <v>2.6746666666667807E-2</v>
      </c>
      <c r="T278" s="1157">
        <f t="shared" si="61"/>
        <v>99.742358571428568</v>
      </c>
      <c r="U278" s="1158">
        <f t="shared" si="70"/>
        <v>4.2871428571416459E-2</v>
      </c>
      <c r="V278" s="1149" t="str">
        <f t="shared" si="64"/>
        <v>---</v>
      </c>
      <c r="W278" s="1228">
        <v>0</v>
      </c>
      <c r="X278" s="1234" t="s">
        <v>771</v>
      </c>
      <c r="Y278" s="1375"/>
    </row>
    <row r="279" spans="1:25" ht="14.25" customHeight="1">
      <c r="A279" s="1164">
        <v>42675</v>
      </c>
      <c r="B279" s="1154">
        <v>100.5073221847677</v>
      </c>
      <c r="C279" s="1155">
        <f t="shared" si="68"/>
        <v>0.23070442187272988</v>
      </c>
      <c r="D279" s="1160">
        <f t="shared" si="59"/>
        <v>1.26</v>
      </c>
      <c r="E279" s="1157">
        <f t="shared" si="69"/>
        <v>100.28307659587487</v>
      </c>
      <c r="F279" s="1158">
        <f t="shared" si="65"/>
        <v>0.21710829878327331</v>
      </c>
      <c r="G279" s="1159">
        <f t="shared" si="74"/>
        <v>99.886936736287581</v>
      </c>
      <c r="H279" s="1160">
        <f t="shared" si="66"/>
        <v>0.17690532070697884</v>
      </c>
      <c r="I279" s="1420" t="s">
        <v>237</v>
      </c>
      <c r="J279" s="1209" t="str">
        <f t="shared" si="62"/>
        <v>---</v>
      </c>
      <c r="K279" s="1382">
        <v>0</v>
      </c>
      <c r="L279" s="1235" t="s">
        <v>772</v>
      </c>
      <c r="M279" s="1118"/>
      <c r="N279" s="1164">
        <v>42675</v>
      </c>
      <c r="O279" s="1165">
        <v>99.801670000000001</v>
      </c>
      <c r="P279" s="1166">
        <f t="shared" si="63"/>
        <v>-4.3509999999997717E-2</v>
      </c>
      <c r="Q279" s="1171">
        <f t="shared" si="73"/>
        <v>-0.03</v>
      </c>
      <c r="R279" s="1168">
        <f t="shared" si="75"/>
        <v>99.847546666666673</v>
      </c>
      <c r="S279" s="1169">
        <f t="shared" si="67"/>
        <v>-1.5956666666653518E-2</v>
      </c>
      <c r="T279" s="1157">
        <f t="shared" si="61"/>
        <v>99.77815428571428</v>
      </c>
      <c r="U279" s="1158">
        <f t="shared" si="70"/>
        <v>3.5795714285711711E-2</v>
      </c>
      <c r="V279" s="1149" t="str">
        <f t="shared" si="64"/>
        <v>---</v>
      </c>
      <c r="W279" s="1228">
        <v>0</v>
      </c>
      <c r="X279" s="1234" t="s">
        <v>772</v>
      </c>
      <c r="Y279" s="1375"/>
    </row>
    <row r="280" spans="1:25" ht="14.25" customHeight="1">
      <c r="A280" s="1217">
        <v>42705</v>
      </c>
      <c r="B280" s="1201">
        <v>100.72736399764767</v>
      </c>
      <c r="C280" s="1202">
        <f t="shared" si="68"/>
        <v>0.22004181287996971</v>
      </c>
      <c r="D280" s="1203">
        <f t="shared" si="59"/>
        <v>1.51</v>
      </c>
      <c r="E280" s="1211">
        <f t="shared" si="69"/>
        <v>100.50376798177012</v>
      </c>
      <c r="F280" s="1205">
        <f t="shared" si="65"/>
        <v>0.22069138589525039</v>
      </c>
      <c r="G280" s="1421">
        <f t="shared" si="74"/>
        <v>100.08273223563846</v>
      </c>
      <c r="H280" s="1203">
        <f t="shared" si="66"/>
        <v>0.19579549935087925</v>
      </c>
      <c r="I280" s="1422" t="s">
        <v>237</v>
      </c>
      <c r="J280" s="1209" t="str">
        <f t="shared" si="62"/>
        <v>---</v>
      </c>
      <c r="K280" s="1320">
        <v>0</v>
      </c>
      <c r="L280" s="1275" t="s">
        <v>773</v>
      </c>
      <c r="M280" s="1118"/>
      <c r="N280" s="1217">
        <v>42705</v>
      </c>
      <c r="O280" s="1218">
        <v>99.916780000000003</v>
      </c>
      <c r="P280" s="1166">
        <f t="shared" si="63"/>
        <v>0.11511000000000138</v>
      </c>
      <c r="Q280" s="1210">
        <f t="shared" si="73"/>
        <v>0.08</v>
      </c>
      <c r="R280" s="1168">
        <f t="shared" si="75"/>
        <v>99.854543333333325</v>
      </c>
      <c r="S280" s="1169">
        <f t="shared" si="67"/>
        <v>6.996666666651663E-3</v>
      </c>
      <c r="T280" s="1157">
        <f t="shared" si="61"/>
        <v>99.82320285714286</v>
      </c>
      <c r="U280" s="1158">
        <f t="shared" si="70"/>
        <v>4.5048571428580431E-2</v>
      </c>
      <c r="V280" s="1237" t="s">
        <v>774</v>
      </c>
      <c r="W280" s="1238">
        <v>0</v>
      </c>
      <c r="X280" s="1234" t="s">
        <v>773</v>
      </c>
      <c r="Y280" s="1375"/>
    </row>
    <row r="281" spans="1:25" ht="14.25" customHeight="1">
      <c r="A281" s="1423">
        <v>42736</v>
      </c>
      <c r="B281" s="1154">
        <v>100.90701439230794</v>
      </c>
      <c r="C281" s="1424">
        <f t="shared" si="68"/>
        <v>0.17965039466027122</v>
      </c>
      <c r="D281" s="1425">
        <f t="shared" si="59"/>
        <v>1.69</v>
      </c>
      <c r="E281" s="1426">
        <f t="shared" si="69"/>
        <v>100.71390019157444</v>
      </c>
      <c r="F281" s="1427">
        <f t="shared" si="65"/>
        <v>0.21013220980431413</v>
      </c>
      <c r="G281" s="1428">
        <f t="shared" si="74"/>
        <v>100.28578474071173</v>
      </c>
      <c r="H281" s="1425">
        <f t="shared" si="66"/>
        <v>0.20305250507327344</v>
      </c>
      <c r="I281" s="1429" t="s">
        <v>237</v>
      </c>
      <c r="J281" s="1430" t="str">
        <f t="shared" si="62"/>
        <v>---</v>
      </c>
      <c r="K281" s="1382">
        <v>0</v>
      </c>
      <c r="L281" s="1235" t="s">
        <v>775</v>
      </c>
      <c r="M281" s="1118"/>
      <c r="N281" s="1142">
        <v>42736</v>
      </c>
      <c r="O281" s="1212">
        <v>100.0468</v>
      </c>
      <c r="P281" s="1247">
        <f t="shared" si="63"/>
        <v>0.1300200000000018</v>
      </c>
      <c r="Q281" s="1171">
        <f t="shared" si="73"/>
        <v>0.32</v>
      </c>
      <c r="R281" s="1145">
        <f t="shared" si="75"/>
        <v>99.921750000000017</v>
      </c>
      <c r="S281" s="1214">
        <f t="shared" si="67"/>
        <v>6.7206666666692172E-2</v>
      </c>
      <c r="T281" s="1147">
        <f t="shared" si="61"/>
        <v>99.874385714285708</v>
      </c>
      <c r="U281" s="1248">
        <f t="shared" si="70"/>
        <v>5.1182857142848093E-2</v>
      </c>
      <c r="V281" s="1249" t="s">
        <v>774</v>
      </c>
      <c r="W281" s="1250">
        <v>0</v>
      </c>
      <c r="X281" s="1280" t="s">
        <v>775</v>
      </c>
      <c r="Y281" s="1375"/>
    </row>
    <row r="282" spans="1:25" ht="14.25" customHeight="1">
      <c r="A282" s="1285">
        <v>42767</v>
      </c>
      <c r="B282" s="1154">
        <v>101.0038178927333</v>
      </c>
      <c r="C282" s="1155">
        <f t="shared" si="68"/>
        <v>9.680350042535224E-2</v>
      </c>
      <c r="D282" s="1253">
        <f t="shared" si="59"/>
        <v>1.81</v>
      </c>
      <c r="E282" s="1254">
        <f t="shared" si="69"/>
        <v>100.87939876089631</v>
      </c>
      <c r="F282" s="1255">
        <f t="shared" si="65"/>
        <v>0.16549856932186913</v>
      </c>
      <c r="G282" s="1256">
        <f t="shared" si="74"/>
        <v>100.47763190839021</v>
      </c>
      <c r="H282" s="1253">
        <f t="shared" si="66"/>
        <v>0.19184716767847476</v>
      </c>
      <c r="I282" s="1310" t="s">
        <v>237</v>
      </c>
      <c r="J282" s="1149" t="str">
        <f t="shared" si="62"/>
        <v>---</v>
      </c>
      <c r="K282" s="1382">
        <v>0</v>
      </c>
      <c r="L282" s="1235" t="s">
        <v>776</v>
      </c>
      <c r="M282" s="1118"/>
      <c r="N282" s="1164">
        <v>42767</v>
      </c>
      <c r="O282" s="1198">
        <v>100.1618</v>
      </c>
      <c r="P282" s="1258">
        <f t="shared" si="63"/>
        <v>0.11499999999999488</v>
      </c>
      <c r="Q282" s="1171">
        <f t="shared" si="73"/>
        <v>0.59</v>
      </c>
      <c r="R282" s="1168">
        <f t="shared" ref="R282:R294" si="76">SUM(O280:O282)/3</f>
        <v>100.04179333333333</v>
      </c>
      <c r="S282" s="1169">
        <f t="shared" si="67"/>
        <v>0.12004333333331374</v>
      </c>
      <c r="T282" s="1157">
        <f t="shared" ref="T282:T294" si="77">SUM(O276:O282)/7</f>
        <v>99.931079999999994</v>
      </c>
      <c r="U282" s="1158">
        <f t="shared" si="70"/>
        <v>5.6694285714286252E-2</v>
      </c>
      <c r="V282" s="1249" t="s">
        <v>774</v>
      </c>
      <c r="W282" s="1250">
        <v>0</v>
      </c>
      <c r="X282" s="1234" t="s">
        <v>776</v>
      </c>
      <c r="Y282" s="1375"/>
    </row>
    <row r="283" spans="1:25" ht="14.25" customHeight="1">
      <c r="A283" s="1164">
        <v>42795</v>
      </c>
      <c r="B283" s="1154">
        <v>101.02211704444171</v>
      </c>
      <c r="C283" s="1259">
        <f t="shared" si="68"/>
        <v>1.8299151708419004E-2</v>
      </c>
      <c r="D283" s="1253">
        <f t="shared" si="59"/>
        <v>1.81</v>
      </c>
      <c r="E283" s="1254">
        <f t="shared" si="69"/>
        <v>100.97764977649432</v>
      </c>
      <c r="F283" s="1255">
        <f t="shared" si="65"/>
        <v>9.8251015598009417E-2</v>
      </c>
      <c r="G283" s="1256">
        <f t="shared" si="74"/>
        <v>100.64422044496504</v>
      </c>
      <c r="H283" s="1253">
        <f t="shared" si="66"/>
        <v>0.16658853657483519</v>
      </c>
      <c r="I283" s="1310" t="s">
        <v>769</v>
      </c>
      <c r="J283" s="1149" t="str">
        <f t="shared" si="62"/>
        <v>山</v>
      </c>
      <c r="K283" s="1382">
        <v>1</v>
      </c>
      <c r="L283" s="1235" t="s">
        <v>777</v>
      </c>
      <c r="M283" s="1118"/>
      <c r="N283" s="1164">
        <v>42795</v>
      </c>
      <c r="O283" s="1198">
        <v>100.2435</v>
      </c>
      <c r="P283" s="1258">
        <f t="shared" si="63"/>
        <v>8.1699999999997885E-2</v>
      </c>
      <c r="Q283" s="1171">
        <f t="shared" si="73"/>
        <v>0.7</v>
      </c>
      <c r="R283" s="1168">
        <f t="shared" si="76"/>
        <v>100.15069999999999</v>
      </c>
      <c r="S283" s="1169">
        <f t="shared" si="67"/>
        <v>0.10890666666665538</v>
      </c>
      <c r="T283" s="1157">
        <f t="shared" si="77"/>
        <v>99.98736000000001</v>
      </c>
      <c r="U283" s="1158">
        <f t="shared" si="70"/>
        <v>5.6280000000015207E-2</v>
      </c>
      <c r="V283" s="1249" t="s">
        <v>774</v>
      </c>
      <c r="W283" s="1250">
        <v>0</v>
      </c>
      <c r="X283" s="1234" t="s">
        <v>777</v>
      </c>
      <c r="Y283" s="1375"/>
    </row>
    <row r="284" spans="1:25" ht="14.25" customHeight="1">
      <c r="A284" s="1164">
        <v>42826</v>
      </c>
      <c r="B284" s="1154">
        <v>100.99856635134446</v>
      </c>
      <c r="C284" s="1259">
        <f t="shared" si="68"/>
        <v>-2.3550693097249109E-2</v>
      </c>
      <c r="D284" s="1253">
        <f t="shared" si="59"/>
        <v>1.74</v>
      </c>
      <c r="E284" s="1254">
        <f t="shared" ref="E284:E335" si="78">SUM(B282:B284)/3</f>
        <v>101.00816709617315</v>
      </c>
      <c r="F284" s="1255">
        <f t="shared" si="65"/>
        <v>3.0517319678835975E-2</v>
      </c>
      <c r="G284" s="1256">
        <f t="shared" ref="G284:G335" si="79">SUM(B278:B284)/7</f>
        <v>100.77754566087684</v>
      </c>
      <c r="H284" s="1253">
        <f t="shared" si="66"/>
        <v>0.13332521591179614</v>
      </c>
      <c r="I284" s="1310" t="s">
        <v>769</v>
      </c>
      <c r="J284" s="1227" t="str">
        <f t="shared" si="62"/>
        <v>---</v>
      </c>
      <c r="K284" s="1382">
        <v>0</v>
      </c>
      <c r="L284" s="1235" t="s">
        <v>778</v>
      </c>
      <c r="M284" s="1118"/>
      <c r="N284" s="1164">
        <v>42826</v>
      </c>
      <c r="O284" s="1198">
        <v>100.2529</v>
      </c>
      <c r="P284" s="1258">
        <f t="shared" si="63"/>
        <v>9.3999999999994088E-3</v>
      </c>
      <c r="Q284" s="1171">
        <f t="shared" si="73"/>
        <v>0.7</v>
      </c>
      <c r="R284" s="1168">
        <f t="shared" si="76"/>
        <v>100.21940000000001</v>
      </c>
      <c r="S284" s="1169">
        <f t="shared" si="67"/>
        <v>6.8700000000021078E-2</v>
      </c>
      <c r="T284" s="1157">
        <f t="shared" si="77"/>
        <v>100.03837571428572</v>
      </c>
      <c r="U284" s="1158">
        <f t="shared" si="70"/>
        <v>5.1015714285711056E-2</v>
      </c>
      <c r="V284" s="1249" t="s">
        <v>774</v>
      </c>
      <c r="W284" s="1250">
        <v>0</v>
      </c>
      <c r="X284" s="1234" t="s">
        <v>778</v>
      </c>
      <c r="Y284" s="1375"/>
    </row>
    <row r="285" spans="1:25" ht="14.25" customHeight="1">
      <c r="A285" s="1164">
        <v>42856</v>
      </c>
      <c r="B285" s="1154">
        <v>100.94395760146527</v>
      </c>
      <c r="C285" s="1259">
        <f t="shared" si="68"/>
        <v>-5.4608749879193397E-2</v>
      </c>
      <c r="D285" s="1253">
        <f t="shared" si="59"/>
        <v>1.6</v>
      </c>
      <c r="E285" s="1254">
        <f t="shared" si="78"/>
        <v>100.98821366575049</v>
      </c>
      <c r="F285" s="1255">
        <f t="shared" si="65"/>
        <v>-1.995343042266029E-2</v>
      </c>
      <c r="G285" s="1256">
        <f t="shared" si="79"/>
        <v>100.87287992352972</v>
      </c>
      <c r="H285" s="1253">
        <f t="shared" si="66"/>
        <v>9.5334262652883694E-2</v>
      </c>
      <c r="I285" s="1325" t="s">
        <v>240</v>
      </c>
      <c r="J285" s="1227" t="str">
        <f t="shared" si="62"/>
        <v>---</v>
      </c>
      <c r="K285" s="1382">
        <v>0</v>
      </c>
      <c r="L285" s="1235" t="s">
        <v>779</v>
      </c>
      <c r="M285" s="1118"/>
      <c r="N285" s="1164">
        <v>42856</v>
      </c>
      <c r="O285" s="1198">
        <v>100.24160000000001</v>
      </c>
      <c r="P285" s="1258">
        <f t="shared" si="63"/>
        <v>-1.1299999999991428E-2</v>
      </c>
      <c r="Q285" s="1171">
        <f t="shared" si="73"/>
        <v>0.64</v>
      </c>
      <c r="R285" s="1168">
        <f t="shared" si="76"/>
        <v>100.246</v>
      </c>
      <c r="S285" s="1169">
        <f t="shared" si="67"/>
        <v>2.6599999999987745E-2</v>
      </c>
      <c r="T285" s="1157">
        <f t="shared" si="77"/>
        <v>100.09500714285716</v>
      </c>
      <c r="U285" s="1158">
        <f t="shared" si="70"/>
        <v>5.6631428571435549E-2</v>
      </c>
      <c r="V285" s="1249" t="s">
        <v>774</v>
      </c>
      <c r="W285" s="1250">
        <v>0</v>
      </c>
      <c r="X285" s="1234" t="s">
        <v>779</v>
      </c>
      <c r="Y285" s="1375"/>
    </row>
    <row r="286" spans="1:25" ht="14.25" customHeight="1">
      <c r="A286" s="1164">
        <v>42887</v>
      </c>
      <c r="B286" s="1154">
        <v>100.88041698066262</v>
      </c>
      <c r="C286" s="1259">
        <f t="shared" si="68"/>
        <v>-6.3540620802655212E-2</v>
      </c>
      <c r="D286" s="1253">
        <f t="shared" ref="D286:D349" si="80">ROUND((B286-B274)/B274*100,2)</f>
        <v>1.4</v>
      </c>
      <c r="E286" s="1254">
        <f t="shared" si="78"/>
        <v>100.94098031115745</v>
      </c>
      <c r="F286" s="1255">
        <f t="shared" si="65"/>
        <v>-4.7233354593046784E-2</v>
      </c>
      <c r="G286" s="1256">
        <f t="shared" si="79"/>
        <v>100.92617918008614</v>
      </c>
      <c r="H286" s="1253">
        <f t="shared" si="66"/>
        <v>5.3299256556414321E-2</v>
      </c>
      <c r="I286" s="1325" t="s">
        <v>240</v>
      </c>
      <c r="J286" s="1227" t="str">
        <f t="shared" si="62"/>
        <v>---</v>
      </c>
      <c r="K286" s="1382">
        <v>0</v>
      </c>
      <c r="L286" s="1235" t="s">
        <v>780</v>
      </c>
      <c r="M286" s="1118"/>
      <c r="N286" s="1164">
        <v>42887</v>
      </c>
      <c r="O286" s="1198">
        <v>100.2321</v>
      </c>
      <c r="P286" s="1258">
        <f t="shared" si="63"/>
        <v>-9.5000000000027285E-3</v>
      </c>
      <c r="Q286" s="1171">
        <f t="shared" si="73"/>
        <v>0.55000000000000004</v>
      </c>
      <c r="R286" s="1168">
        <f t="shared" si="76"/>
        <v>100.24220000000001</v>
      </c>
      <c r="S286" s="1169">
        <f t="shared" si="67"/>
        <v>-3.7999999999840384E-3</v>
      </c>
      <c r="T286" s="1170">
        <f t="shared" si="77"/>
        <v>100.15649714285713</v>
      </c>
      <c r="U286" s="1171">
        <f t="shared" si="70"/>
        <v>6.148999999997784E-2</v>
      </c>
      <c r="V286" s="1249" t="s">
        <v>774</v>
      </c>
      <c r="W286" s="1250">
        <v>0</v>
      </c>
      <c r="X286" s="1234" t="s">
        <v>780</v>
      </c>
      <c r="Y286" s="1375"/>
    </row>
    <row r="287" spans="1:25" ht="14.25" customHeight="1">
      <c r="A287" s="1164">
        <v>42917</v>
      </c>
      <c r="B287" s="1154">
        <v>100.83560314414723</v>
      </c>
      <c r="C287" s="1259">
        <f t="shared" si="68"/>
        <v>-4.4813836515388061E-2</v>
      </c>
      <c r="D287" s="1253">
        <f t="shared" si="80"/>
        <v>1.18</v>
      </c>
      <c r="E287" s="1254">
        <f t="shared" si="78"/>
        <v>100.8866592420917</v>
      </c>
      <c r="F287" s="1255">
        <f t="shared" si="65"/>
        <v>-5.4321069065750294E-2</v>
      </c>
      <c r="G287" s="1256">
        <f t="shared" si="79"/>
        <v>100.94164191530035</v>
      </c>
      <c r="H287" s="1253">
        <f t="shared" si="66"/>
        <v>1.5462735214214263E-2</v>
      </c>
      <c r="I287" s="1325" t="s">
        <v>240</v>
      </c>
      <c r="J287" s="1227" t="str">
        <f t="shared" si="62"/>
        <v>---</v>
      </c>
      <c r="K287" s="1382">
        <v>0</v>
      </c>
      <c r="L287" s="1261" t="s">
        <v>781</v>
      </c>
      <c r="M287" s="1103"/>
      <c r="N287" s="1164">
        <v>42917</v>
      </c>
      <c r="O287" s="1198">
        <v>100.2565</v>
      </c>
      <c r="P287" s="1258">
        <f t="shared" si="63"/>
        <v>2.4399999999999977E-2</v>
      </c>
      <c r="Q287" s="1171">
        <f t="shared" si="73"/>
        <v>0.49</v>
      </c>
      <c r="R287" s="1168">
        <f t="shared" si="76"/>
        <v>100.24340000000001</v>
      </c>
      <c r="S287" s="1169">
        <f t="shared" si="67"/>
        <v>1.1999999999972033E-3</v>
      </c>
      <c r="T287" s="1170">
        <f t="shared" si="77"/>
        <v>100.20502857142856</v>
      </c>
      <c r="U287" s="1171">
        <f t="shared" si="70"/>
        <v>4.8531428571422452E-2</v>
      </c>
      <c r="V287" s="1249" t="s">
        <v>774</v>
      </c>
      <c r="W287" s="1250">
        <v>0</v>
      </c>
      <c r="X287" s="1260" t="s">
        <v>781</v>
      </c>
    </row>
    <row r="288" spans="1:25" ht="14.25" customHeight="1">
      <c r="A288" s="1164">
        <v>42948</v>
      </c>
      <c r="B288" s="1154">
        <v>100.82574016537096</v>
      </c>
      <c r="C288" s="1259">
        <f t="shared" si="68"/>
        <v>-9.8629787762689602E-3</v>
      </c>
      <c r="D288" s="1253">
        <f t="shared" si="80"/>
        <v>0.97</v>
      </c>
      <c r="E288" s="1254">
        <f t="shared" si="78"/>
        <v>100.84725343006028</v>
      </c>
      <c r="F288" s="1255">
        <f t="shared" si="65"/>
        <v>-3.9405812031418463E-2</v>
      </c>
      <c r="G288" s="1256">
        <f t="shared" si="79"/>
        <v>100.93003131145221</v>
      </c>
      <c r="H288" s="1253">
        <f t="shared" si="66"/>
        <v>-1.1610603848140499E-2</v>
      </c>
      <c r="I288" s="1325" t="s">
        <v>240</v>
      </c>
      <c r="J288" s="1227" t="str">
        <f t="shared" si="62"/>
        <v>---</v>
      </c>
      <c r="K288" s="1382">
        <v>0</v>
      </c>
      <c r="L288" s="1261" t="s">
        <v>782</v>
      </c>
      <c r="M288" s="1103"/>
      <c r="N288" s="1164">
        <v>42948</v>
      </c>
      <c r="O288" s="1198">
        <v>100.2837</v>
      </c>
      <c r="P288" s="1258">
        <f t="shared" si="63"/>
        <v>2.7199999999993452E-2</v>
      </c>
      <c r="Q288" s="1171">
        <f t="shared" si="73"/>
        <v>0.43</v>
      </c>
      <c r="R288" s="1168">
        <f t="shared" si="76"/>
        <v>100.25743333333334</v>
      </c>
      <c r="S288" s="1169">
        <f t="shared" si="67"/>
        <v>1.4033333333330233E-2</v>
      </c>
      <c r="T288" s="1170">
        <f t="shared" si="77"/>
        <v>100.23887142857143</v>
      </c>
      <c r="U288" s="1171">
        <f t="shared" si="70"/>
        <v>3.3842857142872163E-2</v>
      </c>
      <c r="V288" s="1249" t="s">
        <v>774</v>
      </c>
      <c r="W288" s="1250">
        <v>0</v>
      </c>
      <c r="X288" s="1260" t="s">
        <v>782</v>
      </c>
    </row>
    <row r="289" spans="1:24" ht="14.25" customHeight="1">
      <c r="A289" s="1164">
        <v>42979</v>
      </c>
      <c r="B289" s="1154">
        <v>100.83013905173402</v>
      </c>
      <c r="C289" s="1259">
        <f t="shared" si="68"/>
        <v>4.3988863630630703E-3</v>
      </c>
      <c r="D289" s="1253">
        <f t="shared" si="80"/>
        <v>0.76</v>
      </c>
      <c r="E289" s="1254">
        <f t="shared" si="78"/>
        <v>100.83049412041741</v>
      </c>
      <c r="F289" s="1255">
        <f t="shared" si="65"/>
        <v>-1.675930964286465E-2</v>
      </c>
      <c r="G289" s="1256">
        <f t="shared" si="79"/>
        <v>100.90522004845232</v>
      </c>
      <c r="H289" s="1253">
        <f t="shared" si="66"/>
        <v>-2.4811262999890005E-2</v>
      </c>
      <c r="I289" s="1325" t="s">
        <v>767</v>
      </c>
      <c r="J289" s="1227" t="str">
        <f t="shared" si="62"/>
        <v>---</v>
      </c>
      <c r="K289" s="1382">
        <v>0</v>
      </c>
      <c r="L289" s="1235" t="s">
        <v>783</v>
      </c>
      <c r="M289" s="1103"/>
      <c r="N289" s="1164">
        <v>42979</v>
      </c>
      <c r="O289" s="1198">
        <v>100.36020000000001</v>
      </c>
      <c r="P289" s="1258">
        <f t="shared" si="63"/>
        <v>7.6500000000010004E-2</v>
      </c>
      <c r="Q289" s="1171">
        <f t="shared" si="73"/>
        <v>0.46</v>
      </c>
      <c r="R289" s="1168">
        <f t="shared" si="76"/>
        <v>100.30013333333333</v>
      </c>
      <c r="S289" s="1169">
        <f t="shared" si="67"/>
        <v>4.2699999999996407E-2</v>
      </c>
      <c r="T289" s="1170">
        <f t="shared" si="77"/>
        <v>100.26721428571429</v>
      </c>
      <c r="U289" s="1171">
        <f t="shared" si="70"/>
        <v>2.8342857142860112E-2</v>
      </c>
      <c r="V289" s="1149" t="s">
        <v>774</v>
      </c>
      <c r="W289" s="1262">
        <v>0</v>
      </c>
      <c r="X289" s="1234" t="s">
        <v>783</v>
      </c>
    </row>
    <row r="290" spans="1:24" ht="14.25" customHeight="1">
      <c r="A290" s="1164">
        <v>43009</v>
      </c>
      <c r="B290" s="1154">
        <v>100.83829436848872</v>
      </c>
      <c r="C290" s="1259">
        <f t="shared" si="68"/>
        <v>8.1553167546957184E-3</v>
      </c>
      <c r="D290" s="1253">
        <f t="shared" si="80"/>
        <v>0.56000000000000005</v>
      </c>
      <c r="E290" s="1254">
        <f t="shared" si="78"/>
        <v>100.83139119519791</v>
      </c>
      <c r="F290" s="1255">
        <f t="shared" si="65"/>
        <v>8.9707478049660949E-4</v>
      </c>
      <c r="G290" s="1263">
        <f t="shared" si="79"/>
        <v>100.87895966617332</v>
      </c>
      <c r="H290" s="1264">
        <f t="shared" si="66"/>
        <v>-2.6260382279005512E-2</v>
      </c>
      <c r="I290" s="1325" t="s">
        <v>767</v>
      </c>
      <c r="J290" s="1227" t="str">
        <f t="shared" si="62"/>
        <v>---</v>
      </c>
      <c r="K290" s="1382">
        <v>0</v>
      </c>
      <c r="L290" s="1235" t="s">
        <v>771</v>
      </c>
      <c r="M290" s="1103"/>
      <c r="N290" s="1164">
        <v>43009</v>
      </c>
      <c r="O290" s="1198">
        <v>100.4451</v>
      </c>
      <c r="P290" s="1258">
        <f t="shared" si="63"/>
        <v>8.4899999999990428E-2</v>
      </c>
      <c r="Q290" s="1171">
        <f t="shared" si="73"/>
        <v>0.6</v>
      </c>
      <c r="R290" s="1168">
        <f t="shared" si="76"/>
        <v>100.363</v>
      </c>
      <c r="S290" s="1169">
        <f t="shared" si="67"/>
        <v>6.2866666666664628E-2</v>
      </c>
      <c r="T290" s="1170">
        <f t="shared" si="77"/>
        <v>100.29601428571429</v>
      </c>
      <c r="U290" s="1171">
        <f t="shared" si="70"/>
        <v>2.8800000000003934E-2</v>
      </c>
      <c r="V290" s="1149" t="s">
        <v>774</v>
      </c>
      <c r="W290" s="1262">
        <v>0</v>
      </c>
      <c r="X290" s="1234" t="s">
        <v>771</v>
      </c>
    </row>
    <row r="291" spans="1:24" ht="14.25" customHeight="1">
      <c r="A291" s="1164">
        <v>43040</v>
      </c>
      <c r="B291" s="1154">
        <v>100.83395161493254</v>
      </c>
      <c r="C291" s="1259">
        <f t="shared" si="68"/>
        <v>-4.3427535561733066E-3</v>
      </c>
      <c r="D291" s="1253">
        <f t="shared" si="80"/>
        <v>0.32</v>
      </c>
      <c r="E291" s="1254">
        <f t="shared" si="78"/>
        <v>100.83412834505175</v>
      </c>
      <c r="F291" s="1255">
        <f t="shared" si="65"/>
        <v>2.7371498538428796E-3</v>
      </c>
      <c r="G291" s="1263">
        <f t="shared" si="79"/>
        <v>100.85544327525733</v>
      </c>
      <c r="H291" s="1264">
        <f t="shared" si="66"/>
        <v>-2.3516390915986563E-2</v>
      </c>
      <c r="I291" s="1310" t="s">
        <v>237</v>
      </c>
      <c r="J291" s="1227" t="str">
        <f t="shared" si="62"/>
        <v>---</v>
      </c>
      <c r="K291" s="1382">
        <v>0</v>
      </c>
      <c r="L291" s="1235" t="s">
        <v>772</v>
      </c>
      <c r="M291" s="1103"/>
      <c r="N291" s="1164">
        <v>43040</v>
      </c>
      <c r="O291" s="1198">
        <v>100.499</v>
      </c>
      <c r="P291" s="1166">
        <f t="shared" si="63"/>
        <v>5.3899999999998727E-2</v>
      </c>
      <c r="Q291" s="1170">
        <f t="shared" si="73"/>
        <v>0.7</v>
      </c>
      <c r="R291" s="1226">
        <f t="shared" si="76"/>
        <v>100.43476666666668</v>
      </c>
      <c r="S291" s="1169">
        <f t="shared" si="67"/>
        <v>7.176666666667586E-2</v>
      </c>
      <c r="T291" s="1170">
        <f t="shared" si="77"/>
        <v>100.33117142857144</v>
      </c>
      <c r="U291" s="1171">
        <f t="shared" si="70"/>
        <v>3.5157142857144663E-2</v>
      </c>
      <c r="V291" s="1149" t="s">
        <v>774</v>
      </c>
      <c r="W291" s="1262">
        <v>0</v>
      </c>
      <c r="X291" s="1234" t="s">
        <v>772</v>
      </c>
    </row>
    <row r="292" spans="1:24" ht="14.25" customHeight="1">
      <c r="A292" s="1164">
        <v>43070</v>
      </c>
      <c r="B292" s="1154">
        <v>100.80878939230102</v>
      </c>
      <c r="C292" s="1259">
        <f t="shared" si="68"/>
        <v>-2.5162222631522013E-2</v>
      </c>
      <c r="D292" s="1253">
        <f t="shared" si="80"/>
        <v>0.08</v>
      </c>
      <c r="E292" s="1284">
        <f t="shared" si="78"/>
        <v>100.82701179190742</v>
      </c>
      <c r="F292" s="1255">
        <f t="shared" si="65"/>
        <v>-7.1165531443284635E-3</v>
      </c>
      <c r="G292" s="1263">
        <f t="shared" si="79"/>
        <v>100.83613353109102</v>
      </c>
      <c r="H292" s="1264">
        <f t="shared" si="66"/>
        <v>-1.9309744166307041E-2</v>
      </c>
      <c r="I292" s="1310" t="s">
        <v>237</v>
      </c>
      <c r="J292" s="1216" t="str">
        <f t="shared" si="62"/>
        <v>---</v>
      </c>
      <c r="K292" s="1382">
        <v>0</v>
      </c>
      <c r="L292" s="1235" t="s">
        <v>773</v>
      </c>
      <c r="M292" s="1103"/>
      <c r="N292" s="1217">
        <v>43070</v>
      </c>
      <c r="O292" s="1272">
        <v>100.5093</v>
      </c>
      <c r="P292" s="1219">
        <f t="shared" si="63"/>
        <v>1.0300000000000864E-2</v>
      </c>
      <c r="Q292" s="1273">
        <f t="shared" si="73"/>
        <v>0.59</v>
      </c>
      <c r="R292" s="1274">
        <f t="shared" si="76"/>
        <v>100.48446666666666</v>
      </c>
      <c r="S292" s="1221">
        <f t="shared" si="67"/>
        <v>4.9699999999987199E-2</v>
      </c>
      <c r="T292" s="1273">
        <f t="shared" si="77"/>
        <v>100.36941428571429</v>
      </c>
      <c r="U292" s="1210">
        <f t="shared" si="70"/>
        <v>3.8242857142847697E-2</v>
      </c>
      <c r="V292" s="1237" t="s">
        <v>774</v>
      </c>
      <c r="W292" s="1238">
        <v>0</v>
      </c>
      <c r="X292" s="1236" t="s">
        <v>773</v>
      </c>
    </row>
    <row r="293" spans="1:24" ht="14.25" customHeight="1">
      <c r="A293" s="1281">
        <v>43101</v>
      </c>
      <c r="B293" s="1276">
        <v>100.76825973348724</v>
      </c>
      <c r="C293" s="1241">
        <f t="shared" si="68"/>
        <v>-4.0529658813781566E-2</v>
      </c>
      <c r="D293" s="1277">
        <f t="shared" si="80"/>
        <v>-0.14000000000000001</v>
      </c>
      <c r="E293" s="1278">
        <f t="shared" si="78"/>
        <v>100.80366691357359</v>
      </c>
      <c r="F293" s="1243">
        <f t="shared" si="65"/>
        <v>-2.3344878333830366E-2</v>
      </c>
      <c r="G293" s="1279">
        <f t="shared" si="79"/>
        <v>100.82011106720883</v>
      </c>
      <c r="H293" s="1277">
        <f t="shared" si="66"/>
        <v>-1.6022463882194415E-2</v>
      </c>
      <c r="I293" s="1308" t="s">
        <v>769</v>
      </c>
      <c r="J293" s="1216" t="str">
        <f t="shared" si="62"/>
        <v>---</v>
      </c>
      <c r="K293" s="1395">
        <v>0</v>
      </c>
      <c r="L293" s="1251" t="s">
        <v>775</v>
      </c>
      <c r="M293" s="1103"/>
      <c r="N293" s="1281">
        <v>43101</v>
      </c>
      <c r="O293" s="1212">
        <v>100.4922</v>
      </c>
      <c r="P293" s="1247">
        <f t="shared" si="63"/>
        <v>-1.7099999999999227E-2</v>
      </c>
      <c r="Q293" s="1282">
        <f t="shared" si="73"/>
        <v>0.45</v>
      </c>
      <c r="R293" s="1145">
        <f t="shared" si="76"/>
        <v>100.50016666666666</v>
      </c>
      <c r="S293" s="1214">
        <f t="shared" si="67"/>
        <v>1.5699999999995384E-2</v>
      </c>
      <c r="T293" s="1283">
        <f t="shared" si="77"/>
        <v>100.40657142857144</v>
      </c>
      <c r="U293" s="1282">
        <f t="shared" si="70"/>
        <v>3.7157142857154213E-2</v>
      </c>
      <c r="V293" s="1249" t="s">
        <v>774</v>
      </c>
      <c r="W293" s="1250">
        <v>0</v>
      </c>
      <c r="X293" s="1280" t="s">
        <v>775</v>
      </c>
    </row>
    <row r="294" spans="1:24" ht="14.25" customHeight="1">
      <c r="A294" s="1285">
        <v>43132</v>
      </c>
      <c r="B294" s="1154">
        <v>100.76867583268029</v>
      </c>
      <c r="C294" s="1259">
        <f t="shared" si="68"/>
        <v>4.1609919304619325E-4</v>
      </c>
      <c r="D294" s="1264">
        <f t="shared" si="80"/>
        <v>-0.23</v>
      </c>
      <c r="E294" s="1284">
        <f t="shared" si="78"/>
        <v>100.78190831948952</v>
      </c>
      <c r="F294" s="1254">
        <f t="shared" si="65"/>
        <v>-2.1758594084076321E-2</v>
      </c>
      <c r="G294" s="1263">
        <f t="shared" si="79"/>
        <v>100.81055002271356</v>
      </c>
      <c r="H294" s="1264">
        <f t="shared" si="66"/>
        <v>-9.5610444952711759E-3</v>
      </c>
      <c r="I294" s="1325" t="s">
        <v>240</v>
      </c>
      <c r="J294" s="1216" t="str">
        <f t="shared" si="62"/>
        <v>---</v>
      </c>
      <c r="K294" s="1382">
        <v>0</v>
      </c>
      <c r="L294" s="1235" t="s">
        <v>776</v>
      </c>
      <c r="M294" s="1103"/>
      <c r="N294" s="1285">
        <v>43132</v>
      </c>
      <c r="O294" s="1198">
        <v>100.4539</v>
      </c>
      <c r="P294" s="1258">
        <f t="shared" si="63"/>
        <v>-3.8299999999992451E-2</v>
      </c>
      <c r="Q294" s="1171">
        <f t="shared" si="73"/>
        <v>0.28999999999999998</v>
      </c>
      <c r="R294" s="1168">
        <f t="shared" si="76"/>
        <v>100.48513333333334</v>
      </c>
      <c r="S294" s="1169">
        <f t="shared" si="67"/>
        <v>-1.5033333333320797E-2</v>
      </c>
      <c r="T294" s="1170">
        <f t="shared" si="77"/>
        <v>100.43477142857141</v>
      </c>
      <c r="U294" s="1171">
        <f t="shared" si="70"/>
        <v>2.8199999999969805E-2</v>
      </c>
      <c r="V294" s="1249" t="s">
        <v>774</v>
      </c>
      <c r="W294" s="1250">
        <v>0</v>
      </c>
      <c r="X294" s="1234" t="s">
        <v>776</v>
      </c>
    </row>
    <row r="295" spans="1:24" ht="14.25" customHeight="1">
      <c r="A295" s="1164">
        <v>43160</v>
      </c>
      <c r="B295" s="1154">
        <v>100.82296892772411</v>
      </c>
      <c r="C295" s="1259">
        <f t="shared" si="68"/>
        <v>5.429309504381763E-2</v>
      </c>
      <c r="D295" s="1264">
        <f t="shared" si="80"/>
        <v>-0.2</v>
      </c>
      <c r="E295" s="1284">
        <f t="shared" si="78"/>
        <v>100.78663483129721</v>
      </c>
      <c r="F295" s="1254">
        <f t="shared" si="65"/>
        <v>4.7265118076893486E-3</v>
      </c>
      <c r="G295" s="1263">
        <f t="shared" si="79"/>
        <v>100.81015413162115</v>
      </c>
      <c r="H295" s="1264">
        <f t="shared" si="66"/>
        <v>-3.958910924097836E-4</v>
      </c>
      <c r="I295" s="1325" t="s">
        <v>240</v>
      </c>
      <c r="J295" s="1227" t="str">
        <f t="shared" si="62"/>
        <v>---</v>
      </c>
      <c r="K295" s="1382">
        <v>0</v>
      </c>
      <c r="L295" s="1235" t="s">
        <v>777</v>
      </c>
      <c r="M295" s="1103"/>
      <c r="N295" s="1164">
        <v>43160</v>
      </c>
      <c r="O295" s="1198">
        <v>100.4083</v>
      </c>
      <c r="P295" s="1258">
        <f t="shared" si="63"/>
        <v>-4.5600000000007412E-2</v>
      </c>
      <c r="Q295" s="1171">
        <f t="shared" si="73"/>
        <v>0.16</v>
      </c>
      <c r="R295" s="1168">
        <f t="shared" ref="R295:R310" si="81">SUM(O293:O295)/3</f>
        <v>100.45146666666666</v>
      </c>
      <c r="S295" s="1169">
        <f t="shared" si="67"/>
        <v>-3.3666666666675837E-2</v>
      </c>
      <c r="T295" s="1170">
        <f t="shared" ref="T295:T310" si="82">SUM(O289:O295)/7</f>
        <v>100.45257142857142</v>
      </c>
      <c r="U295" s="1171">
        <f t="shared" si="70"/>
        <v>1.7800000000008254E-2</v>
      </c>
      <c r="V295" s="1249" t="s">
        <v>774</v>
      </c>
      <c r="W295" s="1250">
        <v>0</v>
      </c>
      <c r="X295" s="1234" t="s">
        <v>777</v>
      </c>
    </row>
    <row r="296" spans="1:24" ht="14.25" customHeight="1">
      <c r="A296" s="1164">
        <v>43191</v>
      </c>
      <c r="B296" s="1154">
        <v>100.91713067607478</v>
      </c>
      <c r="C296" s="1259">
        <f t="shared" si="68"/>
        <v>9.4161748350671814E-2</v>
      </c>
      <c r="D296" s="1264">
        <f t="shared" si="80"/>
        <v>-0.08</v>
      </c>
      <c r="E296" s="1284">
        <f t="shared" si="78"/>
        <v>100.83625847882638</v>
      </c>
      <c r="F296" s="1254">
        <f t="shared" si="65"/>
        <v>4.9623647529173809E-2</v>
      </c>
      <c r="G296" s="1263">
        <f t="shared" si="79"/>
        <v>100.82258150652696</v>
      </c>
      <c r="H296" s="1264">
        <f t="shared" si="66"/>
        <v>1.2427374905811917E-2</v>
      </c>
      <c r="I296" s="1325" t="s">
        <v>240</v>
      </c>
      <c r="J296" s="1227" t="str">
        <f t="shared" si="62"/>
        <v>---</v>
      </c>
      <c r="K296" s="1382">
        <v>0</v>
      </c>
      <c r="L296" s="1235" t="s">
        <v>778</v>
      </c>
      <c r="M296" s="1103"/>
      <c r="N296" s="1164">
        <v>43191</v>
      </c>
      <c r="O296" s="1198">
        <v>100.3599</v>
      </c>
      <c r="P296" s="1258">
        <f t="shared" si="63"/>
        <v>-4.8400000000000887E-2</v>
      </c>
      <c r="Q296" s="1171">
        <f t="shared" si="73"/>
        <v>0.11</v>
      </c>
      <c r="R296" s="1168">
        <f t="shared" si="81"/>
        <v>100.40736666666668</v>
      </c>
      <c r="S296" s="1169">
        <f t="shared" si="67"/>
        <v>-4.4099999999986039E-2</v>
      </c>
      <c r="T296" s="1170">
        <f t="shared" si="82"/>
        <v>100.45252857142859</v>
      </c>
      <c r="U296" s="1171">
        <f t="shared" si="70"/>
        <v>-4.2857142830143857E-5</v>
      </c>
      <c r="V296" s="1249" t="s">
        <v>774</v>
      </c>
      <c r="W296" s="1250">
        <v>0</v>
      </c>
      <c r="X296" s="1234" t="s">
        <v>778</v>
      </c>
    </row>
    <row r="297" spans="1:24" ht="14.25" customHeight="1">
      <c r="A297" s="1164">
        <v>43221</v>
      </c>
      <c r="B297" s="1154">
        <v>101.02490109716187</v>
      </c>
      <c r="C297" s="1259">
        <f t="shared" si="68"/>
        <v>0.10777042108709622</v>
      </c>
      <c r="D297" s="1264">
        <f t="shared" si="80"/>
        <v>0.08</v>
      </c>
      <c r="E297" s="1284">
        <f t="shared" si="78"/>
        <v>100.92166690032025</v>
      </c>
      <c r="F297" s="1254">
        <f t="shared" si="65"/>
        <v>8.5408421493866626E-2</v>
      </c>
      <c r="G297" s="1263">
        <f t="shared" si="79"/>
        <v>100.84923961062313</v>
      </c>
      <c r="H297" s="1264">
        <f t="shared" si="66"/>
        <v>2.6658104096171087E-2</v>
      </c>
      <c r="I297" s="1325" t="s">
        <v>240</v>
      </c>
      <c r="J297" s="1227" t="str">
        <f t="shared" si="62"/>
        <v>---</v>
      </c>
      <c r="K297" s="1382">
        <v>0</v>
      </c>
      <c r="L297" s="1235" t="s">
        <v>779</v>
      </c>
      <c r="M297" s="1103"/>
      <c r="N297" s="1164">
        <v>43221</v>
      </c>
      <c r="O297" s="1198">
        <v>100.322</v>
      </c>
      <c r="P297" s="1258">
        <f t="shared" si="63"/>
        <v>-3.7899999999993383E-2</v>
      </c>
      <c r="Q297" s="1171">
        <f t="shared" si="73"/>
        <v>0.08</v>
      </c>
      <c r="R297" s="1168">
        <f t="shared" si="81"/>
        <v>100.3634</v>
      </c>
      <c r="S297" s="1169">
        <f t="shared" si="67"/>
        <v>-4.3966666666676701E-2</v>
      </c>
      <c r="T297" s="1170">
        <f t="shared" si="82"/>
        <v>100.43494285714284</v>
      </c>
      <c r="U297" s="1171">
        <f t="shared" si="70"/>
        <v>-1.7585714285743848E-2</v>
      </c>
      <c r="V297" s="1249" t="s">
        <v>774</v>
      </c>
      <c r="W297" s="1250">
        <v>0</v>
      </c>
      <c r="X297" s="1234" t="s">
        <v>779</v>
      </c>
    </row>
    <row r="298" spans="1:24" ht="14.25" customHeight="1">
      <c r="A298" s="1164">
        <v>43252</v>
      </c>
      <c r="B298" s="1154">
        <v>101.10521561267691</v>
      </c>
      <c r="C298" s="1259">
        <f t="shared" si="68"/>
        <v>8.0314515515041762E-2</v>
      </c>
      <c r="D298" s="1264">
        <f t="shared" si="80"/>
        <v>0.22</v>
      </c>
      <c r="E298" s="1284">
        <f t="shared" si="78"/>
        <v>101.01574912863786</v>
      </c>
      <c r="F298" s="1254">
        <f t="shared" si="65"/>
        <v>9.4082228317617478E-2</v>
      </c>
      <c r="G298" s="1263">
        <f t="shared" si="79"/>
        <v>100.8879916103009</v>
      </c>
      <c r="H298" s="1264">
        <f t="shared" si="66"/>
        <v>3.8751999677771209E-2</v>
      </c>
      <c r="I298" s="1325" t="s">
        <v>240</v>
      </c>
      <c r="J298" s="1227" t="str">
        <f t="shared" si="62"/>
        <v>---</v>
      </c>
      <c r="K298" s="1382">
        <v>0</v>
      </c>
      <c r="L298" s="1235" t="s">
        <v>780</v>
      </c>
      <c r="M298" s="1103"/>
      <c r="N298" s="1164">
        <v>43252</v>
      </c>
      <c r="O298" s="1198">
        <v>100.2821</v>
      </c>
      <c r="P298" s="1258">
        <f t="shared" si="63"/>
        <v>-3.9900000000002933E-2</v>
      </c>
      <c r="Q298" s="1171">
        <f t="shared" si="73"/>
        <v>0.05</v>
      </c>
      <c r="R298" s="1168">
        <f t="shared" si="81"/>
        <v>100.32133333333333</v>
      </c>
      <c r="S298" s="1169">
        <f t="shared" si="67"/>
        <v>-4.2066666666670471E-2</v>
      </c>
      <c r="T298" s="1170">
        <f t="shared" si="82"/>
        <v>100.40395714285714</v>
      </c>
      <c r="U298" s="1171">
        <f t="shared" si="70"/>
        <v>-3.0985714285705512E-2</v>
      </c>
      <c r="V298" s="1249" t="s">
        <v>774</v>
      </c>
      <c r="W298" s="1250">
        <v>0</v>
      </c>
      <c r="X298" s="1234" t="s">
        <v>780</v>
      </c>
    </row>
    <row r="299" spans="1:24" ht="14.25" customHeight="1">
      <c r="A299" s="1164">
        <v>43282</v>
      </c>
      <c r="B299" s="1154">
        <v>101.12125608687546</v>
      </c>
      <c r="C299" s="1259">
        <f t="shared" si="68"/>
        <v>1.6040474198547372E-2</v>
      </c>
      <c r="D299" s="1264">
        <f t="shared" si="80"/>
        <v>0.28000000000000003</v>
      </c>
      <c r="E299" s="1284">
        <f t="shared" si="78"/>
        <v>101.08379093223807</v>
      </c>
      <c r="F299" s="1254">
        <f t="shared" si="65"/>
        <v>6.8041803600209505E-2</v>
      </c>
      <c r="G299" s="1263">
        <f t="shared" si="79"/>
        <v>100.93262970952583</v>
      </c>
      <c r="H299" s="1264">
        <f t="shared" si="66"/>
        <v>4.4638099224926009E-2</v>
      </c>
      <c r="I299" s="1325" t="s">
        <v>240</v>
      </c>
      <c r="J299" s="1227" t="str">
        <f t="shared" si="62"/>
        <v>---</v>
      </c>
      <c r="K299" s="1382">
        <v>0</v>
      </c>
      <c r="L299" s="1235" t="s">
        <v>781</v>
      </c>
      <c r="M299" s="1103"/>
      <c r="N299" s="1164">
        <v>43282</v>
      </c>
      <c r="O299" s="1198">
        <v>100.23990000000001</v>
      </c>
      <c r="P299" s="1258">
        <f t="shared" si="63"/>
        <v>-4.219999999999402E-2</v>
      </c>
      <c r="Q299" s="1171">
        <f t="shared" si="73"/>
        <v>-0.02</v>
      </c>
      <c r="R299" s="1168">
        <f t="shared" si="81"/>
        <v>100.28133333333335</v>
      </c>
      <c r="S299" s="1169">
        <f t="shared" si="67"/>
        <v>-3.9999999999977831E-2</v>
      </c>
      <c r="T299" s="1170">
        <f t="shared" si="82"/>
        <v>100.36547142857144</v>
      </c>
      <c r="U299" s="1171">
        <f t="shared" si="70"/>
        <v>-3.8485714285698691E-2</v>
      </c>
      <c r="V299" s="1249" t="s">
        <v>774</v>
      </c>
      <c r="W299" s="1250">
        <v>0</v>
      </c>
      <c r="X299" s="1234" t="s">
        <v>781</v>
      </c>
    </row>
    <row r="300" spans="1:24" ht="14.25" customHeight="1">
      <c r="A300" s="1164">
        <v>43313</v>
      </c>
      <c r="B300" s="1154">
        <v>101.0734304135231</v>
      </c>
      <c r="C300" s="1259">
        <f t="shared" si="68"/>
        <v>-4.7825673352363651E-2</v>
      </c>
      <c r="D300" s="1264">
        <f t="shared" si="80"/>
        <v>0.25</v>
      </c>
      <c r="E300" s="1284">
        <f t="shared" si="78"/>
        <v>101.09996737102516</v>
      </c>
      <c r="F300" s="1254">
        <f t="shared" si="65"/>
        <v>1.6176438787084635E-2</v>
      </c>
      <c r="G300" s="1263">
        <f t="shared" si="79"/>
        <v>100.97622552095949</v>
      </c>
      <c r="H300" s="1264">
        <f t="shared" si="66"/>
        <v>4.3595811433661424E-2</v>
      </c>
      <c r="I300" s="1325" t="s">
        <v>240</v>
      </c>
      <c r="J300" s="1227" t="str">
        <f t="shared" si="62"/>
        <v>---</v>
      </c>
      <c r="K300" s="1382">
        <v>0</v>
      </c>
      <c r="L300" s="1235" t="s">
        <v>782</v>
      </c>
      <c r="M300" s="1103"/>
      <c r="N300" s="1164">
        <v>43313</v>
      </c>
      <c r="O300" s="1198">
        <v>100.19199999999999</v>
      </c>
      <c r="P300" s="1258">
        <f t="shared" si="63"/>
        <v>-4.790000000001271E-2</v>
      </c>
      <c r="Q300" s="1171">
        <f t="shared" si="73"/>
        <v>-0.09</v>
      </c>
      <c r="R300" s="1168">
        <f t="shared" si="81"/>
        <v>100.238</v>
      </c>
      <c r="S300" s="1169">
        <f t="shared" si="67"/>
        <v>-4.3333333333350765E-2</v>
      </c>
      <c r="T300" s="1170">
        <f t="shared" si="82"/>
        <v>100.32258571428572</v>
      </c>
      <c r="U300" s="1171">
        <f t="shared" si="70"/>
        <v>-4.2885714285716858E-2</v>
      </c>
      <c r="V300" s="1149" t="s">
        <v>774</v>
      </c>
      <c r="W300" s="1262">
        <v>0</v>
      </c>
      <c r="X300" s="1234" t="s">
        <v>782</v>
      </c>
    </row>
    <row r="301" spans="1:24" ht="14.25" customHeight="1">
      <c r="A301" s="1164">
        <v>43344</v>
      </c>
      <c r="B301" s="1154">
        <v>100.96608035080619</v>
      </c>
      <c r="C301" s="1259">
        <f t="shared" si="68"/>
        <v>-0.10735006271690395</v>
      </c>
      <c r="D301" s="1264">
        <f t="shared" si="80"/>
        <v>0.13</v>
      </c>
      <c r="E301" s="1284">
        <f t="shared" si="78"/>
        <v>101.05358895040159</v>
      </c>
      <c r="F301" s="1254">
        <f t="shared" si="65"/>
        <v>-4.6378420623568672E-2</v>
      </c>
      <c r="G301" s="1263">
        <f t="shared" si="79"/>
        <v>101.00442616640608</v>
      </c>
      <c r="H301" s="1264">
        <f t="shared" si="66"/>
        <v>2.8200645446588624E-2</v>
      </c>
      <c r="I301" s="1325" t="s">
        <v>240</v>
      </c>
      <c r="J301" s="1227" t="str">
        <f t="shared" si="62"/>
        <v>---</v>
      </c>
      <c r="K301" s="1382">
        <v>0</v>
      </c>
      <c r="L301" s="1235" t="s">
        <v>783</v>
      </c>
      <c r="M301" s="1103"/>
      <c r="N301" s="1164">
        <v>43344</v>
      </c>
      <c r="O301" s="1198">
        <v>100.1465</v>
      </c>
      <c r="P301" s="1258">
        <f t="shared" si="63"/>
        <v>-4.5499999999989882E-2</v>
      </c>
      <c r="Q301" s="1171">
        <f t="shared" si="73"/>
        <v>-0.21</v>
      </c>
      <c r="R301" s="1168">
        <f t="shared" si="81"/>
        <v>100.19279999999999</v>
      </c>
      <c r="S301" s="1169">
        <f t="shared" si="67"/>
        <v>-4.5200000000008345E-2</v>
      </c>
      <c r="T301" s="1170">
        <f t="shared" si="82"/>
        <v>100.27867142857144</v>
      </c>
      <c r="U301" s="1171">
        <f t="shared" si="70"/>
        <v>-4.3914285714279799E-2</v>
      </c>
      <c r="V301" s="1149" t="s">
        <v>774</v>
      </c>
      <c r="W301" s="1262">
        <v>0</v>
      </c>
      <c r="X301" s="1234" t="s">
        <v>783</v>
      </c>
    </row>
    <row r="302" spans="1:24" ht="14.25" customHeight="1">
      <c r="A302" s="1164">
        <v>43374</v>
      </c>
      <c r="B302" s="1154">
        <v>100.82266236649072</v>
      </c>
      <c r="C302" s="1259">
        <f t="shared" si="68"/>
        <v>-0.14341798431547659</v>
      </c>
      <c r="D302" s="1264">
        <f t="shared" si="80"/>
        <v>-0.02</v>
      </c>
      <c r="E302" s="1284">
        <f t="shared" si="78"/>
        <v>100.95405771027333</v>
      </c>
      <c r="F302" s="1254">
        <f t="shared" si="65"/>
        <v>-9.9531240128257537E-2</v>
      </c>
      <c r="G302" s="1263">
        <f t="shared" si="79"/>
        <v>101.00438237194416</v>
      </c>
      <c r="H302" s="1264">
        <f t="shared" si="66"/>
        <v>-4.3794461916490945E-5</v>
      </c>
      <c r="I302" s="1325" t="s">
        <v>240</v>
      </c>
      <c r="J302" s="1227" t="str">
        <f t="shared" si="62"/>
        <v>---</v>
      </c>
      <c r="K302" s="1382">
        <v>0</v>
      </c>
      <c r="L302" s="1235" t="s">
        <v>771</v>
      </c>
      <c r="M302" s="1103"/>
      <c r="N302" s="1164">
        <v>43374</v>
      </c>
      <c r="O302" s="1198">
        <v>100.08799999999999</v>
      </c>
      <c r="P302" s="1258">
        <f t="shared" si="63"/>
        <v>-5.8500000000009322E-2</v>
      </c>
      <c r="Q302" s="1171">
        <f t="shared" si="73"/>
        <v>-0.36</v>
      </c>
      <c r="R302" s="1168">
        <f t="shared" si="81"/>
        <v>100.14216666666668</v>
      </c>
      <c r="S302" s="1169">
        <f t="shared" si="67"/>
        <v>-5.0633333333308883E-2</v>
      </c>
      <c r="T302" s="1170">
        <f t="shared" si="82"/>
        <v>100.23291428571429</v>
      </c>
      <c r="U302" s="1171">
        <f t="shared" si="70"/>
        <v>-4.5757142857155486E-2</v>
      </c>
      <c r="V302" s="1149" t="s">
        <v>774</v>
      </c>
      <c r="W302" s="1262">
        <v>0</v>
      </c>
      <c r="X302" s="1234" t="s">
        <v>771</v>
      </c>
    </row>
    <row r="303" spans="1:24" ht="14.25" customHeight="1">
      <c r="A303" s="1164">
        <v>43405</v>
      </c>
      <c r="B303" s="1154">
        <v>100.66738417160605</v>
      </c>
      <c r="C303" s="1259">
        <f t="shared" si="68"/>
        <v>-0.15527819488467287</v>
      </c>
      <c r="D303" s="1264">
        <f t="shared" si="80"/>
        <v>-0.17</v>
      </c>
      <c r="E303" s="1284">
        <f t="shared" si="78"/>
        <v>100.81870896296766</v>
      </c>
      <c r="F303" s="1254">
        <f t="shared" si="65"/>
        <v>-0.13534874730567026</v>
      </c>
      <c r="G303" s="1263">
        <f t="shared" si="79"/>
        <v>100.96870429987719</v>
      </c>
      <c r="H303" s="1264">
        <f t="shared" si="66"/>
        <v>-3.5678072066971822E-2</v>
      </c>
      <c r="I303" s="1325" t="s">
        <v>240</v>
      </c>
      <c r="J303" s="1227" t="s">
        <v>774</v>
      </c>
      <c r="K303" s="1382">
        <v>0</v>
      </c>
      <c r="L303" s="1235" t="s">
        <v>772</v>
      </c>
      <c r="M303" s="1103"/>
      <c r="N303" s="1164">
        <v>43405</v>
      </c>
      <c r="O303" s="1198">
        <v>100.0232</v>
      </c>
      <c r="P303" s="1258">
        <f t="shared" si="63"/>
        <v>-6.4799999999991087E-2</v>
      </c>
      <c r="Q303" s="1171">
        <f t="shared" si="73"/>
        <v>-0.47</v>
      </c>
      <c r="R303" s="1168">
        <f t="shared" si="81"/>
        <v>100.0859</v>
      </c>
      <c r="S303" s="1169">
        <f t="shared" si="67"/>
        <v>-5.6266666666687115E-2</v>
      </c>
      <c r="T303" s="1170">
        <f t="shared" si="82"/>
        <v>100.1848142857143</v>
      </c>
      <c r="U303" s="1171">
        <f t="shared" si="70"/>
        <v>-4.8099999999990928E-2</v>
      </c>
      <c r="V303" s="1149" t="s">
        <v>774</v>
      </c>
      <c r="W303" s="1262">
        <v>0</v>
      </c>
      <c r="X303" s="1234" t="s">
        <v>772</v>
      </c>
    </row>
    <row r="304" spans="1:24" ht="14.25" customHeight="1">
      <c r="A304" s="1217">
        <v>43435</v>
      </c>
      <c r="B304" s="1201">
        <v>100.50689571860387</v>
      </c>
      <c r="C304" s="1265">
        <f t="shared" si="68"/>
        <v>-0.16048845300217351</v>
      </c>
      <c r="D304" s="1270">
        <f t="shared" si="80"/>
        <v>-0.3</v>
      </c>
      <c r="E304" s="1267">
        <f t="shared" si="78"/>
        <v>100.66564741890021</v>
      </c>
      <c r="F304" s="1296">
        <f t="shared" si="65"/>
        <v>-0.1530615440674552</v>
      </c>
      <c r="G304" s="1269">
        <f t="shared" si="79"/>
        <v>100.89470353151175</v>
      </c>
      <c r="H304" s="1270">
        <f t="shared" si="66"/>
        <v>-7.4000768365436898E-2</v>
      </c>
      <c r="I304" s="1431" t="s">
        <v>240</v>
      </c>
      <c r="J304" s="1227" t="s">
        <v>774</v>
      </c>
      <c r="K304" s="1320">
        <v>0</v>
      </c>
      <c r="L304" s="1275" t="s">
        <v>773</v>
      </c>
      <c r="M304" s="1103"/>
      <c r="N304" s="1164">
        <v>43435</v>
      </c>
      <c r="O304" s="1198">
        <v>99.929320000000004</v>
      </c>
      <c r="P304" s="1289">
        <f t="shared" si="63"/>
        <v>-9.3879999999998631E-2</v>
      </c>
      <c r="Q304" s="1171">
        <f t="shared" si="73"/>
        <v>-0.57999999999999996</v>
      </c>
      <c r="R304" s="1168">
        <f t="shared" si="81"/>
        <v>100.01350666666667</v>
      </c>
      <c r="S304" s="1169">
        <f t="shared" si="67"/>
        <v>-7.239333333332354E-2</v>
      </c>
      <c r="T304" s="1170">
        <f t="shared" si="82"/>
        <v>100.12871714285713</v>
      </c>
      <c r="U304" s="1171">
        <f t="shared" si="70"/>
        <v>-5.6097142857169047E-2</v>
      </c>
      <c r="V304" s="1149" t="s">
        <v>774</v>
      </c>
      <c r="W304" s="1262">
        <v>0</v>
      </c>
      <c r="X304" s="1236" t="s">
        <v>773</v>
      </c>
    </row>
    <row r="305" spans="1:24" ht="14.25" customHeight="1">
      <c r="A305" s="1285">
        <v>43466</v>
      </c>
      <c r="B305" s="1154">
        <v>100.3572899544003</v>
      </c>
      <c r="C305" s="1259">
        <f t="shared" si="68"/>
        <v>-0.14960576420357086</v>
      </c>
      <c r="D305" s="1264">
        <f t="shared" si="80"/>
        <v>-0.41</v>
      </c>
      <c r="E305" s="1284">
        <f t="shared" si="78"/>
        <v>100.51052328153673</v>
      </c>
      <c r="F305" s="1254">
        <f t="shared" si="65"/>
        <v>-0.15512413736347241</v>
      </c>
      <c r="G305" s="1263">
        <f t="shared" si="79"/>
        <v>100.7878570089008</v>
      </c>
      <c r="H305" s="1264">
        <f t="shared" si="66"/>
        <v>-0.10684652261095096</v>
      </c>
      <c r="I305" s="1325" t="s">
        <v>240</v>
      </c>
      <c r="J305" s="1303" t="s">
        <v>774</v>
      </c>
      <c r="K305" s="1382">
        <v>0</v>
      </c>
      <c r="L305" s="1235" t="s">
        <v>784</v>
      </c>
      <c r="M305" s="1103"/>
      <c r="N305" s="1281">
        <v>43466</v>
      </c>
      <c r="O305" s="1223">
        <v>99.790679999999995</v>
      </c>
      <c r="P305" s="1291">
        <f t="shared" si="63"/>
        <v>-0.13864000000000942</v>
      </c>
      <c r="Q305" s="1432">
        <f t="shared" si="73"/>
        <v>-0.7</v>
      </c>
      <c r="R305" s="1283">
        <f t="shared" si="81"/>
        <v>99.914400000000001</v>
      </c>
      <c r="S305" s="1432">
        <f t="shared" si="67"/>
        <v>-9.9106666666671117E-2</v>
      </c>
      <c r="T305" s="1432">
        <f t="shared" si="82"/>
        <v>100.05851428571427</v>
      </c>
      <c r="U305" s="1292">
        <f t="shared" si="70"/>
        <v>-7.0202857142859898E-2</v>
      </c>
      <c r="V305" s="1433" t="s">
        <v>774</v>
      </c>
      <c r="W305" s="1294">
        <v>0</v>
      </c>
      <c r="X305" s="1280" t="s">
        <v>784</v>
      </c>
    </row>
    <row r="306" spans="1:24" ht="14.25" customHeight="1">
      <c r="A306" s="1285">
        <v>43497</v>
      </c>
      <c r="B306" s="1154">
        <v>100.26533334411026</v>
      </c>
      <c r="C306" s="1259">
        <f t="shared" si="68"/>
        <v>-9.195661029004043E-2</v>
      </c>
      <c r="D306" s="1264">
        <f t="shared" si="80"/>
        <v>-0.5</v>
      </c>
      <c r="E306" s="1284">
        <f t="shared" si="78"/>
        <v>100.37650633903814</v>
      </c>
      <c r="F306" s="1254">
        <f t="shared" si="65"/>
        <v>-0.1340169424985902</v>
      </c>
      <c r="G306" s="1263">
        <f t="shared" si="79"/>
        <v>100.66558233136291</v>
      </c>
      <c r="H306" s="1264">
        <f t="shared" si="66"/>
        <v>-0.12227467753788801</v>
      </c>
      <c r="I306" s="1325" t="s">
        <v>240</v>
      </c>
      <c r="J306" s="1303" t="s">
        <v>774</v>
      </c>
      <c r="K306" s="1382">
        <v>0</v>
      </c>
      <c r="L306" s="1235" t="s">
        <v>785</v>
      </c>
      <c r="M306" s="1103"/>
      <c r="N306" s="1285">
        <v>43497</v>
      </c>
      <c r="O306" s="1165">
        <v>99.637979999999999</v>
      </c>
      <c r="P306" s="1289">
        <f t="shared" si="63"/>
        <v>-0.15269999999999584</v>
      </c>
      <c r="Q306" s="1434">
        <f t="shared" si="73"/>
        <v>-0.81</v>
      </c>
      <c r="R306" s="1170">
        <f t="shared" si="81"/>
        <v>99.785993333333337</v>
      </c>
      <c r="S306" s="1434">
        <f t="shared" si="67"/>
        <v>-0.12840666666666323</v>
      </c>
      <c r="T306" s="1434">
        <f t="shared" si="82"/>
        <v>99.972525714285709</v>
      </c>
      <c r="U306" s="1295">
        <f t="shared" si="70"/>
        <v>-8.5988571428558203E-2</v>
      </c>
      <c r="V306" s="1435" t="s">
        <v>774</v>
      </c>
      <c r="W306" s="1262">
        <v>0</v>
      </c>
      <c r="X306" s="1234" t="s">
        <v>785</v>
      </c>
    </row>
    <row r="307" spans="1:24" ht="14.25" customHeight="1">
      <c r="A307" s="1164">
        <v>43525</v>
      </c>
      <c r="B307" s="1154">
        <v>100.20308391549565</v>
      </c>
      <c r="C307" s="1259">
        <f t="shared" si="68"/>
        <v>-6.2249428614606472E-2</v>
      </c>
      <c r="D307" s="1264">
        <f t="shared" si="80"/>
        <v>-0.61</v>
      </c>
      <c r="E307" s="1284">
        <f t="shared" si="78"/>
        <v>100.27523573800208</v>
      </c>
      <c r="F307" s="1254">
        <f t="shared" si="65"/>
        <v>-0.10127060103606311</v>
      </c>
      <c r="G307" s="1263">
        <f t="shared" si="79"/>
        <v>100.54124711735901</v>
      </c>
      <c r="H307" s="1264">
        <f t="shared" si="66"/>
        <v>-0.12433521400390646</v>
      </c>
      <c r="I307" s="1325" t="s">
        <v>240</v>
      </c>
      <c r="J307" s="1303" t="s">
        <v>774</v>
      </c>
      <c r="K307" s="1382">
        <v>0</v>
      </c>
      <c r="L307" s="1235" t="s">
        <v>786</v>
      </c>
      <c r="M307" s="1103"/>
      <c r="N307" s="1164">
        <v>43525</v>
      </c>
      <c r="O307" s="1165">
        <v>99.46593</v>
      </c>
      <c r="P307" s="1289">
        <f t="shared" si="63"/>
        <v>-0.1720499999999987</v>
      </c>
      <c r="Q307" s="1434">
        <f t="shared" si="73"/>
        <v>-0.94</v>
      </c>
      <c r="R307" s="1170">
        <f t="shared" si="81"/>
        <v>99.631529999999998</v>
      </c>
      <c r="S307" s="1434">
        <f t="shared" si="67"/>
        <v>-0.15446333333333939</v>
      </c>
      <c r="T307" s="1434">
        <f t="shared" si="82"/>
        <v>99.868801428571416</v>
      </c>
      <c r="U307" s="1295">
        <f t="shared" si="70"/>
        <v>-0.10372428571429282</v>
      </c>
      <c r="V307" s="1435" t="s">
        <v>774</v>
      </c>
      <c r="W307" s="1262">
        <v>0</v>
      </c>
      <c r="X307" s="1234" t="s">
        <v>786</v>
      </c>
    </row>
    <row r="308" spans="1:24" ht="14.25" customHeight="1">
      <c r="A308" s="1164">
        <v>43556</v>
      </c>
      <c r="B308" s="1154">
        <v>100.18981040308829</v>
      </c>
      <c r="C308" s="1259">
        <f t="shared" si="68"/>
        <v>-1.3273512407366184E-2</v>
      </c>
      <c r="D308" s="1264">
        <f t="shared" si="80"/>
        <v>-0.72</v>
      </c>
      <c r="E308" s="1284">
        <f t="shared" si="78"/>
        <v>100.21940922089807</v>
      </c>
      <c r="F308" s="1254">
        <f t="shared" si="65"/>
        <v>-5.5826517104009099E-2</v>
      </c>
      <c r="G308" s="1263">
        <f t="shared" si="79"/>
        <v>100.43035141054216</v>
      </c>
      <c r="H308" s="1264">
        <f t="shared" si="66"/>
        <v>-0.11089570681684791</v>
      </c>
      <c r="I308" s="1325" t="s">
        <v>240</v>
      </c>
      <c r="J308" s="1303" t="s">
        <v>774</v>
      </c>
      <c r="K308" s="1382">
        <v>0</v>
      </c>
      <c r="L308" s="1235" t="s">
        <v>787</v>
      </c>
      <c r="M308" s="1103"/>
      <c r="N308" s="1164">
        <v>43556</v>
      </c>
      <c r="O308" s="1165">
        <v>99.303319999999999</v>
      </c>
      <c r="P308" s="1289">
        <f t="shared" si="63"/>
        <v>-0.16261000000000081</v>
      </c>
      <c r="Q308" s="1434">
        <f t="shared" si="73"/>
        <v>-1.05</v>
      </c>
      <c r="R308" s="1170">
        <f t="shared" si="81"/>
        <v>99.469076666666652</v>
      </c>
      <c r="S308" s="1434">
        <f t="shared" si="67"/>
        <v>-0.162453333333346</v>
      </c>
      <c r="T308" s="1434">
        <f t="shared" si="82"/>
        <v>99.748347142857142</v>
      </c>
      <c r="U308" s="1295">
        <f t="shared" si="70"/>
        <v>-0.12045428571427408</v>
      </c>
      <c r="V308" s="1435" t="s">
        <v>774</v>
      </c>
      <c r="W308" s="1262">
        <v>0</v>
      </c>
      <c r="X308" s="1234" t="s">
        <v>787</v>
      </c>
    </row>
    <row r="309" spans="1:24" ht="14.25" customHeight="1">
      <c r="A309" s="1164">
        <v>43586</v>
      </c>
      <c r="B309" s="1154">
        <v>100.18631910200939</v>
      </c>
      <c r="C309" s="1259">
        <f t="shared" si="68"/>
        <v>-3.4913010788955035E-3</v>
      </c>
      <c r="D309" s="1264">
        <f t="shared" si="80"/>
        <v>-0.83</v>
      </c>
      <c r="E309" s="1284">
        <f t="shared" si="78"/>
        <v>100.19307114019779</v>
      </c>
      <c r="F309" s="1254">
        <f t="shared" si="65"/>
        <v>-2.633808070028465E-2</v>
      </c>
      <c r="G309" s="1263">
        <f t="shared" si="79"/>
        <v>100.33944522990198</v>
      </c>
      <c r="H309" s="1264">
        <f t="shared" si="66"/>
        <v>-9.0906180640175194E-2</v>
      </c>
      <c r="I309" s="1325" t="s">
        <v>240</v>
      </c>
      <c r="J309" s="1303" t="s">
        <v>774</v>
      </c>
      <c r="K309" s="1382">
        <v>0</v>
      </c>
      <c r="L309" s="1235" t="s">
        <v>788</v>
      </c>
      <c r="M309" s="1103"/>
      <c r="N309" s="1164">
        <v>43586</v>
      </c>
      <c r="O309" s="1165">
        <v>99.109009999999998</v>
      </c>
      <c r="P309" s="1289">
        <f t="shared" si="63"/>
        <v>-0.19431000000000154</v>
      </c>
      <c r="Q309" s="1434">
        <f t="shared" si="73"/>
        <v>-1.21</v>
      </c>
      <c r="R309" s="1170">
        <f t="shared" si="81"/>
        <v>99.292753333333337</v>
      </c>
      <c r="S309" s="1434">
        <f t="shared" si="67"/>
        <v>-0.17632333333331474</v>
      </c>
      <c r="T309" s="1434">
        <f t="shared" si="82"/>
        <v>99.60849142857144</v>
      </c>
      <c r="U309" s="1295">
        <f t="shared" si="70"/>
        <v>-0.13985571428570154</v>
      </c>
      <c r="V309" s="1435" t="s">
        <v>774</v>
      </c>
      <c r="W309" s="1262">
        <v>0</v>
      </c>
      <c r="X309" s="1234" t="s">
        <v>788</v>
      </c>
    </row>
    <row r="310" spans="1:24" ht="14.25" customHeight="1">
      <c r="A310" s="1164">
        <v>43252</v>
      </c>
      <c r="B310" s="1154">
        <v>100.16961959221153</v>
      </c>
      <c r="C310" s="1259">
        <f t="shared" si="68"/>
        <v>-1.6699509797859946E-2</v>
      </c>
      <c r="D310" s="1264">
        <f t="shared" si="80"/>
        <v>-0.93</v>
      </c>
      <c r="E310" s="1284">
        <f t="shared" si="78"/>
        <v>100.18191636576974</v>
      </c>
      <c r="F310" s="1254">
        <f t="shared" si="65"/>
        <v>-1.1154774428050018E-2</v>
      </c>
      <c r="G310" s="1263">
        <f t="shared" si="79"/>
        <v>100.26833600427419</v>
      </c>
      <c r="H310" s="1264">
        <f t="shared" si="66"/>
        <v>-7.1109225627793649E-2</v>
      </c>
      <c r="I310" s="1325" t="s">
        <v>240</v>
      </c>
      <c r="J310" s="1303" t="s">
        <v>774</v>
      </c>
      <c r="K310" s="1382">
        <v>0</v>
      </c>
      <c r="L310" s="1235" t="s">
        <v>790</v>
      </c>
      <c r="M310" s="1103"/>
      <c r="N310" s="1164">
        <v>43252</v>
      </c>
      <c r="O310" s="1165">
        <v>98.907070000000004</v>
      </c>
      <c r="P310" s="1289">
        <f t="shared" si="63"/>
        <v>-0.20193999999999335</v>
      </c>
      <c r="Q310" s="1434">
        <f t="shared" si="73"/>
        <v>-1.37</v>
      </c>
      <c r="R310" s="1170">
        <f t="shared" si="81"/>
        <v>99.106466666666662</v>
      </c>
      <c r="S310" s="1434">
        <f t="shared" si="67"/>
        <v>-0.18628666666667471</v>
      </c>
      <c r="T310" s="1434">
        <f t="shared" si="82"/>
        <v>99.44904428571428</v>
      </c>
      <c r="U310" s="1295">
        <f t="shared" si="70"/>
        <v>-0.15944714285716088</v>
      </c>
      <c r="V310" s="1435" t="s">
        <v>774</v>
      </c>
      <c r="W310" s="1262">
        <v>0</v>
      </c>
      <c r="X310" s="1234" t="s">
        <v>790</v>
      </c>
    </row>
    <row r="311" spans="1:24" ht="14.25" customHeight="1">
      <c r="A311" s="1164">
        <v>43647</v>
      </c>
      <c r="B311" s="1154">
        <v>100.11816745688368</v>
      </c>
      <c r="C311" s="1259">
        <f t="shared" si="68"/>
        <v>-5.1452135327849646E-2</v>
      </c>
      <c r="D311" s="1264">
        <f t="shared" si="80"/>
        <v>-0.99</v>
      </c>
      <c r="E311" s="1284">
        <f t="shared" si="78"/>
        <v>100.15803538370153</v>
      </c>
      <c r="F311" s="1254">
        <f t="shared" si="65"/>
        <v>-2.3880982068206436E-2</v>
      </c>
      <c r="G311" s="1263">
        <f t="shared" si="79"/>
        <v>100.21280339545703</v>
      </c>
      <c r="H311" s="1264">
        <f t="shared" si="66"/>
        <v>-5.5532608817159712E-2</v>
      </c>
      <c r="I311" s="1325" t="s">
        <v>240</v>
      </c>
      <c r="J311" s="1303" t="s">
        <v>774</v>
      </c>
      <c r="K311" s="1382">
        <v>0</v>
      </c>
      <c r="L311" s="1235" t="s">
        <v>791</v>
      </c>
      <c r="M311" s="1103"/>
      <c r="N311" s="1436">
        <v>43647</v>
      </c>
      <c r="O311" s="1437"/>
      <c r="P311" s="1438"/>
      <c r="Q311" s="1439"/>
      <c r="R311" s="1440"/>
      <c r="S311" s="1439"/>
      <c r="T311" s="1439"/>
      <c r="U311" s="1441"/>
      <c r="V311" s="1442"/>
      <c r="W311" s="1443"/>
      <c r="X311" s="1444" t="s">
        <v>791</v>
      </c>
    </row>
    <row r="312" spans="1:24" ht="14.25" customHeight="1">
      <c r="A312" s="1164">
        <v>43678</v>
      </c>
      <c r="B312" s="1154">
        <v>100.01568811466979</v>
      </c>
      <c r="C312" s="1259">
        <f t="shared" si="68"/>
        <v>-0.10247934221389698</v>
      </c>
      <c r="D312" s="1264">
        <f t="shared" si="80"/>
        <v>-1.05</v>
      </c>
      <c r="E312" s="1284">
        <f t="shared" si="78"/>
        <v>100.10115838792167</v>
      </c>
      <c r="F312" s="1254">
        <f t="shared" si="65"/>
        <v>-5.6876995779859385E-2</v>
      </c>
      <c r="G312" s="1263">
        <f t="shared" si="79"/>
        <v>100.16400313263837</v>
      </c>
      <c r="H312" s="1264">
        <f t="shared" si="66"/>
        <v>-4.8800262818659235E-2</v>
      </c>
      <c r="I312" s="1325" t="s">
        <v>240</v>
      </c>
      <c r="J312" s="1303" t="s">
        <v>774</v>
      </c>
      <c r="K312" s="1382">
        <v>0</v>
      </c>
      <c r="L312" s="1235" t="s">
        <v>792</v>
      </c>
      <c r="M312" s="1103"/>
      <c r="N312" s="1436">
        <v>43678</v>
      </c>
      <c r="O312" s="1437"/>
      <c r="P312" s="1438"/>
      <c r="Q312" s="1439"/>
      <c r="R312" s="1440"/>
      <c r="S312" s="1439"/>
      <c r="T312" s="1439"/>
      <c r="U312" s="1441"/>
      <c r="V312" s="1442"/>
      <c r="W312" s="1443"/>
      <c r="X312" s="1444" t="s">
        <v>792</v>
      </c>
    </row>
    <row r="313" spans="1:24" ht="14.25" customHeight="1">
      <c r="A313" s="1164">
        <v>43709</v>
      </c>
      <c r="B313" s="1154">
        <v>99.858572612763766</v>
      </c>
      <c r="C313" s="1259">
        <f t="shared" si="68"/>
        <v>-0.15711550190601997</v>
      </c>
      <c r="D313" s="1264">
        <f t="shared" si="80"/>
        <v>-1.1000000000000001</v>
      </c>
      <c r="E313" s="1284">
        <f t="shared" si="78"/>
        <v>99.997476061439059</v>
      </c>
      <c r="F313" s="1254">
        <f t="shared" si="65"/>
        <v>-0.10368232648261255</v>
      </c>
      <c r="G313" s="1263">
        <f t="shared" si="79"/>
        <v>100.10589445673172</v>
      </c>
      <c r="H313" s="1264">
        <f t="shared" si="66"/>
        <v>-5.8108675906652252E-2</v>
      </c>
      <c r="I313" s="1325" t="s">
        <v>240</v>
      </c>
      <c r="J313" s="1227" t="str">
        <f t="shared" ref="J313:J372" si="83">IF(K313=1,"山",IF(K313=-1,"谷","---"))</f>
        <v>---</v>
      </c>
      <c r="K313" s="1382">
        <v>0</v>
      </c>
      <c r="L313" s="1235" t="s">
        <v>793</v>
      </c>
      <c r="M313" s="1103"/>
      <c r="N313" s="1436">
        <v>43709</v>
      </c>
      <c r="O313" s="1437"/>
      <c r="P313" s="1438"/>
      <c r="Q313" s="1439"/>
      <c r="R313" s="1440"/>
      <c r="S313" s="1439"/>
      <c r="T313" s="1439"/>
      <c r="U313" s="1441"/>
      <c r="V313" s="1442"/>
      <c r="W313" s="1443"/>
      <c r="X313" s="1444" t="s">
        <v>793</v>
      </c>
    </row>
    <row r="314" spans="1:24" ht="14.25" customHeight="1">
      <c r="A314" s="1164">
        <v>43739</v>
      </c>
      <c r="B314" s="1154">
        <v>99.622554694421055</v>
      </c>
      <c r="C314" s="1259">
        <f t="shared" si="68"/>
        <v>-0.23601791834271069</v>
      </c>
      <c r="D314" s="1264">
        <f t="shared" si="80"/>
        <v>-1.19</v>
      </c>
      <c r="E314" s="1284">
        <f t="shared" si="78"/>
        <v>99.832271807284869</v>
      </c>
      <c r="F314" s="1254">
        <f t="shared" si="65"/>
        <v>-0.16520425415419027</v>
      </c>
      <c r="G314" s="1263">
        <f t="shared" si="79"/>
        <v>100.02296171086392</v>
      </c>
      <c r="H314" s="1264">
        <f t="shared" si="66"/>
        <v>-8.2932745867793756E-2</v>
      </c>
      <c r="I314" s="1325" t="s">
        <v>240</v>
      </c>
      <c r="J314" s="1227" t="str">
        <f t="shared" si="83"/>
        <v>---</v>
      </c>
      <c r="K314" s="1382">
        <v>0</v>
      </c>
      <c r="L314" s="1235" t="s">
        <v>794</v>
      </c>
      <c r="M314" s="1103"/>
      <c r="N314" s="1436">
        <v>43739</v>
      </c>
      <c r="O314" s="1437"/>
      <c r="P314" s="1438"/>
      <c r="Q314" s="1439"/>
      <c r="R314" s="1440"/>
      <c r="S314" s="1439"/>
      <c r="T314" s="1439"/>
      <c r="U314" s="1441"/>
      <c r="V314" s="1442"/>
      <c r="W314" s="1443"/>
      <c r="X314" s="1444" t="s">
        <v>794</v>
      </c>
    </row>
    <row r="315" spans="1:24" ht="14.25" customHeight="1">
      <c r="A315" s="1164">
        <v>43770</v>
      </c>
      <c r="B315" s="1154">
        <v>99.352049935494534</v>
      </c>
      <c r="C315" s="1259">
        <f t="shared" si="68"/>
        <v>-0.27050475892652059</v>
      </c>
      <c r="D315" s="1264">
        <f t="shared" si="80"/>
        <v>-1.31</v>
      </c>
      <c r="E315" s="1284">
        <f t="shared" si="78"/>
        <v>99.611059080893099</v>
      </c>
      <c r="F315" s="1254">
        <f t="shared" si="65"/>
        <v>-0.22121272639176937</v>
      </c>
      <c r="G315" s="1263">
        <f t="shared" si="79"/>
        <v>99.903281644064819</v>
      </c>
      <c r="H315" s="1264">
        <f t="shared" si="66"/>
        <v>-0.11968006679910559</v>
      </c>
      <c r="I315" s="1325" t="s">
        <v>240</v>
      </c>
      <c r="J315" s="1227" t="str">
        <f t="shared" si="83"/>
        <v>---</v>
      </c>
      <c r="K315" s="1382">
        <v>0</v>
      </c>
      <c r="L315" s="1235" t="s">
        <v>795</v>
      </c>
      <c r="M315" s="1103"/>
      <c r="N315" s="1436">
        <v>43770</v>
      </c>
      <c r="O315" s="1437"/>
      <c r="P315" s="1438"/>
      <c r="Q315" s="1439"/>
      <c r="R315" s="1440"/>
      <c r="S315" s="1439"/>
      <c r="T315" s="1439"/>
      <c r="U315" s="1441"/>
      <c r="V315" s="1442"/>
      <c r="W315" s="1445"/>
      <c r="X315" s="1446" t="s">
        <v>795</v>
      </c>
    </row>
    <row r="316" spans="1:24" ht="14.25" customHeight="1">
      <c r="A316" s="1164">
        <v>43800</v>
      </c>
      <c r="B316" s="1154">
        <v>99.050885195048124</v>
      </c>
      <c r="C316" s="1259">
        <f t="shared" si="68"/>
        <v>-0.30116474044640995</v>
      </c>
      <c r="D316" s="1264">
        <f t="shared" si="80"/>
        <v>-1.45</v>
      </c>
      <c r="E316" s="1284">
        <f t="shared" si="78"/>
        <v>99.341829941654566</v>
      </c>
      <c r="F316" s="1254">
        <f t="shared" si="65"/>
        <v>-0.26922913923853287</v>
      </c>
      <c r="G316" s="1263">
        <f t="shared" si="79"/>
        <v>99.741076800213222</v>
      </c>
      <c r="H316" s="1264">
        <f t="shared" si="66"/>
        <v>-0.1622048438515975</v>
      </c>
      <c r="I316" s="1325" t="s">
        <v>240</v>
      </c>
      <c r="J316" s="1216" t="str">
        <f t="shared" si="83"/>
        <v>---</v>
      </c>
      <c r="K316" s="1382">
        <v>0</v>
      </c>
      <c r="L316" s="1235" t="s">
        <v>789</v>
      </c>
      <c r="M316" s="1103"/>
      <c r="N316" s="1447">
        <v>43800</v>
      </c>
      <c r="O316" s="1448"/>
      <c r="P316" s="1449"/>
      <c r="Q316" s="1450"/>
      <c r="R316" s="1451"/>
      <c r="S316" s="1450"/>
      <c r="T316" s="1450"/>
      <c r="U316" s="1452"/>
      <c r="V316" s="1453"/>
      <c r="W316" s="1454"/>
      <c r="X316" s="1455" t="s">
        <v>789</v>
      </c>
    </row>
    <row r="317" spans="1:24" ht="14.25" customHeight="1">
      <c r="A317" s="1281">
        <v>43831</v>
      </c>
      <c r="B317" s="1276">
        <v>98.702165121988699</v>
      </c>
      <c r="C317" s="1241">
        <f t="shared" si="68"/>
        <v>-0.34872007305942532</v>
      </c>
      <c r="D317" s="1277">
        <f t="shared" si="80"/>
        <v>-1.65</v>
      </c>
      <c r="E317" s="1278">
        <f t="shared" si="78"/>
        <v>99.035033417510462</v>
      </c>
      <c r="F317" s="1243">
        <f t="shared" si="65"/>
        <v>-0.30679652414410441</v>
      </c>
      <c r="G317" s="1279">
        <f t="shared" si="79"/>
        <v>99.531440447324243</v>
      </c>
      <c r="H317" s="1277">
        <f t="shared" si="66"/>
        <v>-0.20963635288897819</v>
      </c>
      <c r="I317" s="1456" t="s">
        <v>240</v>
      </c>
      <c r="J317" s="1227" t="str">
        <f t="shared" si="83"/>
        <v>---</v>
      </c>
      <c r="K317" s="1395">
        <v>0</v>
      </c>
      <c r="L317" s="1457" t="s">
        <v>784</v>
      </c>
      <c r="M317" s="1103"/>
      <c r="N317" s="1458">
        <v>43831</v>
      </c>
      <c r="O317" s="1459"/>
      <c r="P317" s="1460"/>
      <c r="Q317" s="1461"/>
      <c r="R317" s="1462"/>
      <c r="S317" s="1461"/>
      <c r="T317" s="1462"/>
      <c r="U317" s="1461"/>
      <c r="V317" s="1463"/>
      <c r="W317" s="1464"/>
      <c r="X317" s="1465" t="s">
        <v>784</v>
      </c>
    </row>
    <row r="318" spans="1:24" ht="14.25" customHeight="1">
      <c r="A318" s="1285">
        <v>43862</v>
      </c>
      <c r="B318" s="1154">
        <v>98.307000429790463</v>
      </c>
      <c r="C318" s="1259">
        <f t="shared" si="68"/>
        <v>-0.39516469219823591</v>
      </c>
      <c r="D318" s="1264">
        <f t="shared" si="80"/>
        <v>-1.95</v>
      </c>
      <c r="E318" s="1284">
        <f t="shared" si="78"/>
        <v>98.686683582275762</v>
      </c>
      <c r="F318" s="1254">
        <f t="shared" si="65"/>
        <v>-0.34834983523469987</v>
      </c>
      <c r="G318" s="1263">
        <f t="shared" si="79"/>
        <v>99.272702300596634</v>
      </c>
      <c r="H318" s="1264">
        <f t="shared" si="66"/>
        <v>-0.25873814672760886</v>
      </c>
      <c r="I318" s="1325" t="s">
        <v>240</v>
      </c>
      <c r="J318" s="1227" t="str">
        <f t="shared" si="83"/>
        <v>---</v>
      </c>
      <c r="K318" s="1382">
        <v>0</v>
      </c>
      <c r="L318" s="1466" t="s">
        <v>785</v>
      </c>
      <c r="M318" s="1103"/>
      <c r="N318" s="1467">
        <v>43862</v>
      </c>
      <c r="O318" s="1468"/>
      <c r="P318" s="1469"/>
      <c r="Q318" s="1440"/>
      <c r="R318" s="1439"/>
      <c r="S318" s="1440"/>
      <c r="T318" s="1439"/>
      <c r="U318" s="1440"/>
      <c r="V318" s="1470"/>
      <c r="W318" s="1471"/>
      <c r="X318" s="1472" t="s">
        <v>785</v>
      </c>
    </row>
    <row r="319" spans="1:24" ht="14.25" customHeight="1">
      <c r="A319" s="1164">
        <v>43891</v>
      </c>
      <c r="B319" s="1154">
        <v>97.91245160523043</v>
      </c>
      <c r="C319" s="1259">
        <f t="shared" si="68"/>
        <v>-0.39454882456003304</v>
      </c>
      <c r="D319" s="1264">
        <f t="shared" si="80"/>
        <v>-2.29</v>
      </c>
      <c r="E319" s="1284">
        <f t="shared" si="78"/>
        <v>98.307205719003207</v>
      </c>
      <c r="F319" s="1254">
        <f t="shared" si="65"/>
        <v>-0.37947786327255528</v>
      </c>
      <c r="G319" s="1263">
        <f t="shared" si="79"/>
        <v>98.97223994210529</v>
      </c>
      <c r="H319" s="1264">
        <f t="shared" si="66"/>
        <v>-0.30046235849134462</v>
      </c>
      <c r="I319" s="1325" t="s">
        <v>240</v>
      </c>
      <c r="J319" s="1227" t="str">
        <f t="shared" si="83"/>
        <v>---</v>
      </c>
      <c r="K319" s="1382">
        <v>0</v>
      </c>
      <c r="L319" s="1466" t="s">
        <v>786</v>
      </c>
      <c r="M319" s="1103"/>
      <c r="N319" s="1473">
        <v>43891</v>
      </c>
      <c r="O319" s="1468"/>
      <c r="P319" s="1469"/>
      <c r="Q319" s="1440"/>
      <c r="R319" s="1439"/>
      <c r="S319" s="1440"/>
      <c r="T319" s="1439"/>
      <c r="U319" s="1440"/>
      <c r="V319" s="1470"/>
      <c r="W319" s="1471"/>
      <c r="X319" s="1472" t="s">
        <v>786</v>
      </c>
    </row>
    <row r="320" spans="1:24" ht="14.25" customHeight="1">
      <c r="A320" s="1164">
        <v>43922</v>
      </c>
      <c r="B320" s="1154">
        <v>97.567632220194056</v>
      </c>
      <c r="C320" s="1259">
        <f t="shared" si="68"/>
        <v>-0.34481938503637366</v>
      </c>
      <c r="D320" s="1264">
        <f t="shared" si="80"/>
        <v>-2.62</v>
      </c>
      <c r="E320" s="1284">
        <f t="shared" si="78"/>
        <v>97.92902808507165</v>
      </c>
      <c r="F320" s="1254">
        <f t="shared" si="65"/>
        <v>-0.37817763393155701</v>
      </c>
      <c r="G320" s="1263">
        <f t="shared" si="79"/>
        <v>98.644962743166758</v>
      </c>
      <c r="H320" s="1264">
        <f t="shared" si="66"/>
        <v>-0.32727719893853191</v>
      </c>
      <c r="I320" s="1325" t="s">
        <v>240</v>
      </c>
      <c r="J320" s="1227" t="str">
        <f t="shared" si="83"/>
        <v>---</v>
      </c>
      <c r="K320" s="1382">
        <v>0</v>
      </c>
      <c r="L320" s="1466" t="s">
        <v>787</v>
      </c>
      <c r="M320" s="1103"/>
      <c r="N320" s="1473">
        <v>43922</v>
      </c>
      <c r="O320" s="1468"/>
      <c r="P320" s="1469"/>
      <c r="Q320" s="1440"/>
      <c r="R320" s="1439"/>
      <c r="S320" s="1440"/>
      <c r="T320" s="1439"/>
      <c r="U320" s="1440"/>
      <c r="V320" s="1470"/>
      <c r="W320" s="1471"/>
      <c r="X320" s="1472" t="s">
        <v>787</v>
      </c>
    </row>
    <row r="321" spans="1:24" ht="14.25" customHeight="1">
      <c r="A321" s="1164">
        <v>43952</v>
      </c>
      <c r="B321" s="1154">
        <v>97.379834353934612</v>
      </c>
      <c r="C321" s="1259">
        <f t="shared" si="68"/>
        <v>-0.18779786625944439</v>
      </c>
      <c r="D321" s="1264">
        <f t="shared" si="80"/>
        <v>-2.8</v>
      </c>
      <c r="E321" s="1284">
        <f t="shared" si="78"/>
        <v>97.619972726453042</v>
      </c>
      <c r="F321" s="1254">
        <f t="shared" si="65"/>
        <v>-0.30905535861860756</v>
      </c>
      <c r="G321" s="1263">
        <f t="shared" si="79"/>
        <v>98.324574123097264</v>
      </c>
      <c r="H321" s="1264">
        <f t="shared" si="66"/>
        <v>-0.32038862006949387</v>
      </c>
      <c r="I321" s="1325" t="s">
        <v>240</v>
      </c>
      <c r="J321" s="1227" t="str">
        <f t="shared" si="83"/>
        <v>---</v>
      </c>
      <c r="K321" s="1382">
        <v>0</v>
      </c>
      <c r="L321" s="1466" t="s">
        <v>788</v>
      </c>
      <c r="M321" s="1103"/>
      <c r="N321" s="1473">
        <v>43952</v>
      </c>
      <c r="O321" s="1468"/>
      <c r="P321" s="1469"/>
      <c r="Q321" s="1440"/>
      <c r="R321" s="1439"/>
      <c r="S321" s="1440"/>
      <c r="T321" s="1439"/>
      <c r="U321" s="1440"/>
      <c r="V321" s="1470"/>
      <c r="W321" s="1471"/>
      <c r="X321" s="1472" t="s">
        <v>788</v>
      </c>
    </row>
    <row r="322" spans="1:24" ht="14.25" customHeight="1">
      <c r="A322" s="1164">
        <v>43983</v>
      </c>
      <c r="B322" s="1154">
        <v>97.377469687250994</v>
      </c>
      <c r="C322" s="1259">
        <f t="shared" si="68"/>
        <v>-2.3646666836185659E-3</v>
      </c>
      <c r="D322" s="1264">
        <f t="shared" si="80"/>
        <v>-2.79</v>
      </c>
      <c r="E322" s="1284">
        <f t="shared" si="78"/>
        <v>97.441645420459892</v>
      </c>
      <c r="F322" s="1254">
        <f t="shared" si="65"/>
        <v>-0.17832730599315028</v>
      </c>
      <c r="G322" s="1263">
        <f t="shared" si="79"/>
        <v>98.042491230491052</v>
      </c>
      <c r="H322" s="1264">
        <f t="shared" si="66"/>
        <v>-0.282082892606212</v>
      </c>
      <c r="I322" s="1325" t="s">
        <v>240</v>
      </c>
      <c r="J322" s="1227" t="str">
        <f t="shared" si="83"/>
        <v>谷</v>
      </c>
      <c r="K322" s="1382">
        <v>-1</v>
      </c>
      <c r="L322" s="1466" t="s">
        <v>790</v>
      </c>
      <c r="M322" s="1103"/>
      <c r="N322" s="1473">
        <v>43983</v>
      </c>
      <c r="O322" s="1468"/>
      <c r="P322" s="1469"/>
      <c r="Q322" s="1440"/>
      <c r="R322" s="1439"/>
      <c r="S322" s="1440"/>
      <c r="T322" s="1439"/>
      <c r="U322" s="1440"/>
      <c r="V322" s="1470"/>
      <c r="W322" s="1471"/>
      <c r="X322" s="1472" t="s">
        <v>790</v>
      </c>
    </row>
    <row r="323" spans="1:24" ht="14.25" customHeight="1">
      <c r="A323" s="1164">
        <v>44013</v>
      </c>
      <c r="B323" s="1154">
        <v>97.566291038446778</v>
      </c>
      <c r="C323" s="1259">
        <f t="shared" si="68"/>
        <v>0.18882135119578436</v>
      </c>
      <c r="D323" s="1264">
        <f t="shared" si="80"/>
        <v>-2.5499999999999998</v>
      </c>
      <c r="E323" s="1284">
        <f t="shared" si="78"/>
        <v>97.441198359877447</v>
      </c>
      <c r="F323" s="1254">
        <f t="shared" si="65"/>
        <v>-4.4706058244514679E-4</v>
      </c>
      <c r="G323" s="1263">
        <f t="shared" si="79"/>
        <v>97.830406350976588</v>
      </c>
      <c r="H323" s="1264">
        <f t="shared" si="66"/>
        <v>-0.21208487951446386</v>
      </c>
      <c r="I323" s="1325" t="s">
        <v>767</v>
      </c>
      <c r="J323" s="1227" t="str">
        <f t="shared" si="83"/>
        <v>---</v>
      </c>
      <c r="K323" s="1382">
        <v>0</v>
      </c>
      <c r="L323" s="1466" t="s">
        <v>791</v>
      </c>
      <c r="M323" s="1103"/>
      <c r="N323" s="1473">
        <v>44013</v>
      </c>
      <c r="O323" s="1468"/>
      <c r="P323" s="1469"/>
      <c r="Q323" s="1440"/>
      <c r="R323" s="1439"/>
      <c r="S323" s="1440"/>
      <c r="T323" s="1439"/>
      <c r="U323" s="1440"/>
      <c r="V323" s="1470"/>
      <c r="W323" s="1471"/>
      <c r="X323" s="1472" t="s">
        <v>791</v>
      </c>
    </row>
    <row r="324" spans="1:24" ht="14.25" customHeight="1">
      <c r="A324" s="1164">
        <v>44044</v>
      </c>
      <c r="B324" s="1154">
        <v>97.908920221440695</v>
      </c>
      <c r="C324" s="1259">
        <f t="shared" si="68"/>
        <v>0.34262918299391742</v>
      </c>
      <c r="D324" s="1264">
        <f t="shared" si="80"/>
        <v>-2.11</v>
      </c>
      <c r="E324" s="1284">
        <f t="shared" si="78"/>
        <v>97.617560315712808</v>
      </c>
      <c r="F324" s="1254">
        <f t="shared" si="65"/>
        <v>0.17636195583536107</v>
      </c>
      <c r="G324" s="1263">
        <f t="shared" si="79"/>
        <v>97.717085650898284</v>
      </c>
      <c r="H324" s="1264">
        <f t="shared" si="66"/>
        <v>-0.11332070007830453</v>
      </c>
      <c r="I324" s="1325" t="s">
        <v>767</v>
      </c>
      <c r="J324" s="1227" t="str">
        <f t="shared" si="83"/>
        <v>---</v>
      </c>
      <c r="K324" s="1382">
        <v>0</v>
      </c>
      <c r="L324" s="1466" t="s">
        <v>792</v>
      </c>
      <c r="M324" s="1103"/>
      <c r="N324" s="1473">
        <v>44044</v>
      </c>
      <c r="O324" s="1468"/>
      <c r="P324" s="1469"/>
      <c r="Q324" s="1440"/>
      <c r="R324" s="1439"/>
      <c r="S324" s="1440"/>
      <c r="T324" s="1439"/>
      <c r="U324" s="1440"/>
      <c r="V324" s="1470"/>
      <c r="W324" s="1471"/>
      <c r="X324" s="1472" t="s">
        <v>792</v>
      </c>
    </row>
    <row r="325" spans="1:24" ht="14.25" customHeight="1">
      <c r="A325" s="1164">
        <v>44075</v>
      </c>
      <c r="B325" s="1154">
        <v>98.344257266271541</v>
      </c>
      <c r="C325" s="1259">
        <f t="shared" si="68"/>
        <v>0.43533704483084534</v>
      </c>
      <c r="D325" s="1264">
        <f t="shared" si="80"/>
        <v>-1.52</v>
      </c>
      <c r="E325" s="1284">
        <f t="shared" si="78"/>
        <v>97.939822842053005</v>
      </c>
      <c r="F325" s="1254">
        <f t="shared" si="65"/>
        <v>0.32226252634019659</v>
      </c>
      <c r="G325" s="1263">
        <f t="shared" si="79"/>
        <v>97.72240805610987</v>
      </c>
      <c r="H325" s="1264">
        <f t="shared" si="66"/>
        <v>5.3224052115865561E-3</v>
      </c>
      <c r="I325" s="1325" t="s">
        <v>767</v>
      </c>
      <c r="J325" s="1227" t="str">
        <f t="shared" si="83"/>
        <v>---</v>
      </c>
      <c r="K325" s="1382">
        <v>0</v>
      </c>
      <c r="L325" s="1466" t="s">
        <v>793</v>
      </c>
      <c r="M325" s="1103"/>
      <c r="N325" s="1473">
        <v>44075</v>
      </c>
      <c r="O325" s="1468"/>
      <c r="P325" s="1469"/>
      <c r="Q325" s="1440"/>
      <c r="R325" s="1439"/>
      <c r="S325" s="1440"/>
      <c r="T325" s="1439"/>
      <c r="U325" s="1440"/>
      <c r="V325" s="1470"/>
      <c r="W325" s="1471"/>
      <c r="X325" s="1472" t="s">
        <v>793</v>
      </c>
    </row>
    <row r="326" spans="1:24" ht="14.25" customHeight="1">
      <c r="A326" s="1164">
        <v>44105</v>
      </c>
      <c r="B326" s="1154">
        <v>98.775462263410745</v>
      </c>
      <c r="C326" s="1259">
        <f t="shared" si="68"/>
        <v>0.43120499713920424</v>
      </c>
      <c r="D326" s="1264">
        <f t="shared" si="80"/>
        <v>-0.85</v>
      </c>
      <c r="E326" s="1284">
        <f t="shared" si="78"/>
        <v>98.342879917040989</v>
      </c>
      <c r="F326" s="1254">
        <f t="shared" si="65"/>
        <v>0.40305707498798427</v>
      </c>
      <c r="G326" s="1263">
        <f t="shared" si="79"/>
        <v>97.845695292992772</v>
      </c>
      <c r="H326" s="1264">
        <f t="shared" si="66"/>
        <v>0.12328723688290211</v>
      </c>
      <c r="I326" s="1310" t="s">
        <v>237</v>
      </c>
      <c r="J326" s="1227" t="str">
        <f t="shared" si="83"/>
        <v>---</v>
      </c>
      <c r="K326" s="1382">
        <v>0</v>
      </c>
      <c r="L326" s="1466" t="s">
        <v>793</v>
      </c>
      <c r="M326" s="1103"/>
      <c r="N326" s="1473">
        <v>44105</v>
      </c>
      <c r="O326" s="1468"/>
      <c r="P326" s="1469"/>
      <c r="Q326" s="1440"/>
      <c r="R326" s="1439"/>
      <c r="S326" s="1440"/>
      <c r="T326" s="1439"/>
      <c r="U326" s="1440"/>
      <c r="V326" s="1470"/>
      <c r="W326" s="1471"/>
      <c r="X326" s="1472" t="s">
        <v>794</v>
      </c>
    </row>
    <row r="327" spans="1:24" ht="14.25" customHeight="1">
      <c r="A327" s="1164">
        <v>44136</v>
      </c>
      <c r="B327" s="1154">
        <v>99.179744670816007</v>
      </c>
      <c r="C327" s="1259">
        <f t="shared" si="68"/>
        <v>0.40428240740526178</v>
      </c>
      <c r="D327" s="1264">
        <f t="shared" si="80"/>
        <v>-0.17</v>
      </c>
      <c r="E327" s="1284">
        <f t="shared" si="78"/>
        <v>98.766488066832764</v>
      </c>
      <c r="F327" s="1254">
        <f t="shared" si="65"/>
        <v>0.42360814979177519</v>
      </c>
      <c r="G327" s="1263">
        <f t="shared" si="79"/>
        <v>98.075997071653049</v>
      </c>
      <c r="H327" s="1264">
        <f t="shared" si="66"/>
        <v>0.23030177866027657</v>
      </c>
      <c r="I327" s="1310" t="s">
        <v>237</v>
      </c>
      <c r="J327" s="1227" t="str">
        <f t="shared" si="83"/>
        <v>---</v>
      </c>
      <c r="K327" s="1382">
        <v>0</v>
      </c>
      <c r="L327" s="1466" t="s">
        <v>795</v>
      </c>
      <c r="M327" s="1103"/>
      <c r="N327" s="1473">
        <v>44136</v>
      </c>
      <c r="O327" s="1468"/>
      <c r="P327" s="1469"/>
      <c r="Q327" s="1440"/>
      <c r="R327" s="1439"/>
      <c r="S327" s="1440"/>
      <c r="T327" s="1439"/>
      <c r="U327" s="1440"/>
      <c r="V327" s="1470"/>
      <c r="W327" s="1471"/>
      <c r="X327" s="1472" t="s">
        <v>795</v>
      </c>
    </row>
    <row r="328" spans="1:24" ht="14.25" customHeight="1">
      <c r="A328" s="1217">
        <v>44166</v>
      </c>
      <c r="B328" s="1474">
        <v>99.5509681422878</v>
      </c>
      <c r="C328" s="1265">
        <f t="shared" si="68"/>
        <v>0.37122347147179369</v>
      </c>
      <c r="D328" s="1270">
        <f t="shared" si="80"/>
        <v>0.5</v>
      </c>
      <c r="E328" s="1267">
        <f t="shared" si="78"/>
        <v>99.168725025504841</v>
      </c>
      <c r="F328" s="1296">
        <f t="shared" ref="F328:F372" si="84">E328-E327</f>
        <v>0.40223695867207709</v>
      </c>
      <c r="G328" s="1269">
        <f t="shared" si="79"/>
        <v>98.386159041417798</v>
      </c>
      <c r="H328" s="1270">
        <f t="shared" ref="H328:H372" si="85">G328-G327</f>
        <v>0.3101619697647493</v>
      </c>
      <c r="I328" s="1313" t="s">
        <v>237</v>
      </c>
      <c r="J328" s="1227" t="str">
        <f t="shared" si="83"/>
        <v>---</v>
      </c>
      <c r="K328" s="1320">
        <v>0</v>
      </c>
      <c r="L328" s="1475" t="s">
        <v>789</v>
      </c>
      <c r="M328" s="1103"/>
      <c r="N328" s="1476">
        <v>44166</v>
      </c>
      <c r="O328" s="1477"/>
      <c r="P328" s="1478"/>
      <c r="Q328" s="1451"/>
      <c r="R328" s="1450"/>
      <c r="S328" s="1451"/>
      <c r="T328" s="1450"/>
      <c r="U328" s="1451"/>
      <c r="V328" s="1479"/>
      <c r="W328" s="1480"/>
      <c r="X328" s="1481" t="s">
        <v>789</v>
      </c>
    </row>
    <row r="329" spans="1:24" ht="14.25" customHeight="1">
      <c r="A329" s="1164">
        <v>44197</v>
      </c>
      <c r="B329" s="1482">
        <v>99.879282890157427</v>
      </c>
      <c r="C329" s="1483">
        <f t="shared" si="68"/>
        <v>0.32831474786962644</v>
      </c>
      <c r="D329" s="1253">
        <f t="shared" si="80"/>
        <v>1.19</v>
      </c>
      <c r="E329" s="1254">
        <f t="shared" si="78"/>
        <v>99.536665234420411</v>
      </c>
      <c r="F329" s="1255">
        <f t="shared" si="84"/>
        <v>0.36794020891557011</v>
      </c>
      <c r="G329" s="1256">
        <f t="shared" si="79"/>
        <v>98.743560927547293</v>
      </c>
      <c r="H329" s="1253">
        <f t="shared" si="85"/>
        <v>0.35740188612949453</v>
      </c>
      <c r="I329" s="1310" t="s">
        <v>237</v>
      </c>
      <c r="J329" s="1303" t="str">
        <f t="shared" si="83"/>
        <v>---</v>
      </c>
      <c r="K329" s="1382">
        <v>0</v>
      </c>
      <c r="L329" s="1466" t="s">
        <v>784</v>
      </c>
      <c r="M329" s="1103"/>
      <c r="N329" s="1103" t="s">
        <v>799</v>
      </c>
      <c r="O329" s="1103"/>
      <c r="P329" s="1103"/>
      <c r="Q329" s="1103"/>
      <c r="R329" s="1103"/>
      <c r="S329" s="1103"/>
      <c r="T329" s="1103"/>
      <c r="U329" s="1103"/>
      <c r="V329" s="1105"/>
      <c r="W329" s="1105"/>
      <c r="X329" s="1103"/>
    </row>
    <row r="330" spans="1:24">
      <c r="A330" s="1285">
        <v>44228</v>
      </c>
      <c r="B330" s="1482">
        <v>100.1714006377683</v>
      </c>
      <c r="C330" s="1483">
        <f t="shared" ref="C330:C372" si="86">B330-B329</f>
        <v>0.29211774761087383</v>
      </c>
      <c r="D330" s="1253">
        <f t="shared" si="80"/>
        <v>1.9</v>
      </c>
      <c r="E330" s="1254">
        <f t="shared" si="78"/>
        <v>99.867217223404509</v>
      </c>
      <c r="F330" s="1255">
        <f t="shared" si="84"/>
        <v>0.33055198898409799</v>
      </c>
      <c r="G330" s="1256">
        <f t="shared" si="79"/>
        <v>99.115719441736061</v>
      </c>
      <c r="H330" s="1253">
        <f t="shared" si="85"/>
        <v>0.37215851418876866</v>
      </c>
      <c r="I330" s="1310" t="s">
        <v>237</v>
      </c>
      <c r="J330" s="1303" t="str">
        <f t="shared" si="83"/>
        <v>---</v>
      </c>
      <c r="K330" s="1382">
        <v>0</v>
      </c>
      <c r="L330" s="1484" t="s">
        <v>785</v>
      </c>
    </row>
    <row r="331" spans="1:24">
      <c r="A331" s="1164">
        <v>44256</v>
      </c>
      <c r="B331" s="1482">
        <v>100.41429625957694</v>
      </c>
      <c r="C331" s="1483">
        <f t="shared" si="86"/>
        <v>0.24289562180864266</v>
      </c>
      <c r="D331" s="1253">
        <f t="shared" si="80"/>
        <v>2.56</v>
      </c>
      <c r="E331" s="1254">
        <f t="shared" si="78"/>
        <v>100.15499326250089</v>
      </c>
      <c r="F331" s="1255">
        <f t="shared" si="84"/>
        <v>0.28777603909638572</v>
      </c>
      <c r="G331" s="1256">
        <f t="shared" si="79"/>
        <v>99.473630304326974</v>
      </c>
      <c r="H331" s="1253">
        <f t="shared" si="85"/>
        <v>0.35791086259091287</v>
      </c>
      <c r="I331" s="1310" t="s">
        <v>237</v>
      </c>
      <c r="J331" s="1303" t="str">
        <f t="shared" si="83"/>
        <v>---</v>
      </c>
      <c r="K331" s="1382">
        <v>0</v>
      </c>
      <c r="L331" s="1466" t="s">
        <v>786</v>
      </c>
      <c r="M331" s="1103"/>
    </row>
    <row r="332" spans="1:24">
      <c r="A332" s="1164">
        <v>44287</v>
      </c>
      <c r="B332" s="1482">
        <v>100.59031314338699</v>
      </c>
      <c r="C332" s="1483">
        <f t="shared" si="86"/>
        <v>0.17601688381004976</v>
      </c>
      <c r="D332" s="1253">
        <f t="shared" si="80"/>
        <v>3.1</v>
      </c>
      <c r="E332" s="1254">
        <f t="shared" si="78"/>
        <v>100.39200334691076</v>
      </c>
      <c r="F332" s="1255">
        <f t="shared" si="84"/>
        <v>0.23701008440986016</v>
      </c>
      <c r="G332" s="1256">
        <f t="shared" si="79"/>
        <v>99.794495429629166</v>
      </c>
      <c r="H332" s="1253">
        <f t="shared" si="85"/>
        <v>0.32086512530219125</v>
      </c>
      <c r="I332" s="1310" t="s">
        <v>237</v>
      </c>
      <c r="J332" s="1303" t="str">
        <f t="shared" si="83"/>
        <v>---</v>
      </c>
      <c r="K332" s="1382">
        <v>0</v>
      </c>
      <c r="L332" s="1466" t="s">
        <v>787</v>
      </c>
      <c r="M332" s="1103"/>
    </row>
    <row r="333" spans="1:24">
      <c r="A333" s="1164">
        <v>44317</v>
      </c>
      <c r="B333" s="1482">
        <v>100.68240939323886</v>
      </c>
      <c r="C333" s="1483">
        <f t="shared" si="86"/>
        <v>9.2096249851863377E-2</v>
      </c>
      <c r="D333" s="1253">
        <f t="shared" si="80"/>
        <v>3.39</v>
      </c>
      <c r="E333" s="1254">
        <f t="shared" si="78"/>
        <v>100.56233959873425</v>
      </c>
      <c r="F333" s="1255">
        <f t="shared" si="84"/>
        <v>0.17033625182349965</v>
      </c>
      <c r="G333" s="1256">
        <f t="shared" si="79"/>
        <v>100.06691644817604</v>
      </c>
      <c r="H333" s="1253">
        <f t="shared" si="85"/>
        <v>0.27242101854687917</v>
      </c>
      <c r="I333" s="1310" t="s">
        <v>237</v>
      </c>
      <c r="J333" s="1303" t="str">
        <f t="shared" si="83"/>
        <v>---</v>
      </c>
      <c r="K333" s="1382">
        <v>0</v>
      </c>
      <c r="L333" s="1466" t="s">
        <v>788</v>
      </c>
      <c r="M333" s="1103"/>
    </row>
    <row r="334" spans="1:24">
      <c r="A334" s="1164">
        <v>44348</v>
      </c>
      <c r="B334" s="1482">
        <v>100.70124877861535</v>
      </c>
      <c r="C334" s="1483">
        <f t="shared" si="86"/>
        <v>1.8839385376494988E-2</v>
      </c>
      <c r="D334" s="1253">
        <f t="shared" si="80"/>
        <v>3.41</v>
      </c>
      <c r="E334" s="1254">
        <f t="shared" si="78"/>
        <v>100.65799043841373</v>
      </c>
      <c r="F334" s="1255">
        <f t="shared" si="84"/>
        <v>9.565083967947885E-2</v>
      </c>
      <c r="G334" s="1256">
        <f t="shared" si="79"/>
        <v>100.28427417786166</v>
      </c>
      <c r="H334" s="1253">
        <f t="shared" si="85"/>
        <v>0.21735772968561662</v>
      </c>
      <c r="I334" s="1310" t="s">
        <v>237</v>
      </c>
      <c r="J334" s="1303" t="str">
        <f t="shared" si="83"/>
        <v>---</v>
      </c>
      <c r="K334" s="1382">
        <v>0</v>
      </c>
      <c r="L334" s="1466" t="s">
        <v>790</v>
      </c>
      <c r="M334" s="1103"/>
    </row>
    <row r="335" spans="1:24">
      <c r="A335" s="1164">
        <v>44378</v>
      </c>
      <c r="B335" s="1482">
        <v>100.67204173183808</v>
      </c>
      <c r="C335" s="1483">
        <f t="shared" si="86"/>
        <v>-2.9207046777273149E-2</v>
      </c>
      <c r="D335" s="1253">
        <f t="shared" si="80"/>
        <v>3.18</v>
      </c>
      <c r="E335" s="1254">
        <f t="shared" si="78"/>
        <v>100.68523330123077</v>
      </c>
      <c r="F335" s="1255">
        <f t="shared" si="84"/>
        <v>2.7242862817033142E-2</v>
      </c>
      <c r="G335" s="1256">
        <f t="shared" si="79"/>
        <v>100.44442754779743</v>
      </c>
      <c r="H335" s="1253">
        <f t="shared" si="85"/>
        <v>0.16015336993577023</v>
      </c>
      <c r="I335" s="1325" t="s">
        <v>240</v>
      </c>
      <c r="J335" s="1303" t="str">
        <f t="shared" si="83"/>
        <v>---</v>
      </c>
      <c r="K335" s="1382">
        <v>0</v>
      </c>
      <c r="L335" s="1466" t="s">
        <v>791</v>
      </c>
      <c r="M335" s="1103"/>
    </row>
    <row r="336" spans="1:24">
      <c r="A336" s="1164">
        <v>44409</v>
      </c>
      <c r="B336" s="1482">
        <v>100.61411391668229</v>
      </c>
      <c r="C336" s="1483">
        <f t="shared" si="86"/>
        <v>-5.7927815155792928E-2</v>
      </c>
      <c r="D336" s="1253">
        <f t="shared" si="80"/>
        <v>2.76</v>
      </c>
      <c r="E336" s="1254">
        <f t="shared" ref="E336" si="87">SUM(B334:B336)/3</f>
        <v>100.66246814237859</v>
      </c>
      <c r="F336" s="1255">
        <f t="shared" si="84"/>
        <v>-2.2765158852180889E-2</v>
      </c>
      <c r="G336" s="1256">
        <f t="shared" ref="G336" si="88">SUM(B330:B336)/7</f>
        <v>100.54940340872955</v>
      </c>
      <c r="H336" s="1253">
        <f t="shared" si="85"/>
        <v>0.10497586093211453</v>
      </c>
      <c r="I336" s="1325" t="s">
        <v>240</v>
      </c>
      <c r="J336" s="1303" t="str">
        <f t="shared" si="83"/>
        <v>---</v>
      </c>
      <c r="K336" s="1382">
        <v>0</v>
      </c>
      <c r="L336" s="1466" t="s">
        <v>792</v>
      </c>
      <c r="M336" s="1103"/>
    </row>
    <row r="337" spans="1:13">
      <c r="A337" s="1164">
        <v>44440</v>
      </c>
      <c r="B337" s="1482">
        <v>100.55748312914838</v>
      </c>
      <c r="C337" s="1483">
        <f t="shared" si="86"/>
        <v>-5.6630787533904936E-2</v>
      </c>
      <c r="D337" s="1253">
        <f t="shared" si="80"/>
        <v>2.25</v>
      </c>
      <c r="E337" s="1254">
        <f t="shared" ref="E337:E357" si="89">SUM(B335:B337)/3</f>
        <v>100.61454625922291</v>
      </c>
      <c r="F337" s="1255">
        <f t="shared" si="84"/>
        <v>-4.7921883155680689E-2</v>
      </c>
      <c r="G337" s="1256">
        <f t="shared" ref="G337:G353" si="90">SUM(B331:B337)/7</f>
        <v>100.60455805035528</v>
      </c>
      <c r="H337" s="1253">
        <f t="shared" si="85"/>
        <v>5.5154641625733802E-2</v>
      </c>
      <c r="I337" s="1325" t="s">
        <v>238</v>
      </c>
      <c r="J337" s="1303" t="str">
        <f t="shared" si="83"/>
        <v>---</v>
      </c>
      <c r="K337" s="1382">
        <v>0</v>
      </c>
      <c r="L337" s="1466" t="s">
        <v>793</v>
      </c>
      <c r="M337" s="1103"/>
    </row>
    <row r="338" spans="1:13">
      <c r="A338" s="1164">
        <v>44470</v>
      </c>
      <c r="B338" s="1482">
        <v>100.54287452354956</v>
      </c>
      <c r="C338" s="1483">
        <f t="shared" si="86"/>
        <v>-1.4608605598823488E-2</v>
      </c>
      <c r="D338" s="1253">
        <f t="shared" si="80"/>
        <v>1.79</v>
      </c>
      <c r="E338" s="1254">
        <f t="shared" si="89"/>
        <v>100.57149052312673</v>
      </c>
      <c r="F338" s="1255">
        <f t="shared" si="84"/>
        <v>-4.3055736096178521E-2</v>
      </c>
      <c r="G338" s="1256">
        <f t="shared" si="90"/>
        <v>100.62292637377993</v>
      </c>
      <c r="H338" s="1253">
        <f t="shared" si="85"/>
        <v>1.8368323424652999E-2</v>
      </c>
      <c r="I338" s="1325" t="s">
        <v>240</v>
      </c>
      <c r="J338" s="1303" t="str">
        <f t="shared" si="83"/>
        <v>---</v>
      </c>
      <c r="K338" s="1382">
        <v>0</v>
      </c>
      <c r="L338" s="1466" t="s">
        <v>793</v>
      </c>
      <c r="M338" s="1103"/>
    </row>
    <row r="339" spans="1:13">
      <c r="A339" s="1164">
        <v>44501</v>
      </c>
      <c r="B339" s="1482">
        <v>100.56087678202645</v>
      </c>
      <c r="C339" s="1483">
        <f t="shared" si="86"/>
        <v>1.8002258476897737E-2</v>
      </c>
      <c r="D339" s="1253">
        <f t="shared" si="80"/>
        <v>1.39</v>
      </c>
      <c r="E339" s="1254">
        <f t="shared" si="89"/>
        <v>100.5537448115748</v>
      </c>
      <c r="F339" s="1255">
        <f t="shared" si="84"/>
        <v>-1.7745711551924614E-2</v>
      </c>
      <c r="G339" s="1256">
        <f t="shared" si="90"/>
        <v>100.61872117929985</v>
      </c>
      <c r="H339" s="1253">
        <f t="shared" si="85"/>
        <v>-4.2051944800789443E-3</v>
      </c>
      <c r="I339" s="1325" t="s">
        <v>240</v>
      </c>
      <c r="J339" s="1303" t="str">
        <f t="shared" si="83"/>
        <v>---</v>
      </c>
      <c r="K339" s="1382">
        <v>0</v>
      </c>
      <c r="L339" s="1466" t="s">
        <v>795</v>
      </c>
      <c r="M339" s="1103"/>
    </row>
    <row r="340" spans="1:13">
      <c r="A340" s="1164">
        <v>44531</v>
      </c>
      <c r="B340" s="1482">
        <v>100.59925663766836</v>
      </c>
      <c r="C340" s="1483">
        <f t="shared" si="86"/>
        <v>3.8379855641906602E-2</v>
      </c>
      <c r="D340" s="1253">
        <f t="shared" si="80"/>
        <v>1.05</v>
      </c>
      <c r="E340" s="1254">
        <f t="shared" si="89"/>
        <v>100.56766931441479</v>
      </c>
      <c r="F340" s="1255">
        <f t="shared" si="84"/>
        <v>1.3924502839984143E-2</v>
      </c>
      <c r="G340" s="1256">
        <f t="shared" si="90"/>
        <v>100.60684221421836</v>
      </c>
      <c r="H340" s="1253">
        <f t="shared" si="85"/>
        <v>-1.187896508149322E-2</v>
      </c>
      <c r="I340" s="1325" t="s">
        <v>240</v>
      </c>
      <c r="J340" s="1303" t="str">
        <f t="shared" si="83"/>
        <v>---</v>
      </c>
      <c r="K340" s="1382">
        <v>0</v>
      </c>
      <c r="L340" s="1466" t="s">
        <v>789</v>
      </c>
      <c r="M340" s="1103"/>
    </row>
    <row r="341" spans="1:13">
      <c r="A341" s="1281">
        <v>44562</v>
      </c>
      <c r="B341" s="1276">
        <v>100.65742934695584</v>
      </c>
      <c r="C341" s="1241">
        <f t="shared" si="86"/>
        <v>5.8172709287475755E-2</v>
      </c>
      <c r="D341" s="1242">
        <f t="shared" si="80"/>
        <v>0.78</v>
      </c>
      <c r="E341" s="1278">
        <f t="shared" si="89"/>
        <v>100.60585425555023</v>
      </c>
      <c r="F341" s="1244">
        <f t="shared" si="84"/>
        <v>3.8184941135440909E-2</v>
      </c>
      <c r="G341" s="1279">
        <f t="shared" si="90"/>
        <v>100.60058229540985</v>
      </c>
      <c r="H341" s="1242">
        <f t="shared" si="85"/>
        <v>-6.2599188085101787E-3</v>
      </c>
      <c r="I341" s="1456" t="s">
        <v>240</v>
      </c>
      <c r="J341" s="1216" t="str">
        <f t="shared" si="83"/>
        <v>---</v>
      </c>
      <c r="K341" s="1395">
        <v>0</v>
      </c>
      <c r="L341" s="1251" t="s">
        <v>784</v>
      </c>
    </row>
    <row r="342" spans="1:13">
      <c r="A342" s="1285">
        <v>44593</v>
      </c>
      <c r="B342" s="1154">
        <v>100.74000152356631</v>
      </c>
      <c r="C342" s="1259">
        <f t="shared" si="86"/>
        <v>8.2572176610469228E-2</v>
      </c>
      <c r="D342" s="1253">
        <f t="shared" si="80"/>
        <v>0.56999999999999995</v>
      </c>
      <c r="E342" s="1284">
        <f t="shared" si="89"/>
        <v>100.66556250273017</v>
      </c>
      <c r="F342" s="1255">
        <f t="shared" si="84"/>
        <v>5.9708247179941054E-2</v>
      </c>
      <c r="G342" s="1263">
        <f t="shared" si="90"/>
        <v>100.61029083708532</v>
      </c>
      <c r="H342" s="1253">
        <f t="shared" si="85"/>
        <v>9.7085416754651988E-3</v>
      </c>
      <c r="I342" s="1325" t="s">
        <v>769</v>
      </c>
      <c r="J342" s="1303" t="str">
        <f t="shared" si="83"/>
        <v>---</v>
      </c>
      <c r="K342" s="1382">
        <v>0</v>
      </c>
      <c r="L342" s="1235" t="s">
        <v>785</v>
      </c>
    </row>
    <row r="343" spans="1:13">
      <c r="A343" s="1164">
        <v>44621</v>
      </c>
      <c r="B343" s="1154">
        <v>100.84397026069294</v>
      </c>
      <c r="C343" s="1259">
        <f t="shared" si="86"/>
        <v>0.10396873712663535</v>
      </c>
      <c r="D343" s="1253">
        <f t="shared" si="80"/>
        <v>0.43</v>
      </c>
      <c r="E343" s="1284">
        <f t="shared" si="89"/>
        <v>100.74713371040502</v>
      </c>
      <c r="F343" s="1255">
        <f t="shared" si="84"/>
        <v>8.1571207674855373E-2</v>
      </c>
      <c r="G343" s="1263">
        <f t="shared" si="90"/>
        <v>100.64312745765825</v>
      </c>
      <c r="H343" s="1253">
        <f t="shared" si="85"/>
        <v>3.2836620572936681E-2</v>
      </c>
      <c r="I343" s="1325" t="s">
        <v>769</v>
      </c>
      <c r="J343" s="1303" t="str">
        <f t="shared" si="83"/>
        <v>---</v>
      </c>
      <c r="K343" s="1382">
        <v>0</v>
      </c>
      <c r="L343" s="1235" t="s">
        <v>786</v>
      </c>
    </row>
    <row r="344" spans="1:13">
      <c r="A344" s="1164">
        <v>44652</v>
      </c>
      <c r="B344" s="1154">
        <v>100.93456540409105</v>
      </c>
      <c r="C344" s="1259">
        <f t="shared" si="86"/>
        <v>9.0595143398104483E-2</v>
      </c>
      <c r="D344" s="1253">
        <f t="shared" si="80"/>
        <v>0.34</v>
      </c>
      <c r="E344" s="1284">
        <f t="shared" si="89"/>
        <v>100.83951239611675</v>
      </c>
      <c r="F344" s="1255">
        <f t="shared" si="84"/>
        <v>9.2378685711722142E-2</v>
      </c>
      <c r="G344" s="1263">
        <f t="shared" si="90"/>
        <v>100.69699635407865</v>
      </c>
      <c r="H344" s="1253">
        <f t="shared" si="85"/>
        <v>5.386889642039705E-2</v>
      </c>
      <c r="I344" s="1325" t="s">
        <v>237</v>
      </c>
      <c r="J344" s="1303" t="str">
        <f t="shared" si="83"/>
        <v>---</v>
      </c>
      <c r="K344" s="1382">
        <v>0</v>
      </c>
      <c r="L344" s="1235" t="s">
        <v>787</v>
      </c>
    </row>
    <row r="345" spans="1:13">
      <c r="A345" s="1164">
        <v>44682</v>
      </c>
      <c r="B345" s="1154">
        <v>100.99455611703881</v>
      </c>
      <c r="C345" s="1259">
        <f t="shared" si="86"/>
        <v>5.9990712947765701E-2</v>
      </c>
      <c r="D345" s="1253">
        <f t="shared" si="80"/>
        <v>0.31</v>
      </c>
      <c r="E345" s="1284">
        <f t="shared" si="89"/>
        <v>100.92436392727427</v>
      </c>
      <c r="F345" s="1255">
        <f t="shared" si="84"/>
        <v>8.4851531157525528E-2</v>
      </c>
      <c r="G345" s="1263">
        <f t="shared" si="90"/>
        <v>100.76152229600567</v>
      </c>
      <c r="H345" s="1253">
        <f t="shared" si="85"/>
        <v>6.4525941927016106E-2</v>
      </c>
      <c r="I345" s="1325" t="s">
        <v>237</v>
      </c>
      <c r="J345" s="1303" t="str">
        <f t="shared" si="83"/>
        <v>---</v>
      </c>
      <c r="K345" s="1382">
        <v>0</v>
      </c>
      <c r="L345" s="1235" t="s">
        <v>788</v>
      </c>
    </row>
    <row r="346" spans="1:13">
      <c r="A346" s="1164">
        <v>44713</v>
      </c>
      <c r="B346" s="1154">
        <v>101.03635779961456</v>
      </c>
      <c r="C346" s="1259">
        <f t="shared" si="86"/>
        <v>4.1801682575751897E-2</v>
      </c>
      <c r="D346" s="1253">
        <f t="shared" si="80"/>
        <v>0.33</v>
      </c>
      <c r="E346" s="1284">
        <f t="shared" si="89"/>
        <v>100.9884931069148</v>
      </c>
      <c r="F346" s="1255">
        <f t="shared" si="84"/>
        <v>6.412917964053122E-2</v>
      </c>
      <c r="G346" s="1263">
        <f t="shared" si="90"/>
        <v>100.82944815566111</v>
      </c>
      <c r="H346" s="1253">
        <f t="shared" si="85"/>
        <v>6.7925859655446175E-2</v>
      </c>
      <c r="I346" s="1325" t="s">
        <v>237</v>
      </c>
      <c r="J346" s="1303" t="str">
        <f t="shared" si="83"/>
        <v>山</v>
      </c>
      <c r="K346" s="1382">
        <v>1</v>
      </c>
      <c r="L346" s="1235" t="s">
        <v>790</v>
      </c>
    </row>
    <row r="347" spans="1:13">
      <c r="A347" s="1164">
        <v>44743</v>
      </c>
      <c r="B347" s="1154">
        <v>101.03289359504083</v>
      </c>
      <c r="C347" s="1259">
        <f t="shared" si="86"/>
        <v>-3.464204573731422E-3</v>
      </c>
      <c r="D347" s="1253">
        <f t="shared" si="80"/>
        <v>0.36</v>
      </c>
      <c r="E347" s="1284">
        <f t="shared" si="89"/>
        <v>101.02126917056474</v>
      </c>
      <c r="F347" s="1255">
        <f t="shared" si="84"/>
        <v>3.2776063649933462E-2</v>
      </c>
      <c r="G347" s="1263">
        <f t="shared" si="90"/>
        <v>100.89139629242861</v>
      </c>
      <c r="H347" s="1253">
        <f t="shared" si="85"/>
        <v>6.1948136767497886E-2</v>
      </c>
      <c r="I347" s="1325" t="s">
        <v>237</v>
      </c>
      <c r="J347" s="1303" t="str">
        <f t="shared" si="83"/>
        <v>---</v>
      </c>
      <c r="K347" s="1382">
        <v>0</v>
      </c>
      <c r="L347" s="1235" t="s">
        <v>791</v>
      </c>
    </row>
    <row r="348" spans="1:13">
      <c r="A348" s="1164">
        <v>44774</v>
      </c>
      <c r="B348" s="1154">
        <v>100.98841645395706</v>
      </c>
      <c r="C348" s="1259">
        <f t="shared" si="86"/>
        <v>-4.4477141083774541E-2</v>
      </c>
      <c r="D348" s="1253">
        <f t="shared" si="80"/>
        <v>0.37</v>
      </c>
      <c r="E348" s="1284">
        <f t="shared" si="89"/>
        <v>101.01922261620416</v>
      </c>
      <c r="F348" s="1255">
        <f t="shared" si="84"/>
        <v>-2.0465543605752146E-3</v>
      </c>
      <c r="G348" s="1263">
        <f t="shared" si="90"/>
        <v>100.93868016485736</v>
      </c>
      <c r="H348" s="1253">
        <f t="shared" si="85"/>
        <v>4.7283872428749874E-2</v>
      </c>
      <c r="I348" s="1325" t="s">
        <v>237</v>
      </c>
      <c r="J348" s="1303" t="str">
        <f t="shared" si="83"/>
        <v>---</v>
      </c>
      <c r="K348" s="1382">
        <v>0</v>
      </c>
      <c r="L348" s="1235" t="s">
        <v>792</v>
      </c>
    </row>
    <row r="349" spans="1:13">
      <c r="A349" s="1164">
        <v>44805</v>
      </c>
      <c r="B349" s="1154">
        <v>100.90650763642574</v>
      </c>
      <c r="C349" s="1259">
        <f t="shared" si="86"/>
        <v>-8.1908817531314071E-2</v>
      </c>
      <c r="D349" s="1253">
        <f t="shared" si="80"/>
        <v>0.35</v>
      </c>
      <c r="E349" s="1284">
        <f t="shared" si="89"/>
        <v>100.97593922847454</v>
      </c>
      <c r="F349" s="1255">
        <f t="shared" si="84"/>
        <v>-4.3283387729616152E-2</v>
      </c>
      <c r="G349" s="1263">
        <f t="shared" si="90"/>
        <v>100.96246675240873</v>
      </c>
      <c r="H349" s="1253">
        <f t="shared" si="85"/>
        <v>2.378658755137053E-2</v>
      </c>
      <c r="I349" s="1325" t="s">
        <v>237</v>
      </c>
      <c r="J349" s="1303" t="str">
        <f t="shared" si="83"/>
        <v>---</v>
      </c>
      <c r="K349" s="1382">
        <v>0</v>
      </c>
      <c r="L349" s="1235" t="s">
        <v>793</v>
      </c>
    </row>
    <row r="350" spans="1:13">
      <c r="A350" s="1164">
        <v>44835</v>
      </c>
      <c r="B350" s="1154">
        <v>100.80194992052675</v>
      </c>
      <c r="C350" s="1259">
        <f t="shared" si="86"/>
        <v>-0.10455771589899143</v>
      </c>
      <c r="D350" s="1253">
        <f t="shared" ref="D350:D372" si="91">ROUND((B350-B338)/B338*100,2)</f>
        <v>0.26</v>
      </c>
      <c r="E350" s="1284">
        <f t="shared" si="89"/>
        <v>100.89895800363651</v>
      </c>
      <c r="F350" s="1255">
        <f t="shared" si="84"/>
        <v>-7.6981224838036155E-2</v>
      </c>
      <c r="G350" s="1263">
        <f t="shared" si="90"/>
        <v>100.95646384667069</v>
      </c>
      <c r="H350" s="1253">
        <f t="shared" si="85"/>
        <v>-6.002905738043296E-3</v>
      </c>
      <c r="I350" s="1325" t="s">
        <v>238</v>
      </c>
      <c r="J350" s="1303" t="str">
        <f t="shared" si="83"/>
        <v>---</v>
      </c>
      <c r="K350" s="1382">
        <v>0</v>
      </c>
      <c r="L350" s="1235" t="s">
        <v>794</v>
      </c>
    </row>
    <row r="351" spans="1:13">
      <c r="A351" s="1164">
        <v>44866</v>
      </c>
      <c r="B351" s="1154">
        <v>100.66434310425356</v>
      </c>
      <c r="C351" s="1259">
        <f t="shared" si="86"/>
        <v>-0.13760681627319116</v>
      </c>
      <c r="D351" s="1253">
        <f t="shared" si="91"/>
        <v>0.1</v>
      </c>
      <c r="E351" s="1284">
        <f t="shared" si="89"/>
        <v>100.79093355373534</v>
      </c>
      <c r="F351" s="1255">
        <f t="shared" si="84"/>
        <v>-0.10802444990116555</v>
      </c>
      <c r="G351" s="1263">
        <f t="shared" si="90"/>
        <v>100.91786066097963</v>
      </c>
      <c r="H351" s="1253">
        <f t="shared" si="85"/>
        <v>-3.8603185691059139E-2</v>
      </c>
      <c r="I351" s="1325" t="s">
        <v>238</v>
      </c>
      <c r="J351" s="1303" t="str">
        <f t="shared" si="83"/>
        <v>---</v>
      </c>
      <c r="K351" s="1382">
        <v>0</v>
      </c>
      <c r="L351" s="1235" t="s">
        <v>795</v>
      </c>
    </row>
    <row r="352" spans="1:13">
      <c r="A352" s="1217">
        <v>44896</v>
      </c>
      <c r="B352" s="1154">
        <v>100.49461419228908</v>
      </c>
      <c r="C352" s="1265">
        <f t="shared" si="86"/>
        <v>-0.16972891196448359</v>
      </c>
      <c r="D352" s="1266">
        <f t="shared" si="91"/>
        <v>-0.1</v>
      </c>
      <c r="E352" s="1267">
        <f t="shared" si="89"/>
        <v>100.65363573902313</v>
      </c>
      <c r="F352" s="1268">
        <f t="shared" si="84"/>
        <v>-0.13729781471221258</v>
      </c>
      <c r="G352" s="1269">
        <f t="shared" si="90"/>
        <v>100.84644038601537</v>
      </c>
      <c r="H352" s="1266">
        <f t="shared" si="85"/>
        <v>-7.1420274964253849E-2</v>
      </c>
      <c r="I352" s="1431" t="s">
        <v>240</v>
      </c>
      <c r="J352" s="1305" t="str">
        <f t="shared" si="83"/>
        <v>---</v>
      </c>
      <c r="K352" s="1320">
        <v>0</v>
      </c>
      <c r="L352" s="1275" t="s">
        <v>789</v>
      </c>
    </row>
    <row r="353" spans="1:12">
      <c r="A353" s="1285">
        <v>44927</v>
      </c>
      <c r="B353" s="1154">
        <v>100.32578743816062</v>
      </c>
      <c r="C353" s="1485">
        <f t="shared" si="86"/>
        <v>-0.16882675412846027</v>
      </c>
      <c r="D353" s="1253">
        <f t="shared" si="91"/>
        <v>-0.33</v>
      </c>
      <c r="E353" s="1254">
        <f t="shared" si="89"/>
        <v>100.49491491156776</v>
      </c>
      <c r="F353" s="1255">
        <f t="shared" si="84"/>
        <v>-0.15872082745536886</v>
      </c>
      <c r="G353" s="1256">
        <f t="shared" si="90"/>
        <v>100.74493033437909</v>
      </c>
      <c r="H353" s="1253">
        <f t="shared" si="85"/>
        <v>-0.10151005163628213</v>
      </c>
      <c r="I353" s="1325" t="s">
        <v>240</v>
      </c>
      <c r="J353" s="1303" t="str">
        <f t="shared" si="83"/>
        <v>---</v>
      </c>
      <c r="K353" s="1382">
        <v>0</v>
      </c>
      <c r="L353" s="1235" t="s">
        <v>784</v>
      </c>
    </row>
    <row r="354" spans="1:12">
      <c r="A354" s="1285">
        <v>44958</v>
      </c>
      <c r="B354" s="1154">
        <v>100.18647177525965</v>
      </c>
      <c r="C354" s="1485">
        <f t="shared" si="86"/>
        <v>-0.13931566290096953</v>
      </c>
      <c r="D354" s="1253">
        <f t="shared" si="91"/>
        <v>-0.55000000000000004</v>
      </c>
      <c r="E354" s="1254">
        <f t="shared" si="89"/>
        <v>100.33562446856978</v>
      </c>
      <c r="F354" s="1254">
        <f t="shared" si="84"/>
        <v>-0.15929044299798534</v>
      </c>
      <c r="G354" s="1256">
        <f t="shared" ref="G354:G357" si="92">SUM(B348:B354)/7</f>
        <v>100.62401293155321</v>
      </c>
      <c r="H354" s="1253">
        <f t="shared" si="85"/>
        <v>-0.12091740282588148</v>
      </c>
      <c r="I354" s="1325" t="s">
        <v>240</v>
      </c>
      <c r="J354" s="1303" t="str">
        <f t="shared" si="83"/>
        <v>---</v>
      </c>
      <c r="K354" s="1382">
        <v>0</v>
      </c>
      <c r="L354" s="1235" t="s">
        <v>785</v>
      </c>
    </row>
    <row r="355" spans="1:12">
      <c r="A355" s="1164">
        <v>44986</v>
      </c>
      <c r="B355" s="1154">
        <v>100.10822671480439</v>
      </c>
      <c r="C355" s="1485">
        <f t="shared" si="86"/>
        <v>-7.8245060455259363E-2</v>
      </c>
      <c r="D355" s="1253">
        <f t="shared" si="91"/>
        <v>-0.73</v>
      </c>
      <c r="E355" s="1254">
        <f t="shared" si="89"/>
        <v>100.20682864274154</v>
      </c>
      <c r="F355" s="1255">
        <f t="shared" si="84"/>
        <v>-0.12879582582823446</v>
      </c>
      <c r="G355" s="1256">
        <f t="shared" si="92"/>
        <v>100.49827154024568</v>
      </c>
      <c r="H355" s="1253">
        <f t="shared" si="85"/>
        <v>-0.12574139130752826</v>
      </c>
      <c r="I355" s="1325" t="s">
        <v>240</v>
      </c>
      <c r="J355" s="1303" t="str">
        <f t="shared" si="83"/>
        <v>---</v>
      </c>
      <c r="K355" s="1382">
        <v>0</v>
      </c>
      <c r="L355" s="1235" t="s">
        <v>786</v>
      </c>
    </row>
    <row r="356" spans="1:12">
      <c r="A356" s="1164">
        <v>45017</v>
      </c>
      <c r="B356" s="1154">
        <v>100.08888091874796</v>
      </c>
      <c r="C356" s="1485">
        <f t="shared" si="86"/>
        <v>-1.9345796056427389E-2</v>
      </c>
      <c r="D356" s="1253">
        <f t="shared" si="91"/>
        <v>-0.84</v>
      </c>
      <c r="E356" s="1254">
        <f t="shared" si="89"/>
        <v>100.12785980293734</v>
      </c>
      <c r="F356" s="1255">
        <f t="shared" si="84"/>
        <v>-7.8968839804204549E-2</v>
      </c>
      <c r="G356" s="1256">
        <f t="shared" si="92"/>
        <v>100.38146772343455</v>
      </c>
      <c r="H356" s="1253">
        <f t="shared" si="85"/>
        <v>-0.11680381681112806</v>
      </c>
      <c r="I356" s="1325" t="s">
        <v>240</v>
      </c>
      <c r="J356" s="1303" t="str">
        <f t="shared" si="83"/>
        <v>---</v>
      </c>
      <c r="K356" s="1382">
        <v>0</v>
      </c>
      <c r="L356" s="1235" t="s">
        <v>787</v>
      </c>
    </row>
    <row r="357" spans="1:12">
      <c r="A357" s="1164">
        <v>45047</v>
      </c>
      <c r="B357" s="1154">
        <v>100.09703809809824</v>
      </c>
      <c r="C357" s="1485">
        <f t="shared" si="86"/>
        <v>8.1571793502774881E-3</v>
      </c>
      <c r="D357" s="1253">
        <f t="shared" si="91"/>
        <v>-0.89</v>
      </c>
      <c r="E357" s="1254">
        <f t="shared" si="89"/>
        <v>100.09804857721686</v>
      </c>
      <c r="F357" s="1255">
        <f t="shared" si="84"/>
        <v>-2.9811225720479229E-2</v>
      </c>
      <c r="G357" s="1256">
        <f t="shared" si="92"/>
        <v>100.2807660345162</v>
      </c>
      <c r="H357" s="1253">
        <f t="shared" si="85"/>
        <v>-0.10070168891834896</v>
      </c>
      <c r="I357" s="1325" t="s">
        <v>769</v>
      </c>
      <c r="J357" s="1303" t="str">
        <f t="shared" si="83"/>
        <v>---</v>
      </c>
      <c r="K357" s="1382">
        <v>0</v>
      </c>
      <c r="L357" s="1235" t="s">
        <v>788</v>
      </c>
    </row>
    <row r="358" spans="1:12">
      <c r="A358" s="1164">
        <v>45078</v>
      </c>
      <c r="B358" s="1154">
        <v>100.11593157978798</v>
      </c>
      <c r="C358" s="1485">
        <f t="shared" si="86"/>
        <v>1.8893481689744362E-2</v>
      </c>
      <c r="D358" s="1253">
        <f t="shared" si="91"/>
        <v>-0.91</v>
      </c>
      <c r="E358" s="1254">
        <f t="shared" ref="E358:E361" si="93">SUM(B356:B358)/3</f>
        <v>100.10061686554472</v>
      </c>
      <c r="F358" s="1255">
        <f t="shared" si="84"/>
        <v>2.5682883278648205E-3</v>
      </c>
      <c r="G358" s="1256">
        <f t="shared" ref="G358:G372" si="94">SUM(B352:B358)/7</f>
        <v>100.20242153102114</v>
      </c>
      <c r="H358" s="1253">
        <f t="shared" si="85"/>
        <v>-7.834450349506028E-2</v>
      </c>
      <c r="I358" s="1325" t="s">
        <v>237</v>
      </c>
      <c r="J358" s="1303" t="str">
        <f t="shared" si="83"/>
        <v>---</v>
      </c>
      <c r="K358" s="1382">
        <v>0</v>
      </c>
      <c r="L358" s="1235" t="s">
        <v>790</v>
      </c>
    </row>
    <row r="359" spans="1:12">
      <c r="A359" s="1164">
        <v>45108</v>
      </c>
      <c r="B359" s="1154">
        <v>100.1148445342461</v>
      </c>
      <c r="C359" s="1485">
        <f t="shared" si="86"/>
        <v>-1.087045541879661E-3</v>
      </c>
      <c r="D359" s="1253">
        <f t="shared" si="91"/>
        <v>-0.91</v>
      </c>
      <c r="E359" s="1254">
        <f t="shared" si="93"/>
        <v>100.10927140404412</v>
      </c>
      <c r="F359" s="1255">
        <f t="shared" si="84"/>
        <v>8.6545384993996777E-3</v>
      </c>
      <c r="G359" s="1256">
        <f t="shared" si="94"/>
        <v>100.1481687227293</v>
      </c>
      <c r="H359" s="1253">
        <f t="shared" si="85"/>
        <v>-5.4252808291849419E-2</v>
      </c>
      <c r="I359" s="1325" t="s">
        <v>237</v>
      </c>
      <c r="J359" s="1303" t="str">
        <f t="shared" si="83"/>
        <v>---</v>
      </c>
      <c r="K359" s="1382">
        <v>0</v>
      </c>
      <c r="L359" s="1235" t="s">
        <v>791</v>
      </c>
    </row>
    <row r="360" spans="1:12">
      <c r="A360" s="1164">
        <v>45139</v>
      </c>
      <c r="B360" s="1154">
        <v>100.04357770765442</v>
      </c>
      <c r="C360" s="1485">
        <f t="shared" si="86"/>
        <v>-7.126682659168182E-2</v>
      </c>
      <c r="D360" s="1253">
        <f t="shared" si="91"/>
        <v>-0.94</v>
      </c>
      <c r="E360" s="1254">
        <f t="shared" si="93"/>
        <v>100.09145127389617</v>
      </c>
      <c r="F360" s="1255">
        <f t="shared" si="84"/>
        <v>-1.782013014795325E-2</v>
      </c>
      <c r="G360" s="1256">
        <f t="shared" si="94"/>
        <v>100.10785304694267</v>
      </c>
      <c r="H360" s="1253">
        <f t="shared" si="85"/>
        <v>-4.0315675786629868E-2</v>
      </c>
      <c r="I360" s="1325" t="s">
        <v>238</v>
      </c>
      <c r="J360" s="1303" t="str">
        <f t="shared" si="83"/>
        <v>---</v>
      </c>
      <c r="K360" s="1382">
        <v>0</v>
      </c>
      <c r="L360" s="1235" t="s">
        <v>792</v>
      </c>
    </row>
    <row r="361" spans="1:12">
      <c r="A361" s="1164">
        <v>45170</v>
      </c>
      <c r="B361" s="1154">
        <v>99.908180505591076</v>
      </c>
      <c r="C361" s="1485">
        <f t="shared" si="86"/>
        <v>-0.13539720206334493</v>
      </c>
      <c r="D361" s="1253">
        <f t="shared" si="91"/>
        <v>-0.99</v>
      </c>
      <c r="E361" s="1254">
        <f t="shared" si="93"/>
        <v>100.02220091583054</v>
      </c>
      <c r="F361" s="1255">
        <f t="shared" si="84"/>
        <v>-6.9250358065630735E-2</v>
      </c>
      <c r="G361" s="1256">
        <f t="shared" si="94"/>
        <v>100.06809715127574</v>
      </c>
      <c r="H361" s="1253">
        <f t="shared" si="85"/>
        <v>-3.9755895666928609E-2</v>
      </c>
      <c r="I361" s="1325" t="s">
        <v>238</v>
      </c>
      <c r="J361" s="1303" t="str">
        <f t="shared" si="83"/>
        <v>---</v>
      </c>
      <c r="K361" s="1382">
        <v>0</v>
      </c>
      <c r="L361" s="1235" t="s">
        <v>793</v>
      </c>
    </row>
    <row r="362" spans="1:12">
      <c r="A362" s="1164">
        <v>45200</v>
      </c>
      <c r="B362" s="1154">
        <v>99.713251342038404</v>
      </c>
      <c r="C362" s="1485">
        <f t="shared" si="86"/>
        <v>-0.19492916355267198</v>
      </c>
      <c r="D362" s="1253">
        <f t="shared" si="91"/>
        <v>-1.08</v>
      </c>
      <c r="E362" s="1254">
        <f t="shared" ref="E362:E372" si="95">SUM(B360:B362)/3</f>
        <v>99.888336518427977</v>
      </c>
      <c r="F362" s="1255">
        <f t="shared" si="84"/>
        <v>-0.13386439740256151</v>
      </c>
      <c r="G362" s="1256">
        <f t="shared" si="94"/>
        <v>100.01167209802345</v>
      </c>
      <c r="H362" s="1253">
        <f t="shared" si="85"/>
        <v>-5.6425053252283419E-2</v>
      </c>
      <c r="I362" s="1486" t="s">
        <v>240</v>
      </c>
      <c r="J362" s="1303" t="str">
        <f t="shared" si="83"/>
        <v>---</v>
      </c>
      <c r="K362" s="1382">
        <v>0</v>
      </c>
      <c r="L362" s="1235" t="s">
        <v>794</v>
      </c>
    </row>
    <row r="363" spans="1:12">
      <c r="A363" s="1164">
        <v>45231</v>
      </c>
      <c r="B363" s="1154">
        <v>99.473890610003266</v>
      </c>
      <c r="C363" s="1485">
        <f t="shared" si="86"/>
        <v>-0.23936073203513786</v>
      </c>
      <c r="D363" s="1253">
        <f t="shared" si="91"/>
        <v>-1.18</v>
      </c>
      <c r="E363" s="1254">
        <f t="shared" si="95"/>
        <v>99.698440819210916</v>
      </c>
      <c r="F363" s="1255">
        <f t="shared" si="84"/>
        <v>-0.18989569921706106</v>
      </c>
      <c r="G363" s="1256">
        <f t="shared" si="94"/>
        <v>99.923816339631358</v>
      </c>
      <c r="H363" s="1253">
        <f t="shared" si="85"/>
        <v>-8.785575839209514E-2</v>
      </c>
      <c r="I363" s="1325" t="s">
        <v>240</v>
      </c>
      <c r="J363" s="1303" t="str">
        <f t="shared" si="83"/>
        <v>---</v>
      </c>
      <c r="K363" s="1382">
        <v>0</v>
      </c>
      <c r="L363" s="1235" t="s">
        <v>795</v>
      </c>
    </row>
    <row r="364" spans="1:12">
      <c r="A364" s="1164">
        <v>45261</v>
      </c>
      <c r="B364" s="1482">
        <v>99.25408222940807</v>
      </c>
      <c r="C364" s="1485">
        <f t="shared" si="86"/>
        <v>-0.2198083805951967</v>
      </c>
      <c r="D364" s="1253">
        <f t="shared" si="91"/>
        <v>-1.23</v>
      </c>
      <c r="E364" s="1254">
        <f t="shared" si="95"/>
        <v>99.480408060483242</v>
      </c>
      <c r="F364" s="1255">
        <f t="shared" si="84"/>
        <v>-0.21803275872767358</v>
      </c>
      <c r="G364" s="1256">
        <f t="shared" si="94"/>
        <v>99.803394072675616</v>
      </c>
      <c r="H364" s="1253">
        <f t="shared" si="85"/>
        <v>-0.12042226695574243</v>
      </c>
      <c r="I364" s="1325" t="s">
        <v>240</v>
      </c>
      <c r="J364" s="1303" t="str">
        <f t="shared" si="83"/>
        <v>---</v>
      </c>
      <c r="K364" s="1382">
        <v>0</v>
      </c>
      <c r="L364" s="1235" t="s">
        <v>789</v>
      </c>
    </row>
    <row r="365" spans="1:12">
      <c r="A365" s="1836">
        <v>45292</v>
      </c>
      <c r="B365" s="1834">
        <v>99.087174047496859</v>
      </c>
      <c r="C365" s="1487">
        <f t="shared" si="86"/>
        <v>-0.16690818191121082</v>
      </c>
      <c r="D365" s="1242">
        <f t="shared" si="91"/>
        <v>-1.23</v>
      </c>
      <c r="E365" s="1243">
        <f t="shared" si="95"/>
        <v>99.271715628969403</v>
      </c>
      <c r="F365" s="1242">
        <f t="shared" si="84"/>
        <v>-0.20869243151383898</v>
      </c>
      <c r="G365" s="1278">
        <f t="shared" si="94"/>
        <v>99.656428710919741</v>
      </c>
      <c r="H365" s="1242">
        <f t="shared" si="85"/>
        <v>-0.14696536175587482</v>
      </c>
      <c r="I365" s="1825" t="s">
        <v>240</v>
      </c>
      <c r="J365" s="1823" t="str">
        <f t="shared" si="83"/>
        <v>---</v>
      </c>
      <c r="K365" s="1826">
        <v>0</v>
      </c>
      <c r="L365" s="1280" t="s">
        <v>784</v>
      </c>
    </row>
    <row r="366" spans="1:12">
      <c r="A366" s="1837">
        <v>45323</v>
      </c>
      <c r="B366" s="1835">
        <v>99.03259401027006</v>
      </c>
      <c r="C366" s="1483">
        <f t="shared" si="86"/>
        <v>-5.458003722679905E-2</v>
      </c>
      <c r="D366" s="1253">
        <f t="shared" si="91"/>
        <v>-1.1499999999999999</v>
      </c>
      <c r="E366" s="1254">
        <f t="shared" si="95"/>
        <v>99.124616762391653</v>
      </c>
      <c r="F366" s="1253">
        <f t="shared" si="84"/>
        <v>-0.14709886657774973</v>
      </c>
      <c r="G366" s="1284">
        <f t="shared" si="94"/>
        <v>99.50182149320888</v>
      </c>
      <c r="H366" s="1253">
        <f t="shared" si="85"/>
        <v>-0.15460721771086128</v>
      </c>
      <c r="I366" s="1486" t="s">
        <v>240</v>
      </c>
      <c r="J366" s="1824" t="str">
        <f t="shared" si="83"/>
        <v>谷</v>
      </c>
      <c r="K366" s="1827">
        <v>-1</v>
      </c>
      <c r="L366" s="1234" t="s">
        <v>785</v>
      </c>
    </row>
    <row r="367" spans="1:12">
      <c r="A367" s="1838">
        <v>45352</v>
      </c>
      <c r="B367" s="1835">
        <v>99.098906874810908</v>
      </c>
      <c r="C367" s="1483">
        <f t="shared" si="86"/>
        <v>6.6312864540847727E-2</v>
      </c>
      <c r="D367" s="1253">
        <f t="shared" si="91"/>
        <v>-1.01</v>
      </c>
      <c r="E367" s="1254">
        <f t="shared" si="95"/>
        <v>99.072891644192609</v>
      </c>
      <c r="F367" s="1253">
        <f t="shared" si="84"/>
        <v>-5.1725118199044573E-2</v>
      </c>
      <c r="G367" s="1284">
        <f t="shared" si="94"/>
        <v>99.366868517088378</v>
      </c>
      <c r="H367" s="1254">
        <f t="shared" si="85"/>
        <v>-0.13495297612050194</v>
      </c>
      <c r="I367" s="1486" t="s">
        <v>769</v>
      </c>
      <c r="J367" s="1824" t="str">
        <f t="shared" si="83"/>
        <v>---</v>
      </c>
      <c r="K367" s="1827">
        <v>0</v>
      </c>
      <c r="L367" s="1234" t="s">
        <v>786</v>
      </c>
    </row>
    <row r="368" spans="1:12">
      <c r="A368" s="1838">
        <v>45383</v>
      </c>
      <c r="B368" s="1835">
        <v>99.267091848364672</v>
      </c>
      <c r="C368" s="1483">
        <f t="shared" si="86"/>
        <v>0.16818497355376394</v>
      </c>
      <c r="D368" s="1253">
        <f t="shared" si="91"/>
        <v>-0.82</v>
      </c>
      <c r="E368" s="1254">
        <f t="shared" si="95"/>
        <v>99.13286424448188</v>
      </c>
      <c r="F368" s="1253">
        <f t="shared" si="84"/>
        <v>5.9972600289270872E-2</v>
      </c>
      <c r="G368" s="1284">
        <f t="shared" si="94"/>
        <v>99.275284423198883</v>
      </c>
      <c r="H368" s="1254">
        <f t="shared" si="85"/>
        <v>-9.1584093889494511E-2</v>
      </c>
      <c r="I368" s="1486" t="s">
        <v>237</v>
      </c>
      <c r="J368" s="1824" t="str">
        <f t="shared" si="83"/>
        <v>---</v>
      </c>
      <c r="K368" s="1827">
        <v>0</v>
      </c>
      <c r="L368" s="1234" t="s">
        <v>787</v>
      </c>
    </row>
    <row r="369" spans="1:12">
      <c r="A369" s="1838">
        <v>45413</v>
      </c>
      <c r="B369" s="1830">
        <v>99.48210748630953</v>
      </c>
      <c r="C369" s="1483">
        <f t="shared" si="86"/>
        <v>0.2150156379448589</v>
      </c>
      <c r="D369" s="1253">
        <f t="shared" si="91"/>
        <v>-0.61</v>
      </c>
      <c r="E369" s="1254">
        <f t="shared" si="95"/>
        <v>99.28270206982836</v>
      </c>
      <c r="F369" s="1253">
        <f t="shared" si="84"/>
        <v>0.14983782534648071</v>
      </c>
      <c r="G369" s="1284">
        <f t="shared" si="94"/>
        <v>99.242263872380491</v>
      </c>
      <c r="H369" s="1254">
        <f t="shared" si="85"/>
        <v>-3.302055081839228E-2</v>
      </c>
      <c r="I369" s="1486" t="s">
        <v>237</v>
      </c>
      <c r="J369" s="1824" t="str">
        <f t="shared" si="83"/>
        <v>---</v>
      </c>
      <c r="K369" s="1827">
        <v>0</v>
      </c>
      <c r="L369" s="1234" t="s">
        <v>788</v>
      </c>
    </row>
    <row r="370" spans="1:12">
      <c r="A370" s="1838">
        <v>45444</v>
      </c>
      <c r="B370" s="1830">
        <v>99.679787813320047</v>
      </c>
      <c r="C370" s="1483">
        <f t="shared" si="86"/>
        <v>0.19768032701051652</v>
      </c>
      <c r="D370" s="1253">
        <f t="shared" si="91"/>
        <v>-0.44</v>
      </c>
      <c r="E370" s="1254">
        <f t="shared" si="95"/>
        <v>99.476329049331412</v>
      </c>
      <c r="F370" s="1253">
        <f t="shared" si="84"/>
        <v>0.19362697950305119</v>
      </c>
      <c r="G370" s="1284">
        <f t="shared" si="94"/>
        <v>99.271677758568586</v>
      </c>
      <c r="H370" s="1254">
        <f t="shared" si="85"/>
        <v>2.9413886188095262E-2</v>
      </c>
      <c r="I370" s="1486" t="s">
        <v>237</v>
      </c>
      <c r="J370" s="1824" t="str">
        <f t="shared" si="83"/>
        <v>---</v>
      </c>
      <c r="K370" s="1827">
        <v>0</v>
      </c>
      <c r="L370" s="1234" t="s">
        <v>790</v>
      </c>
    </row>
    <row r="371" spans="1:12">
      <c r="A371" s="1838">
        <v>45474</v>
      </c>
      <c r="B371" s="1830">
        <v>99.811869726162627</v>
      </c>
      <c r="C371" s="1483">
        <f t="shared" si="86"/>
        <v>0.13208191284257964</v>
      </c>
      <c r="D371" s="1253">
        <f t="shared" si="91"/>
        <v>-0.3</v>
      </c>
      <c r="E371" s="1254">
        <f t="shared" si="95"/>
        <v>99.657921675264063</v>
      </c>
      <c r="F371" s="1253">
        <f t="shared" si="84"/>
        <v>0.18159262593265169</v>
      </c>
      <c r="G371" s="1284">
        <f t="shared" si="94"/>
        <v>99.35136168667637</v>
      </c>
      <c r="H371" s="1254">
        <f t="shared" si="85"/>
        <v>7.9683928107783686E-2</v>
      </c>
      <c r="I371" s="1486" t="s">
        <v>237</v>
      </c>
      <c r="J371" s="1824" t="str">
        <f t="shared" si="83"/>
        <v>---</v>
      </c>
      <c r="K371" s="1827">
        <v>0</v>
      </c>
      <c r="L371" s="1234" t="s">
        <v>791</v>
      </c>
    </row>
    <row r="372" spans="1:12">
      <c r="A372" s="1838">
        <v>45505</v>
      </c>
      <c r="B372" s="1830">
        <v>99.867980571185811</v>
      </c>
      <c r="C372" s="1483">
        <f t="shared" si="86"/>
        <v>5.6110845023184197E-2</v>
      </c>
      <c r="D372" s="1253">
        <f t="shared" si="91"/>
        <v>-0.18</v>
      </c>
      <c r="E372" s="1254">
        <f t="shared" si="95"/>
        <v>99.78654603688949</v>
      </c>
      <c r="F372" s="1253">
        <f t="shared" si="84"/>
        <v>0.12862436162542679</v>
      </c>
      <c r="G372" s="1284">
        <f t="shared" si="94"/>
        <v>99.462905475774818</v>
      </c>
      <c r="H372" s="1254">
        <f t="shared" si="85"/>
        <v>0.11154378909844809</v>
      </c>
      <c r="I372" s="1486" t="s">
        <v>237</v>
      </c>
      <c r="J372" s="1824" t="str">
        <f t="shared" si="83"/>
        <v>---</v>
      </c>
      <c r="K372" s="1827">
        <v>0</v>
      </c>
      <c r="L372" s="1234" t="s">
        <v>792</v>
      </c>
    </row>
    <row r="373" spans="1:12">
      <c r="A373" s="1838">
        <v>45536</v>
      </c>
      <c r="B373" s="1830"/>
      <c r="D373" s="1828"/>
      <c r="F373" s="1828"/>
      <c r="G373" s="1830"/>
      <c r="H373" s="1828"/>
      <c r="I373" s="1832"/>
      <c r="J373" s="1830"/>
      <c r="K373" s="1827"/>
      <c r="L373" s="1234" t="s">
        <v>793</v>
      </c>
    </row>
    <row r="374" spans="1:12">
      <c r="A374" s="1838">
        <v>45566</v>
      </c>
      <c r="B374" s="1830"/>
      <c r="D374" s="1828"/>
      <c r="F374" s="1828"/>
      <c r="G374" s="1830"/>
      <c r="H374" s="1828"/>
      <c r="I374" s="1832"/>
      <c r="J374" s="1830"/>
      <c r="K374" s="1827"/>
      <c r="L374" s="1234" t="s">
        <v>794</v>
      </c>
    </row>
    <row r="375" spans="1:12">
      <c r="A375" s="1838">
        <v>45597</v>
      </c>
      <c r="B375" s="1830"/>
      <c r="D375" s="1828"/>
      <c r="F375" s="1828"/>
      <c r="G375" s="1830"/>
      <c r="H375" s="1828"/>
      <c r="I375" s="1832"/>
      <c r="J375" s="1830"/>
      <c r="K375" s="1827"/>
      <c r="L375" s="1234" t="s">
        <v>795</v>
      </c>
    </row>
    <row r="376" spans="1:12">
      <c r="A376" s="1839">
        <v>45627</v>
      </c>
      <c r="B376" s="1831"/>
      <c r="C376" s="1488"/>
      <c r="D376" s="1829"/>
      <c r="E376" s="1488"/>
      <c r="F376" s="1829"/>
      <c r="G376" s="1831"/>
      <c r="H376" s="1829"/>
      <c r="I376" s="1833"/>
      <c r="J376" s="1831"/>
      <c r="K376" s="1181"/>
      <c r="L376" s="1236" t="s">
        <v>789</v>
      </c>
    </row>
    <row r="377" spans="1:12">
      <c r="K377"/>
    </row>
    <row r="378" spans="1:12">
      <c r="K378"/>
    </row>
    <row r="379" spans="1:12">
      <c r="K379"/>
    </row>
    <row r="380" spans="1:12">
      <c r="K380"/>
    </row>
    <row r="381" spans="1:12">
      <c r="K381"/>
    </row>
    <row r="382" spans="1:12">
      <c r="K382"/>
    </row>
    <row r="383" spans="1:12">
      <c r="K383"/>
    </row>
    <row r="384" spans="1:12">
      <c r="K384"/>
    </row>
    <row r="385" spans="11:11">
      <c r="K385"/>
    </row>
    <row r="386" spans="11:11">
      <c r="K386"/>
    </row>
    <row r="387" spans="11:11">
      <c r="K387"/>
    </row>
    <row r="388" spans="11:11">
      <c r="K388"/>
    </row>
    <row r="389" spans="11:11">
      <c r="K389"/>
    </row>
    <row r="390" spans="11:11">
      <c r="K390"/>
    </row>
    <row r="391" spans="11:11">
      <c r="K391"/>
    </row>
    <row r="392" spans="11:11">
      <c r="K392"/>
    </row>
    <row r="393" spans="11:11">
      <c r="K393"/>
    </row>
    <row r="394" spans="11:11">
      <c r="K394"/>
    </row>
    <row r="395" spans="11:11">
      <c r="K395"/>
    </row>
    <row r="396" spans="11:11">
      <c r="K396"/>
    </row>
    <row r="397" spans="11:11">
      <c r="K397"/>
    </row>
    <row r="398" spans="11:11">
      <c r="K398"/>
    </row>
    <row r="399" spans="11:11">
      <c r="K399"/>
    </row>
    <row r="400" spans="11:11">
      <c r="K400"/>
    </row>
    <row r="401" spans="11:11">
      <c r="K401"/>
    </row>
    <row r="402" spans="11:11">
      <c r="K402"/>
    </row>
    <row r="403" spans="11:11">
      <c r="K403"/>
    </row>
    <row r="404" spans="11:11">
      <c r="K404"/>
    </row>
    <row r="405" spans="11:11">
      <c r="K405"/>
    </row>
    <row r="406" spans="11:11">
      <c r="K406"/>
    </row>
    <row r="407" spans="11:11">
      <c r="K407"/>
    </row>
    <row r="408" spans="11:11">
      <c r="K408"/>
    </row>
    <row r="409" spans="11:11">
      <c r="K409"/>
    </row>
    <row r="410" spans="11:11">
      <c r="K410"/>
    </row>
    <row r="411" spans="11:11">
      <c r="K411"/>
    </row>
    <row r="412" spans="11:11">
      <c r="K412"/>
    </row>
    <row r="413" spans="11:11">
      <c r="K413"/>
    </row>
    <row r="414" spans="11:11">
      <c r="K414"/>
    </row>
    <row r="415" spans="11:11">
      <c r="K415"/>
    </row>
    <row r="416" spans="11:11">
      <c r="K416"/>
    </row>
    <row r="417" spans="11:11">
      <c r="K417"/>
    </row>
    <row r="418" spans="11:11">
      <c r="K418"/>
    </row>
    <row r="419" spans="11:11">
      <c r="K419"/>
    </row>
    <row r="420" spans="11:11">
      <c r="K420"/>
    </row>
    <row r="421" spans="11:11">
      <c r="K421"/>
    </row>
    <row r="422" spans="11:11">
      <c r="K422"/>
    </row>
    <row r="423" spans="11:11">
      <c r="K423"/>
    </row>
    <row r="424" spans="11:11">
      <c r="K424"/>
    </row>
    <row r="425" spans="11:11">
      <c r="K425"/>
    </row>
    <row r="426" spans="11:11">
      <c r="K426"/>
    </row>
    <row r="427" spans="11:11">
      <c r="K427"/>
    </row>
    <row r="428" spans="11:11">
      <c r="K428"/>
    </row>
    <row r="429" spans="11:11">
      <c r="K429"/>
    </row>
    <row r="430" spans="11:11">
      <c r="K430"/>
    </row>
    <row r="431" spans="11:11">
      <c r="K431"/>
    </row>
    <row r="432" spans="11:11">
      <c r="K432"/>
    </row>
    <row r="433" spans="11:11">
      <c r="K433"/>
    </row>
    <row r="434" spans="11:11">
      <c r="K434"/>
    </row>
    <row r="435" spans="11:11">
      <c r="K435"/>
    </row>
    <row r="436" spans="11:11">
      <c r="K436"/>
    </row>
    <row r="437" spans="11:11">
      <c r="K437"/>
    </row>
    <row r="438" spans="11:11">
      <c r="K438"/>
    </row>
    <row r="439" spans="11:11">
      <c r="K439"/>
    </row>
    <row r="440" spans="11:11">
      <c r="K440"/>
    </row>
    <row r="441" spans="11:11">
      <c r="K441"/>
    </row>
    <row r="442" spans="11:11">
      <c r="K442"/>
    </row>
    <row r="443" spans="11:11">
      <c r="K443"/>
    </row>
    <row r="444" spans="11:11">
      <c r="K444"/>
    </row>
    <row r="445" spans="11:11">
      <c r="K445"/>
    </row>
    <row r="446" spans="11:11">
      <c r="K446"/>
    </row>
    <row r="447" spans="11:11">
      <c r="K447"/>
    </row>
    <row r="448" spans="11:11">
      <c r="K448"/>
    </row>
    <row r="449" spans="11:11">
      <c r="K449"/>
    </row>
    <row r="450" spans="11:11">
      <c r="K450"/>
    </row>
    <row r="451" spans="11:11">
      <c r="K451"/>
    </row>
    <row r="452" spans="11:11">
      <c r="K452"/>
    </row>
    <row r="453" spans="11:11">
      <c r="K453"/>
    </row>
    <row r="454" spans="11:11">
      <c r="K454"/>
    </row>
    <row r="455" spans="11:11">
      <c r="K455"/>
    </row>
    <row r="456" spans="11:11">
      <c r="K456"/>
    </row>
    <row r="457" spans="11:11">
      <c r="K457"/>
    </row>
    <row r="458" spans="11:11">
      <c r="K458"/>
    </row>
    <row r="459" spans="11:11">
      <c r="K459"/>
    </row>
    <row r="460" spans="11:11">
      <c r="K460"/>
    </row>
    <row r="461" spans="11:11">
      <c r="K461"/>
    </row>
    <row r="462" spans="11:11">
      <c r="K462"/>
    </row>
    <row r="463" spans="11:11">
      <c r="K463"/>
    </row>
    <row r="464" spans="11:11">
      <c r="K464"/>
    </row>
    <row r="465" spans="11:11">
      <c r="K465"/>
    </row>
    <row r="466" spans="11:11">
      <c r="K466"/>
    </row>
    <row r="467" spans="11:11">
      <c r="K467"/>
    </row>
    <row r="468" spans="11:11">
      <c r="K468"/>
    </row>
    <row r="469" spans="11:11">
      <c r="K469"/>
    </row>
    <row r="470" spans="11:11">
      <c r="K470"/>
    </row>
    <row r="471" spans="11:11">
      <c r="K471"/>
    </row>
    <row r="472" spans="11:11">
      <c r="K472"/>
    </row>
    <row r="473" spans="11:11">
      <c r="K473"/>
    </row>
    <row r="474" spans="11:11">
      <c r="K474"/>
    </row>
    <row r="475" spans="11:11">
      <c r="K475"/>
    </row>
    <row r="476" spans="11:11">
      <c r="K476"/>
    </row>
    <row r="477" spans="11:11">
      <c r="K477"/>
    </row>
    <row r="478" spans="11:11">
      <c r="K478"/>
    </row>
    <row r="479" spans="11:11">
      <c r="K479"/>
    </row>
    <row r="480" spans="11:11">
      <c r="K480"/>
    </row>
    <row r="481" spans="11:11">
      <c r="K481"/>
    </row>
    <row r="482" spans="11:11">
      <c r="K482"/>
    </row>
    <row r="483" spans="11:11">
      <c r="K483"/>
    </row>
    <row r="484" spans="11:11">
      <c r="K484"/>
    </row>
    <row r="485" spans="11:11">
      <c r="K485"/>
    </row>
    <row r="486" spans="11:11">
      <c r="K486"/>
    </row>
    <row r="487" spans="11:11">
      <c r="K487"/>
    </row>
    <row r="488" spans="11:11">
      <c r="K488"/>
    </row>
    <row r="489" spans="11:11">
      <c r="K489"/>
    </row>
    <row r="490" spans="11:11">
      <c r="K490"/>
    </row>
    <row r="491" spans="11:11">
      <c r="K491"/>
    </row>
    <row r="492" spans="11:11">
      <c r="K492"/>
    </row>
    <row r="493" spans="11:11">
      <c r="K493"/>
    </row>
    <row r="494" spans="11:11">
      <c r="K494"/>
    </row>
    <row r="495" spans="11:11">
      <c r="K495"/>
    </row>
    <row r="496" spans="11:11">
      <c r="K496"/>
    </row>
    <row r="497" spans="11:11">
      <c r="K497"/>
    </row>
    <row r="498" spans="11:11">
      <c r="K498"/>
    </row>
    <row r="499" spans="11:11">
      <c r="K499"/>
    </row>
    <row r="500" spans="11:11">
      <c r="K500"/>
    </row>
    <row r="501" spans="11:11">
      <c r="K501"/>
    </row>
    <row r="502" spans="11:11">
      <c r="K502"/>
    </row>
    <row r="503" spans="11:11">
      <c r="K503"/>
    </row>
    <row r="504" spans="11:11">
      <c r="K504"/>
    </row>
    <row r="505" spans="11:11">
      <c r="K505"/>
    </row>
    <row r="506" spans="11:11">
      <c r="K506"/>
    </row>
    <row r="507" spans="11:11">
      <c r="K507"/>
    </row>
    <row r="508" spans="11:11">
      <c r="K508"/>
    </row>
    <row r="509" spans="11:11">
      <c r="K509"/>
    </row>
    <row r="510" spans="11:11">
      <c r="K510"/>
    </row>
    <row r="511" spans="11:11">
      <c r="K511"/>
    </row>
    <row r="512" spans="11:11">
      <c r="K512"/>
    </row>
    <row r="513" spans="11:11">
      <c r="K513"/>
    </row>
    <row r="514" spans="11:11">
      <c r="K514"/>
    </row>
    <row r="515" spans="11:11">
      <c r="K515"/>
    </row>
    <row r="516" spans="11:11">
      <c r="K516"/>
    </row>
    <row r="517" spans="11:11">
      <c r="K517"/>
    </row>
    <row r="518" spans="11:11">
      <c r="K518"/>
    </row>
    <row r="519" spans="11:11">
      <c r="K519"/>
    </row>
    <row r="520" spans="11:11">
      <c r="K520"/>
    </row>
    <row r="521" spans="11:11">
      <c r="K521"/>
    </row>
    <row r="522" spans="11:11">
      <c r="K522"/>
    </row>
    <row r="523" spans="11:11">
      <c r="K523"/>
    </row>
    <row r="524" spans="11:11">
      <c r="K524"/>
    </row>
    <row r="525" spans="11:11">
      <c r="K525"/>
    </row>
    <row r="526" spans="11:11">
      <c r="K526"/>
    </row>
    <row r="527" spans="11:11">
      <c r="K527"/>
    </row>
    <row r="528" spans="11:11">
      <c r="K528"/>
    </row>
    <row r="529" spans="11:11">
      <c r="K529"/>
    </row>
    <row r="530" spans="11:11">
      <c r="K530"/>
    </row>
    <row r="531" spans="11:11">
      <c r="K531"/>
    </row>
    <row r="532" spans="11:11">
      <c r="K532"/>
    </row>
    <row r="533" spans="11:11">
      <c r="K533"/>
    </row>
    <row r="534" spans="11:11">
      <c r="K534"/>
    </row>
    <row r="535" spans="11:11">
      <c r="K535"/>
    </row>
    <row r="536" spans="11:11">
      <c r="K536"/>
    </row>
    <row r="537" spans="11:11">
      <c r="K537"/>
    </row>
    <row r="538" spans="11:11">
      <c r="K538"/>
    </row>
    <row r="539" spans="11:11">
      <c r="K539"/>
    </row>
    <row r="540" spans="11:11">
      <c r="K540"/>
    </row>
    <row r="541" spans="11:11">
      <c r="K541"/>
    </row>
    <row r="542" spans="11:11">
      <c r="K542"/>
    </row>
    <row r="543" spans="11:11">
      <c r="K543"/>
    </row>
    <row r="544" spans="11:11">
      <c r="K544"/>
    </row>
    <row r="545" spans="11:11">
      <c r="K545"/>
    </row>
    <row r="546" spans="11:11">
      <c r="K546"/>
    </row>
    <row r="547" spans="11:11">
      <c r="K547"/>
    </row>
    <row r="548" spans="11:11">
      <c r="K548"/>
    </row>
    <row r="549" spans="11:11">
      <c r="K549"/>
    </row>
    <row r="550" spans="11:11">
      <c r="K550"/>
    </row>
    <row r="551" spans="11:11">
      <c r="K551"/>
    </row>
    <row r="552" spans="11:11">
      <c r="K552"/>
    </row>
    <row r="553" spans="11:11">
      <c r="K553"/>
    </row>
    <row r="554" spans="11:11">
      <c r="K554"/>
    </row>
    <row r="555" spans="11:11">
      <c r="K555"/>
    </row>
    <row r="556" spans="11:11">
      <c r="K556"/>
    </row>
    <row r="557" spans="11:11">
      <c r="K557"/>
    </row>
    <row r="558" spans="11:11">
      <c r="K558"/>
    </row>
    <row r="559" spans="11:11">
      <c r="K559"/>
    </row>
    <row r="560" spans="11:11">
      <c r="K560"/>
    </row>
    <row r="561" spans="11:11">
      <c r="K561"/>
    </row>
    <row r="562" spans="11:11">
      <c r="K562"/>
    </row>
    <row r="563" spans="11:11">
      <c r="K563"/>
    </row>
    <row r="564" spans="11:11">
      <c r="K564"/>
    </row>
    <row r="565" spans="11:11">
      <c r="K565"/>
    </row>
    <row r="566" spans="11:11">
      <c r="K566"/>
    </row>
    <row r="567" spans="11:11">
      <c r="K567"/>
    </row>
    <row r="568" spans="11:11">
      <c r="K568"/>
    </row>
    <row r="569" spans="11:11">
      <c r="K569"/>
    </row>
    <row r="570" spans="11:11">
      <c r="K570"/>
    </row>
    <row r="571" spans="11:11">
      <c r="K571"/>
    </row>
    <row r="572" spans="11:11">
      <c r="K572"/>
    </row>
    <row r="573" spans="11:11">
      <c r="K573"/>
    </row>
    <row r="574" spans="11:11">
      <c r="K574"/>
    </row>
    <row r="575" spans="11:11">
      <c r="K575"/>
    </row>
    <row r="576" spans="11:11">
      <c r="K576"/>
    </row>
    <row r="577" spans="11:11">
      <c r="K577"/>
    </row>
    <row r="578" spans="11:11">
      <c r="K578"/>
    </row>
    <row r="579" spans="11:11">
      <c r="K579"/>
    </row>
    <row r="580" spans="11:11">
      <c r="K580"/>
    </row>
  </sheetData>
  <mergeCells count="7">
    <mergeCell ref="V3:W4"/>
    <mergeCell ref="J4:K4"/>
    <mergeCell ref="E2:F2"/>
    <mergeCell ref="G2:H2"/>
    <mergeCell ref="T2:U2"/>
    <mergeCell ref="I3:I4"/>
    <mergeCell ref="J3:K3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B2BCD-0EFF-4858-8949-D182156D1516}">
  <dimension ref="A1:R439"/>
  <sheetViews>
    <sheetView workbookViewId="0">
      <pane xSplit="2" ySplit="4" topLeftCell="C395" activePane="bottomRight" state="frozen"/>
      <selection pane="topRight" activeCell="C1" sqref="C1"/>
      <selection pane="bottomLeft" activeCell="A5" sqref="A5"/>
      <selection pane="bottomRight" activeCell="I2" sqref="I2"/>
    </sheetView>
  </sheetViews>
  <sheetFormatPr defaultColWidth="9" defaultRowHeight="13"/>
  <cols>
    <col min="1" max="1" width="8.36328125" style="17" customWidth="1"/>
    <col min="2" max="2" width="7.08984375" style="17" customWidth="1"/>
    <col min="3" max="5" width="11.90625" style="17" customWidth="1"/>
    <col min="6" max="6" width="28.08984375" style="17" customWidth="1"/>
    <col min="7" max="7" width="13.90625" style="17" customWidth="1"/>
    <col min="8" max="8" width="4.90625" style="17" customWidth="1"/>
    <col min="9" max="9" width="8.36328125" style="17" customWidth="1"/>
    <col min="10" max="10" width="7.08984375" style="17" customWidth="1"/>
    <col min="11" max="13" width="9.6328125" style="17" hidden="1" customWidth="1"/>
    <col min="14" max="16" width="9.6328125" style="17" customWidth="1"/>
    <col min="17" max="17" width="19.08984375" style="17" customWidth="1"/>
    <col min="18" max="18" width="13.90625" style="17" customWidth="1"/>
    <col min="19" max="16384" width="9" style="17"/>
  </cols>
  <sheetData>
    <row r="1" spans="1:18" ht="13.5" thickBot="1">
      <c r="A1" s="14" t="s">
        <v>912</v>
      </c>
      <c r="B1" s="15"/>
      <c r="C1" s="15"/>
      <c r="D1" s="15"/>
      <c r="E1" s="15"/>
      <c r="F1" s="16"/>
      <c r="G1" s="15"/>
      <c r="H1" s="15"/>
      <c r="I1" s="14" t="s">
        <v>913</v>
      </c>
      <c r="J1" s="15"/>
      <c r="R1" s="15"/>
    </row>
    <row r="2" spans="1:18">
      <c r="A2" s="18" t="s">
        <v>147</v>
      </c>
      <c r="B2" s="19"/>
      <c r="C2" s="1897" t="s">
        <v>148</v>
      </c>
      <c r="D2" s="1897"/>
      <c r="E2" s="1898"/>
      <c r="F2" s="1899" t="s">
        <v>149</v>
      </c>
      <c r="G2" s="20"/>
      <c r="H2" s="15"/>
      <c r="I2" s="18" t="s">
        <v>147</v>
      </c>
      <c r="J2" s="19"/>
      <c r="K2" s="1901" t="s">
        <v>150</v>
      </c>
      <c r="L2" s="1901"/>
      <c r="M2" s="1901"/>
      <c r="N2" s="1902" t="s">
        <v>151</v>
      </c>
      <c r="O2" s="1897"/>
      <c r="P2" s="1903"/>
      <c r="Q2" s="1879" t="s">
        <v>149</v>
      </c>
      <c r="R2" s="21"/>
    </row>
    <row r="3" spans="1:18">
      <c r="A3" s="22" t="s">
        <v>152</v>
      </c>
      <c r="B3" s="23"/>
      <c r="C3" s="1881" t="s">
        <v>153</v>
      </c>
      <c r="D3" s="1883" t="s">
        <v>149</v>
      </c>
      <c r="E3" s="1885" t="s">
        <v>154</v>
      </c>
      <c r="F3" s="1900"/>
      <c r="G3" s="24" t="s">
        <v>129</v>
      </c>
      <c r="H3" s="15"/>
      <c r="I3" s="22" t="s">
        <v>152</v>
      </c>
      <c r="J3" s="23"/>
      <c r="K3" s="1887" t="s">
        <v>153</v>
      </c>
      <c r="L3" s="1889" t="s">
        <v>149</v>
      </c>
      <c r="M3" s="1891" t="s">
        <v>154</v>
      </c>
      <c r="N3" s="1893" t="s">
        <v>153</v>
      </c>
      <c r="O3" s="1883" t="s">
        <v>149</v>
      </c>
      <c r="P3" s="1895" t="s">
        <v>154</v>
      </c>
      <c r="Q3" s="1880"/>
      <c r="R3" s="26" t="s">
        <v>129</v>
      </c>
    </row>
    <row r="4" spans="1:18" ht="13.5" thickBot="1">
      <c r="A4" s="27" t="s">
        <v>135</v>
      </c>
      <c r="B4" s="28"/>
      <c r="C4" s="1882"/>
      <c r="D4" s="1884"/>
      <c r="E4" s="1886"/>
      <c r="F4" s="29" t="s">
        <v>155</v>
      </c>
      <c r="G4" s="30"/>
      <c r="H4" s="15"/>
      <c r="I4" s="27" t="s">
        <v>135</v>
      </c>
      <c r="J4" s="28"/>
      <c r="K4" s="1888"/>
      <c r="L4" s="1890"/>
      <c r="M4" s="1892"/>
      <c r="N4" s="1894"/>
      <c r="O4" s="1884"/>
      <c r="P4" s="1896"/>
      <c r="Q4" s="31" t="s">
        <v>155</v>
      </c>
      <c r="R4" s="32"/>
    </row>
    <row r="5" spans="1:18">
      <c r="A5" s="33" t="s">
        <v>156</v>
      </c>
      <c r="B5" s="34" t="s">
        <v>157</v>
      </c>
      <c r="C5" s="35"/>
      <c r="D5" s="36"/>
      <c r="E5" s="37"/>
      <c r="F5" s="38"/>
      <c r="G5" s="39"/>
      <c r="H5" s="15"/>
      <c r="I5" s="40" t="s">
        <v>156</v>
      </c>
      <c r="J5" s="41" t="s">
        <v>157</v>
      </c>
      <c r="K5" s="42">
        <v>91.3</v>
      </c>
      <c r="L5" s="43">
        <v>97.4</v>
      </c>
      <c r="M5" s="44">
        <v>101.5</v>
      </c>
      <c r="N5" s="45">
        <v>101.5</v>
      </c>
      <c r="O5" s="46">
        <v>113.8</v>
      </c>
      <c r="P5" s="47">
        <v>106.5</v>
      </c>
      <c r="Q5" s="48"/>
      <c r="R5" s="49"/>
    </row>
    <row r="6" spans="1:18">
      <c r="A6" s="33">
        <v>1990</v>
      </c>
      <c r="B6" s="34" t="s">
        <v>158</v>
      </c>
      <c r="C6" s="35"/>
      <c r="D6" s="36"/>
      <c r="E6" s="37"/>
      <c r="F6" s="38"/>
      <c r="G6" s="39"/>
      <c r="H6" s="15"/>
      <c r="I6" s="40">
        <v>1990</v>
      </c>
      <c r="J6" s="41" t="s">
        <v>158</v>
      </c>
      <c r="K6" s="42">
        <v>91.8</v>
      </c>
      <c r="L6" s="43">
        <v>97.8</v>
      </c>
      <c r="M6" s="44">
        <v>101.8</v>
      </c>
      <c r="N6" s="45">
        <v>102.2</v>
      </c>
      <c r="O6" s="46">
        <v>114.2</v>
      </c>
      <c r="P6" s="47">
        <v>106.7</v>
      </c>
      <c r="Q6" s="48"/>
      <c r="R6" s="49"/>
    </row>
    <row r="7" spans="1:18">
      <c r="A7" s="33"/>
      <c r="B7" s="34" t="s">
        <v>159</v>
      </c>
      <c r="C7" s="35"/>
      <c r="D7" s="36"/>
      <c r="E7" s="37"/>
      <c r="F7" s="38"/>
      <c r="G7" s="39"/>
      <c r="H7" s="15"/>
      <c r="I7" s="40"/>
      <c r="J7" s="41" t="s">
        <v>159</v>
      </c>
      <c r="K7" s="42">
        <v>91</v>
      </c>
      <c r="L7" s="43">
        <v>97.6</v>
      </c>
      <c r="M7" s="44">
        <v>101.9</v>
      </c>
      <c r="N7" s="45">
        <v>101.3</v>
      </c>
      <c r="O7" s="46">
        <v>114</v>
      </c>
      <c r="P7" s="47">
        <v>106.8</v>
      </c>
      <c r="Q7" s="48"/>
      <c r="R7" s="49"/>
    </row>
    <row r="8" spans="1:18">
      <c r="A8" s="33"/>
      <c r="B8" s="34" t="s">
        <v>160</v>
      </c>
      <c r="C8" s="35"/>
      <c r="D8" s="36"/>
      <c r="E8" s="37"/>
      <c r="F8" s="38"/>
      <c r="G8" s="39"/>
      <c r="H8" s="15"/>
      <c r="I8" s="40"/>
      <c r="J8" s="41" t="s">
        <v>160</v>
      </c>
      <c r="K8" s="42">
        <v>91.7</v>
      </c>
      <c r="L8" s="43">
        <v>98.3</v>
      </c>
      <c r="M8" s="44">
        <v>101.9</v>
      </c>
      <c r="N8" s="45">
        <v>102</v>
      </c>
      <c r="O8" s="46">
        <v>114.8</v>
      </c>
      <c r="P8" s="47">
        <v>106.7</v>
      </c>
      <c r="Q8" s="48"/>
      <c r="R8" s="49"/>
    </row>
    <row r="9" spans="1:18">
      <c r="A9" s="33"/>
      <c r="B9" s="34" t="s">
        <v>161</v>
      </c>
      <c r="C9" s="35"/>
      <c r="D9" s="36"/>
      <c r="E9" s="37"/>
      <c r="F9" s="38"/>
      <c r="G9" s="39"/>
      <c r="H9" s="15"/>
      <c r="I9" s="40"/>
      <c r="J9" s="41" t="s">
        <v>161</v>
      </c>
      <c r="K9" s="42">
        <v>93.1</v>
      </c>
      <c r="L9" s="43">
        <v>99.7</v>
      </c>
      <c r="M9" s="44">
        <v>102</v>
      </c>
      <c r="N9" s="45">
        <v>103.4</v>
      </c>
      <c r="O9" s="46">
        <v>116.4</v>
      </c>
      <c r="P9" s="47">
        <v>106.8</v>
      </c>
      <c r="Q9" s="48"/>
      <c r="R9" s="49"/>
    </row>
    <row r="10" spans="1:18">
      <c r="A10" s="33"/>
      <c r="B10" s="34" t="s">
        <v>162</v>
      </c>
      <c r="C10" s="35"/>
      <c r="D10" s="36"/>
      <c r="E10" s="37"/>
      <c r="F10" s="38"/>
      <c r="G10" s="39"/>
      <c r="H10" s="15"/>
      <c r="I10" s="40"/>
      <c r="J10" s="41" t="s">
        <v>162</v>
      </c>
      <c r="K10" s="42">
        <v>92.2</v>
      </c>
      <c r="L10" s="43">
        <v>100.5</v>
      </c>
      <c r="M10" s="44">
        <v>102</v>
      </c>
      <c r="N10" s="45">
        <v>102.5</v>
      </c>
      <c r="O10" s="46">
        <v>117.2</v>
      </c>
      <c r="P10" s="47">
        <v>106.7</v>
      </c>
      <c r="Q10" s="48"/>
      <c r="R10" s="49"/>
    </row>
    <row r="11" spans="1:18">
      <c r="A11" s="33"/>
      <c r="B11" s="34" t="s">
        <v>163</v>
      </c>
      <c r="C11" s="35"/>
      <c r="D11" s="36"/>
      <c r="E11" s="37"/>
      <c r="F11" s="38"/>
      <c r="G11" s="39"/>
      <c r="H11" s="15"/>
      <c r="I11" s="40"/>
      <c r="J11" s="41" t="s">
        <v>163</v>
      </c>
      <c r="K11" s="42">
        <v>91.3</v>
      </c>
      <c r="L11" s="43">
        <v>100.8</v>
      </c>
      <c r="M11" s="44">
        <v>101.6</v>
      </c>
      <c r="N11" s="45">
        <v>101.6</v>
      </c>
      <c r="O11" s="46">
        <v>117.7</v>
      </c>
      <c r="P11" s="47">
        <v>106.4</v>
      </c>
      <c r="Q11" s="48"/>
      <c r="R11" s="49"/>
    </row>
    <row r="12" spans="1:18">
      <c r="A12" s="33"/>
      <c r="B12" s="34" t="s">
        <v>164</v>
      </c>
      <c r="C12" s="35"/>
      <c r="D12" s="36"/>
      <c r="E12" s="37"/>
      <c r="F12" s="38"/>
      <c r="G12" s="39"/>
      <c r="H12" s="15"/>
      <c r="I12" s="40"/>
      <c r="J12" s="41" t="s">
        <v>164</v>
      </c>
      <c r="K12" s="42">
        <v>90.3</v>
      </c>
      <c r="L12" s="43">
        <v>100.5</v>
      </c>
      <c r="M12" s="44">
        <v>102.2</v>
      </c>
      <c r="N12" s="45">
        <v>100.6</v>
      </c>
      <c r="O12" s="46">
        <v>117.3</v>
      </c>
      <c r="P12" s="47">
        <v>107</v>
      </c>
      <c r="Q12" s="48"/>
      <c r="R12" s="49"/>
    </row>
    <row r="13" spans="1:18">
      <c r="A13" s="33"/>
      <c r="B13" s="34" t="s">
        <v>165</v>
      </c>
      <c r="C13" s="35"/>
      <c r="D13" s="36"/>
      <c r="E13" s="37"/>
      <c r="F13" s="38"/>
      <c r="G13" s="39"/>
      <c r="H13" s="15"/>
      <c r="I13" s="40"/>
      <c r="J13" s="41" t="s">
        <v>165</v>
      </c>
      <c r="K13" s="42">
        <v>88.9</v>
      </c>
      <c r="L13" s="43">
        <v>100.2</v>
      </c>
      <c r="M13" s="44">
        <v>102.4</v>
      </c>
      <c r="N13" s="45">
        <v>99.1</v>
      </c>
      <c r="O13" s="46">
        <v>117</v>
      </c>
      <c r="P13" s="47">
        <v>107.1</v>
      </c>
      <c r="Q13" s="48"/>
      <c r="R13" s="49"/>
    </row>
    <row r="14" spans="1:18">
      <c r="A14" s="33"/>
      <c r="B14" s="34" t="s">
        <v>166</v>
      </c>
      <c r="C14" s="35"/>
      <c r="D14" s="36"/>
      <c r="E14" s="37"/>
      <c r="F14" s="38"/>
      <c r="G14" s="39"/>
      <c r="H14" s="15"/>
      <c r="I14" s="40"/>
      <c r="J14" s="41" t="s">
        <v>166</v>
      </c>
      <c r="K14" s="42">
        <v>89.3</v>
      </c>
      <c r="L14" s="43">
        <v>101.6</v>
      </c>
      <c r="M14" s="44">
        <v>102.9</v>
      </c>
      <c r="N14" s="45">
        <v>99.5</v>
      </c>
      <c r="O14" s="46">
        <v>118.6</v>
      </c>
      <c r="P14" s="47">
        <v>107.7</v>
      </c>
      <c r="Q14" s="48"/>
      <c r="R14" s="49"/>
    </row>
    <row r="15" spans="1:18">
      <c r="A15" s="33"/>
      <c r="B15" s="34" t="s">
        <v>167</v>
      </c>
      <c r="C15" s="35"/>
      <c r="D15" s="36"/>
      <c r="E15" s="37"/>
      <c r="F15" s="38"/>
      <c r="G15" s="39"/>
      <c r="H15" s="15"/>
      <c r="I15" s="40"/>
      <c r="J15" s="41" t="s">
        <v>167</v>
      </c>
      <c r="K15" s="42">
        <v>88.6</v>
      </c>
      <c r="L15" s="43">
        <v>101</v>
      </c>
      <c r="M15" s="44">
        <v>103</v>
      </c>
      <c r="N15" s="45">
        <v>98.8</v>
      </c>
      <c r="O15" s="46">
        <v>117.9</v>
      </c>
      <c r="P15" s="47">
        <v>107.8</v>
      </c>
      <c r="Q15" s="48"/>
      <c r="R15" s="49"/>
    </row>
    <row r="16" spans="1:18">
      <c r="A16" s="50"/>
      <c r="B16" s="51" t="s">
        <v>168</v>
      </c>
      <c r="C16" s="52"/>
      <c r="D16" s="53"/>
      <c r="E16" s="54"/>
      <c r="F16" s="55"/>
      <c r="G16" s="56"/>
      <c r="H16" s="15"/>
      <c r="I16" s="57"/>
      <c r="J16" s="58" t="s">
        <v>168</v>
      </c>
      <c r="K16" s="59">
        <v>88.5</v>
      </c>
      <c r="L16" s="60">
        <v>100.8</v>
      </c>
      <c r="M16" s="61">
        <v>104</v>
      </c>
      <c r="N16" s="45">
        <v>98.7</v>
      </c>
      <c r="O16" s="46">
        <v>117.7</v>
      </c>
      <c r="P16" s="47">
        <v>108.9</v>
      </c>
      <c r="Q16" s="48"/>
      <c r="R16" s="62"/>
    </row>
    <row r="17" spans="1:18">
      <c r="A17" s="63" t="s">
        <v>169</v>
      </c>
      <c r="B17" s="64" t="s">
        <v>157</v>
      </c>
      <c r="C17" s="65"/>
      <c r="D17" s="66"/>
      <c r="E17" s="67"/>
      <c r="F17" s="68"/>
      <c r="G17" s="69"/>
      <c r="H17" s="15"/>
      <c r="I17" s="70" t="s">
        <v>169</v>
      </c>
      <c r="J17" s="71" t="s">
        <v>157</v>
      </c>
      <c r="K17" s="42">
        <v>87.9</v>
      </c>
      <c r="L17" s="43">
        <v>100.7</v>
      </c>
      <c r="M17" s="44">
        <v>103.8</v>
      </c>
      <c r="N17" s="72">
        <v>98.1</v>
      </c>
      <c r="O17" s="73">
        <v>117.6</v>
      </c>
      <c r="P17" s="74">
        <v>108.6</v>
      </c>
      <c r="Q17" s="75"/>
      <c r="R17" s="76"/>
    </row>
    <row r="18" spans="1:18">
      <c r="A18" s="33">
        <v>1991</v>
      </c>
      <c r="B18" s="34" t="s">
        <v>158</v>
      </c>
      <c r="C18" s="35"/>
      <c r="D18" s="36"/>
      <c r="E18" s="37"/>
      <c r="F18" s="38"/>
      <c r="G18" s="39"/>
      <c r="H18" s="15"/>
      <c r="I18" s="40">
        <v>1991</v>
      </c>
      <c r="J18" s="41" t="s">
        <v>158</v>
      </c>
      <c r="K18" s="42">
        <v>86.9</v>
      </c>
      <c r="L18" s="43">
        <v>100.3</v>
      </c>
      <c r="M18" s="44">
        <v>103.9</v>
      </c>
      <c r="N18" s="45">
        <v>97.1</v>
      </c>
      <c r="O18" s="46">
        <v>117.1</v>
      </c>
      <c r="P18" s="47">
        <v>108.8</v>
      </c>
      <c r="Q18" s="48"/>
      <c r="R18" s="49" t="s">
        <v>170</v>
      </c>
    </row>
    <row r="19" spans="1:18">
      <c r="A19" s="77"/>
      <c r="B19" s="78" t="s">
        <v>159</v>
      </c>
      <c r="C19" s="79"/>
      <c r="D19" s="80"/>
      <c r="E19" s="81"/>
      <c r="F19" s="82"/>
      <c r="G19" s="83" t="s">
        <v>170</v>
      </c>
      <c r="H19" s="15"/>
      <c r="I19" s="40"/>
      <c r="J19" s="41" t="s">
        <v>159</v>
      </c>
      <c r="K19" s="42">
        <v>86.1</v>
      </c>
      <c r="L19" s="43">
        <v>99.4</v>
      </c>
      <c r="M19" s="44">
        <v>104.1</v>
      </c>
      <c r="N19" s="45">
        <v>96.2</v>
      </c>
      <c r="O19" s="46">
        <v>116.1</v>
      </c>
      <c r="P19" s="47">
        <v>108.9</v>
      </c>
      <c r="Q19" s="48"/>
      <c r="R19" s="49"/>
    </row>
    <row r="20" spans="1:18">
      <c r="A20" s="33"/>
      <c r="B20" s="34" t="s">
        <v>160</v>
      </c>
      <c r="C20" s="35"/>
      <c r="D20" s="36"/>
      <c r="E20" s="37"/>
      <c r="F20" s="38"/>
      <c r="G20" s="39"/>
      <c r="H20" s="15"/>
      <c r="I20" s="40"/>
      <c r="J20" s="41" t="s">
        <v>160</v>
      </c>
      <c r="K20" s="42">
        <v>85.4</v>
      </c>
      <c r="L20" s="43">
        <v>98.6</v>
      </c>
      <c r="M20" s="44">
        <v>104.4</v>
      </c>
      <c r="N20" s="45">
        <v>95.6</v>
      </c>
      <c r="O20" s="46">
        <v>115.1</v>
      </c>
      <c r="P20" s="47">
        <v>109.2</v>
      </c>
      <c r="Q20" s="48"/>
      <c r="R20" s="49"/>
    </row>
    <row r="21" spans="1:18">
      <c r="A21" s="33"/>
      <c r="B21" s="34" t="s">
        <v>161</v>
      </c>
      <c r="C21" s="35"/>
      <c r="D21" s="36"/>
      <c r="E21" s="37"/>
      <c r="F21" s="38"/>
      <c r="G21" s="39"/>
      <c r="H21" s="15"/>
      <c r="I21" s="40"/>
      <c r="J21" s="41" t="s">
        <v>161</v>
      </c>
      <c r="K21" s="42">
        <v>84.7</v>
      </c>
      <c r="L21" s="43">
        <v>99.7</v>
      </c>
      <c r="M21" s="44">
        <v>105</v>
      </c>
      <c r="N21" s="45">
        <v>94.8</v>
      </c>
      <c r="O21" s="46">
        <v>116.4</v>
      </c>
      <c r="P21" s="47">
        <v>109.9</v>
      </c>
      <c r="Q21" s="48"/>
      <c r="R21" s="49"/>
    </row>
    <row r="22" spans="1:18">
      <c r="A22" s="33"/>
      <c r="B22" s="34" t="s">
        <v>162</v>
      </c>
      <c r="C22" s="35"/>
      <c r="D22" s="36"/>
      <c r="E22" s="37"/>
      <c r="F22" s="38"/>
      <c r="G22" s="39"/>
      <c r="H22" s="15"/>
      <c r="I22" s="40"/>
      <c r="J22" s="41" t="s">
        <v>162</v>
      </c>
      <c r="K22" s="42">
        <v>83.4</v>
      </c>
      <c r="L22" s="43">
        <v>98</v>
      </c>
      <c r="M22" s="44">
        <v>105.4</v>
      </c>
      <c r="N22" s="45">
        <v>93.4</v>
      </c>
      <c r="O22" s="46">
        <v>114.3</v>
      </c>
      <c r="P22" s="47">
        <v>110.2</v>
      </c>
      <c r="Q22" s="48"/>
      <c r="R22" s="49"/>
    </row>
    <row r="23" spans="1:18">
      <c r="A23" s="33"/>
      <c r="B23" s="34" t="s">
        <v>163</v>
      </c>
      <c r="C23" s="35"/>
      <c r="D23" s="36"/>
      <c r="E23" s="37"/>
      <c r="F23" s="38"/>
      <c r="G23" s="39"/>
      <c r="H23" s="15"/>
      <c r="I23" s="40"/>
      <c r="J23" s="41" t="s">
        <v>163</v>
      </c>
      <c r="K23" s="42">
        <v>83</v>
      </c>
      <c r="L23" s="43">
        <v>99.1</v>
      </c>
      <c r="M23" s="44">
        <v>104.8</v>
      </c>
      <c r="N23" s="45">
        <v>93</v>
      </c>
      <c r="O23" s="46">
        <v>115.6</v>
      </c>
      <c r="P23" s="47">
        <v>109.6</v>
      </c>
      <c r="Q23" s="48"/>
      <c r="R23" s="49"/>
    </row>
    <row r="24" spans="1:18">
      <c r="A24" s="33"/>
      <c r="B24" s="34" t="s">
        <v>164</v>
      </c>
      <c r="C24" s="35"/>
      <c r="D24" s="36"/>
      <c r="E24" s="37"/>
      <c r="F24" s="38"/>
      <c r="G24" s="39"/>
      <c r="H24" s="15"/>
      <c r="I24" s="40"/>
      <c r="J24" s="41" t="s">
        <v>164</v>
      </c>
      <c r="K24" s="42">
        <v>82.2</v>
      </c>
      <c r="L24" s="43">
        <v>97.8</v>
      </c>
      <c r="M24" s="44">
        <v>103.9</v>
      </c>
      <c r="N24" s="45">
        <v>92.1</v>
      </c>
      <c r="O24" s="46">
        <v>114.3</v>
      </c>
      <c r="P24" s="47">
        <v>108.8</v>
      </c>
      <c r="Q24" s="48"/>
      <c r="R24" s="49"/>
    </row>
    <row r="25" spans="1:18">
      <c r="A25" s="33"/>
      <c r="B25" s="34" t="s">
        <v>165</v>
      </c>
      <c r="C25" s="35"/>
      <c r="D25" s="36"/>
      <c r="E25" s="37"/>
      <c r="F25" s="38"/>
      <c r="G25" s="39"/>
      <c r="H25" s="15"/>
      <c r="I25" s="40"/>
      <c r="J25" s="41" t="s">
        <v>165</v>
      </c>
      <c r="K25" s="42">
        <v>81.400000000000006</v>
      </c>
      <c r="L25" s="43">
        <v>96.9</v>
      </c>
      <c r="M25" s="44">
        <v>103.8</v>
      </c>
      <c r="N25" s="45">
        <v>91.2</v>
      </c>
      <c r="O25" s="46">
        <v>113.1</v>
      </c>
      <c r="P25" s="47">
        <v>108.7</v>
      </c>
      <c r="Q25" s="48"/>
      <c r="R25" s="49"/>
    </row>
    <row r="26" spans="1:18">
      <c r="A26" s="33"/>
      <c r="B26" s="34" t="s">
        <v>166</v>
      </c>
      <c r="C26" s="35"/>
      <c r="D26" s="36"/>
      <c r="E26" s="37"/>
      <c r="F26" s="38"/>
      <c r="G26" s="39"/>
      <c r="H26" s="15"/>
      <c r="I26" s="40"/>
      <c r="J26" s="41" t="s">
        <v>166</v>
      </c>
      <c r="K26" s="42">
        <v>81.400000000000006</v>
      </c>
      <c r="L26" s="43">
        <v>96.2</v>
      </c>
      <c r="M26" s="44">
        <v>103.5</v>
      </c>
      <c r="N26" s="45">
        <v>91.2</v>
      </c>
      <c r="O26" s="46">
        <v>112.3</v>
      </c>
      <c r="P26" s="47">
        <v>108.4</v>
      </c>
      <c r="Q26" s="48"/>
      <c r="R26" s="49"/>
    </row>
    <row r="27" spans="1:18">
      <c r="A27" s="33"/>
      <c r="B27" s="34" t="s">
        <v>167</v>
      </c>
      <c r="C27" s="35"/>
      <c r="D27" s="36"/>
      <c r="E27" s="37"/>
      <c r="F27" s="38"/>
      <c r="G27" s="39"/>
      <c r="H27" s="15"/>
      <c r="I27" s="40"/>
      <c r="J27" s="41" t="s">
        <v>167</v>
      </c>
      <c r="K27" s="42">
        <v>80.3</v>
      </c>
      <c r="L27" s="43">
        <v>96.5</v>
      </c>
      <c r="M27" s="44">
        <v>103.7</v>
      </c>
      <c r="N27" s="45">
        <v>90</v>
      </c>
      <c r="O27" s="46">
        <v>112.6</v>
      </c>
      <c r="P27" s="47">
        <v>108.5</v>
      </c>
      <c r="Q27" s="48"/>
      <c r="R27" s="49"/>
    </row>
    <row r="28" spans="1:18">
      <c r="A28" s="50"/>
      <c r="B28" s="51" t="s">
        <v>168</v>
      </c>
      <c r="C28" s="52"/>
      <c r="D28" s="53"/>
      <c r="E28" s="54"/>
      <c r="F28" s="55"/>
      <c r="G28" s="56"/>
      <c r="H28" s="15"/>
      <c r="I28" s="57"/>
      <c r="J28" s="58" t="s">
        <v>168</v>
      </c>
      <c r="K28" s="42">
        <v>79.2</v>
      </c>
      <c r="L28" s="43">
        <v>94.8</v>
      </c>
      <c r="M28" s="44">
        <v>103</v>
      </c>
      <c r="N28" s="84">
        <v>88.8</v>
      </c>
      <c r="O28" s="85">
        <v>110.7</v>
      </c>
      <c r="P28" s="86">
        <v>107.8</v>
      </c>
      <c r="Q28" s="87"/>
      <c r="R28" s="62"/>
    </row>
    <row r="29" spans="1:18">
      <c r="A29" s="33" t="s">
        <v>171</v>
      </c>
      <c r="B29" s="34" t="s">
        <v>157</v>
      </c>
      <c r="C29" s="35"/>
      <c r="D29" s="36"/>
      <c r="E29" s="37"/>
      <c r="F29" s="38"/>
      <c r="G29" s="39"/>
      <c r="H29" s="15"/>
      <c r="I29" s="40" t="s">
        <v>171</v>
      </c>
      <c r="J29" s="41" t="s">
        <v>157</v>
      </c>
      <c r="K29" s="88">
        <v>78.900000000000006</v>
      </c>
      <c r="L29" s="89">
        <v>93.7</v>
      </c>
      <c r="M29" s="90">
        <v>102.3</v>
      </c>
      <c r="N29" s="45">
        <v>88.5</v>
      </c>
      <c r="O29" s="46">
        <v>109.4</v>
      </c>
      <c r="P29" s="47">
        <v>107.2</v>
      </c>
      <c r="Q29" s="48"/>
      <c r="R29" s="49"/>
    </row>
    <row r="30" spans="1:18">
      <c r="A30" s="33">
        <v>1992</v>
      </c>
      <c r="B30" s="34" t="s">
        <v>158</v>
      </c>
      <c r="C30" s="35"/>
      <c r="D30" s="36"/>
      <c r="E30" s="37"/>
      <c r="F30" s="38"/>
      <c r="G30" s="39"/>
      <c r="H30" s="15"/>
      <c r="I30" s="40">
        <v>1992</v>
      </c>
      <c r="J30" s="41" t="s">
        <v>158</v>
      </c>
      <c r="K30" s="42">
        <v>78.400000000000006</v>
      </c>
      <c r="L30" s="43">
        <v>93.3</v>
      </c>
      <c r="M30" s="44">
        <v>102.2</v>
      </c>
      <c r="N30" s="45">
        <v>87.9</v>
      </c>
      <c r="O30" s="46">
        <v>109</v>
      </c>
      <c r="P30" s="47">
        <v>107.1</v>
      </c>
      <c r="Q30" s="48"/>
      <c r="R30" s="49"/>
    </row>
    <row r="31" spans="1:18">
      <c r="A31" s="33"/>
      <c r="B31" s="34" t="s">
        <v>159</v>
      </c>
      <c r="C31" s="35"/>
      <c r="D31" s="36"/>
      <c r="E31" s="37"/>
      <c r="F31" s="38"/>
      <c r="G31" s="39"/>
      <c r="H31" s="15"/>
      <c r="I31" s="40"/>
      <c r="J31" s="41" t="s">
        <v>159</v>
      </c>
      <c r="K31" s="42">
        <v>77.900000000000006</v>
      </c>
      <c r="L31" s="43">
        <v>91.5</v>
      </c>
      <c r="M31" s="44">
        <v>101.1</v>
      </c>
      <c r="N31" s="45">
        <v>87.4</v>
      </c>
      <c r="O31" s="46">
        <v>106.9</v>
      </c>
      <c r="P31" s="47">
        <v>105.9</v>
      </c>
      <c r="Q31" s="48"/>
      <c r="R31" s="49"/>
    </row>
    <row r="32" spans="1:18">
      <c r="A32" s="33"/>
      <c r="B32" s="34" t="s">
        <v>160</v>
      </c>
      <c r="C32" s="35"/>
      <c r="D32" s="36"/>
      <c r="E32" s="37"/>
      <c r="F32" s="38"/>
      <c r="G32" s="39"/>
      <c r="H32" s="15"/>
      <c r="I32" s="40"/>
      <c r="J32" s="41" t="s">
        <v>160</v>
      </c>
      <c r="K32" s="42">
        <v>76.400000000000006</v>
      </c>
      <c r="L32" s="43">
        <v>90.2</v>
      </c>
      <c r="M32" s="44">
        <v>100.6</v>
      </c>
      <c r="N32" s="45">
        <v>85.8</v>
      </c>
      <c r="O32" s="46">
        <v>105.3</v>
      </c>
      <c r="P32" s="47">
        <v>105.4</v>
      </c>
      <c r="Q32" s="48"/>
      <c r="R32" s="49"/>
    </row>
    <row r="33" spans="1:18">
      <c r="A33" s="33"/>
      <c r="B33" s="34" t="s">
        <v>161</v>
      </c>
      <c r="C33" s="35"/>
      <c r="D33" s="36"/>
      <c r="E33" s="37"/>
      <c r="F33" s="38"/>
      <c r="G33" s="39"/>
      <c r="H33" s="15"/>
      <c r="I33" s="40"/>
      <c r="J33" s="41" t="s">
        <v>161</v>
      </c>
      <c r="K33" s="42">
        <v>76</v>
      </c>
      <c r="L33" s="43">
        <v>88.5</v>
      </c>
      <c r="M33" s="44">
        <v>100.1</v>
      </c>
      <c r="N33" s="45">
        <v>85.4</v>
      </c>
      <c r="O33" s="46">
        <v>103.3</v>
      </c>
      <c r="P33" s="47">
        <v>104.9</v>
      </c>
      <c r="Q33" s="48"/>
      <c r="R33" s="49"/>
    </row>
    <row r="34" spans="1:18">
      <c r="A34" s="33"/>
      <c r="B34" s="34" t="s">
        <v>162</v>
      </c>
      <c r="C34" s="35"/>
      <c r="D34" s="36"/>
      <c r="E34" s="37"/>
      <c r="F34" s="38"/>
      <c r="G34" s="39"/>
      <c r="H34" s="15"/>
      <c r="I34" s="40"/>
      <c r="J34" s="41" t="s">
        <v>162</v>
      </c>
      <c r="K34" s="42">
        <v>75.7</v>
      </c>
      <c r="L34" s="43">
        <v>88.7</v>
      </c>
      <c r="M34" s="44">
        <v>99.6</v>
      </c>
      <c r="N34" s="45">
        <v>85.1</v>
      </c>
      <c r="O34" s="46">
        <v>103.5</v>
      </c>
      <c r="P34" s="47">
        <v>104.4</v>
      </c>
      <c r="Q34" s="48"/>
      <c r="R34" s="49"/>
    </row>
    <row r="35" spans="1:18">
      <c r="A35" s="33"/>
      <c r="B35" s="34" t="s">
        <v>163</v>
      </c>
      <c r="C35" s="35"/>
      <c r="D35" s="36"/>
      <c r="E35" s="37"/>
      <c r="F35" s="38"/>
      <c r="G35" s="39"/>
      <c r="H35" s="15"/>
      <c r="I35" s="40"/>
      <c r="J35" s="41" t="s">
        <v>163</v>
      </c>
      <c r="K35" s="42">
        <v>75.2</v>
      </c>
      <c r="L35" s="43">
        <v>87.8</v>
      </c>
      <c r="M35" s="44">
        <v>98.8</v>
      </c>
      <c r="N35" s="45">
        <v>84.5</v>
      </c>
      <c r="O35" s="46">
        <v>102.5</v>
      </c>
      <c r="P35" s="47">
        <v>103.6</v>
      </c>
      <c r="Q35" s="48"/>
      <c r="R35" s="49"/>
    </row>
    <row r="36" spans="1:18">
      <c r="A36" s="33"/>
      <c r="B36" s="34" t="s">
        <v>164</v>
      </c>
      <c r="C36" s="35"/>
      <c r="D36" s="36"/>
      <c r="E36" s="37"/>
      <c r="F36" s="38"/>
      <c r="G36" s="39"/>
      <c r="H36" s="15"/>
      <c r="I36" s="40"/>
      <c r="J36" s="41" t="s">
        <v>164</v>
      </c>
      <c r="K36" s="42">
        <v>74.900000000000006</v>
      </c>
      <c r="L36" s="43">
        <v>86</v>
      </c>
      <c r="M36" s="44">
        <v>98.3</v>
      </c>
      <c r="N36" s="45">
        <v>84.1</v>
      </c>
      <c r="O36" s="46">
        <v>100.4</v>
      </c>
      <c r="P36" s="47">
        <v>103.1</v>
      </c>
      <c r="Q36" s="48"/>
      <c r="R36" s="49"/>
    </row>
    <row r="37" spans="1:18">
      <c r="A37" s="33"/>
      <c r="B37" s="34" t="s">
        <v>165</v>
      </c>
      <c r="C37" s="35"/>
      <c r="D37" s="36"/>
      <c r="E37" s="37"/>
      <c r="F37" s="38"/>
      <c r="G37" s="39"/>
      <c r="H37" s="15"/>
      <c r="I37" s="40"/>
      <c r="J37" s="41" t="s">
        <v>165</v>
      </c>
      <c r="K37" s="42">
        <v>75.400000000000006</v>
      </c>
      <c r="L37" s="43">
        <v>87.4</v>
      </c>
      <c r="M37" s="44">
        <v>97.8</v>
      </c>
      <c r="N37" s="45">
        <v>84.6</v>
      </c>
      <c r="O37" s="46">
        <v>102.1</v>
      </c>
      <c r="P37" s="47">
        <v>102.6</v>
      </c>
      <c r="Q37" s="48"/>
      <c r="R37" s="49"/>
    </row>
    <row r="38" spans="1:18">
      <c r="A38" s="33"/>
      <c r="B38" s="34" t="s">
        <v>166</v>
      </c>
      <c r="C38" s="35"/>
      <c r="D38" s="36"/>
      <c r="E38" s="37"/>
      <c r="F38" s="38"/>
      <c r="G38" s="39"/>
      <c r="H38" s="15"/>
      <c r="I38" s="40"/>
      <c r="J38" s="41" t="s">
        <v>166</v>
      </c>
      <c r="K38" s="42">
        <v>73.900000000000006</v>
      </c>
      <c r="L38" s="43">
        <v>85.1</v>
      </c>
      <c r="M38" s="44">
        <v>96.9</v>
      </c>
      <c r="N38" s="45">
        <v>83</v>
      </c>
      <c r="O38" s="46">
        <v>99.4</v>
      </c>
      <c r="P38" s="47">
        <v>101.7</v>
      </c>
      <c r="Q38" s="48"/>
      <c r="R38" s="49"/>
    </row>
    <row r="39" spans="1:18">
      <c r="A39" s="33"/>
      <c r="B39" s="34" t="s">
        <v>167</v>
      </c>
      <c r="C39" s="35"/>
      <c r="D39" s="36"/>
      <c r="E39" s="37"/>
      <c r="F39" s="38"/>
      <c r="G39" s="39"/>
      <c r="H39" s="15"/>
      <c r="I39" s="40"/>
      <c r="J39" s="41" t="s">
        <v>167</v>
      </c>
      <c r="K39" s="42">
        <v>73.8</v>
      </c>
      <c r="L39" s="43">
        <v>83.5</v>
      </c>
      <c r="M39" s="44">
        <v>96.1</v>
      </c>
      <c r="N39" s="45">
        <v>82.8</v>
      </c>
      <c r="O39" s="46">
        <v>97.5</v>
      </c>
      <c r="P39" s="47">
        <v>100.9</v>
      </c>
      <c r="Q39" s="48"/>
      <c r="R39" s="49"/>
    </row>
    <row r="40" spans="1:18" ht="13.5" thickBot="1">
      <c r="A40" s="33"/>
      <c r="B40" s="34" t="s">
        <v>168</v>
      </c>
      <c r="C40" s="35"/>
      <c r="D40" s="36"/>
      <c r="E40" s="37"/>
      <c r="F40" s="38"/>
      <c r="G40" s="39"/>
      <c r="H40" s="15"/>
      <c r="I40" s="40"/>
      <c r="J40" s="41" t="s">
        <v>168</v>
      </c>
      <c r="K40" s="59">
        <v>74.400000000000006</v>
      </c>
      <c r="L40" s="60">
        <v>82.8</v>
      </c>
      <c r="M40" s="61">
        <v>95.1</v>
      </c>
      <c r="N40" s="45">
        <v>83.6</v>
      </c>
      <c r="O40" s="46">
        <v>96.8</v>
      </c>
      <c r="P40" s="47">
        <v>99.9</v>
      </c>
      <c r="Q40" s="48"/>
      <c r="R40" s="49"/>
    </row>
    <row r="41" spans="1:18">
      <c r="A41" s="91" t="s">
        <v>172</v>
      </c>
      <c r="B41" s="92" t="s">
        <v>157</v>
      </c>
      <c r="C41" s="93"/>
      <c r="D41" s="94"/>
      <c r="E41" s="95"/>
      <c r="F41" s="96"/>
      <c r="G41" s="97"/>
      <c r="H41" s="15"/>
      <c r="I41" s="70" t="s">
        <v>172</v>
      </c>
      <c r="J41" s="71" t="s">
        <v>157</v>
      </c>
      <c r="K41" s="42">
        <v>74.5</v>
      </c>
      <c r="L41" s="43">
        <v>83.7</v>
      </c>
      <c r="M41" s="44">
        <v>95.1</v>
      </c>
      <c r="N41" s="72">
        <v>83.6</v>
      </c>
      <c r="O41" s="73">
        <v>97.8</v>
      </c>
      <c r="P41" s="74">
        <v>99.7</v>
      </c>
      <c r="Q41" s="75"/>
      <c r="R41" s="76"/>
    </row>
    <row r="42" spans="1:18">
      <c r="A42" s="33">
        <v>1993</v>
      </c>
      <c r="B42" s="34" t="s">
        <v>158</v>
      </c>
      <c r="C42" s="35"/>
      <c r="D42" s="36"/>
      <c r="E42" s="37"/>
      <c r="F42" s="98"/>
      <c r="G42" s="39"/>
      <c r="H42" s="15"/>
      <c r="I42" s="40">
        <v>1993</v>
      </c>
      <c r="J42" s="41" t="s">
        <v>158</v>
      </c>
      <c r="K42" s="42">
        <v>75.599999999999994</v>
      </c>
      <c r="L42" s="43">
        <v>83.8</v>
      </c>
      <c r="M42" s="44">
        <v>94.5</v>
      </c>
      <c r="N42" s="45">
        <v>84.7</v>
      </c>
      <c r="O42" s="46">
        <v>97.9</v>
      </c>
      <c r="P42" s="47">
        <v>99.1</v>
      </c>
      <c r="Q42" s="48"/>
      <c r="R42" s="49"/>
    </row>
    <row r="43" spans="1:18">
      <c r="A43" s="33"/>
      <c r="B43" s="34" t="s">
        <v>159</v>
      </c>
      <c r="C43" s="35"/>
      <c r="D43" s="36"/>
      <c r="E43" s="37"/>
      <c r="F43" s="98"/>
      <c r="G43" s="39"/>
      <c r="H43" s="15"/>
      <c r="I43" s="40"/>
      <c r="J43" s="41" t="s">
        <v>159</v>
      </c>
      <c r="K43" s="42">
        <v>75.3</v>
      </c>
      <c r="L43" s="43">
        <v>83.2</v>
      </c>
      <c r="M43" s="44">
        <v>93.3</v>
      </c>
      <c r="N43" s="45">
        <v>84.5</v>
      </c>
      <c r="O43" s="46">
        <v>97.3</v>
      </c>
      <c r="P43" s="47">
        <v>97.9</v>
      </c>
      <c r="Q43" s="48"/>
      <c r="R43" s="49"/>
    </row>
    <row r="44" spans="1:18">
      <c r="A44" s="33"/>
      <c r="B44" s="34" t="s">
        <v>160</v>
      </c>
      <c r="C44" s="35"/>
      <c r="D44" s="36"/>
      <c r="E44" s="37"/>
      <c r="F44" s="98"/>
      <c r="G44" s="39"/>
      <c r="H44" s="15"/>
      <c r="I44" s="40"/>
      <c r="J44" s="41" t="s">
        <v>160</v>
      </c>
      <c r="K44" s="42">
        <v>76.3</v>
      </c>
      <c r="L44" s="43">
        <v>83</v>
      </c>
      <c r="M44" s="44">
        <v>92.8</v>
      </c>
      <c r="N44" s="45">
        <v>85.5</v>
      </c>
      <c r="O44" s="46">
        <v>97</v>
      </c>
      <c r="P44" s="47">
        <v>97.3</v>
      </c>
      <c r="Q44" s="48"/>
      <c r="R44" s="49"/>
    </row>
    <row r="45" spans="1:18">
      <c r="A45" s="33"/>
      <c r="B45" s="34" t="s">
        <v>161</v>
      </c>
      <c r="C45" s="35"/>
      <c r="D45" s="36"/>
      <c r="E45" s="37"/>
      <c r="F45" s="98"/>
      <c r="G45" s="39"/>
      <c r="H45" s="15"/>
      <c r="I45" s="40"/>
      <c r="J45" s="41" t="s">
        <v>161</v>
      </c>
      <c r="K45" s="42">
        <v>77.400000000000006</v>
      </c>
      <c r="L45" s="43">
        <v>82.1</v>
      </c>
      <c r="M45" s="44">
        <v>91.7</v>
      </c>
      <c r="N45" s="45">
        <v>86.6</v>
      </c>
      <c r="O45" s="46">
        <v>96</v>
      </c>
      <c r="P45" s="47">
        <v>96.3</v>
      </c>
      <c r="Q45" s="48"/>
      <c r="R45" s="49"/>
    </row>
    <row r="46" spans="1:18">
      <c r="A46" s="33"/>
      <c r="B46" s="34" t="s">
        <v>162</v>
      </c>
      <c r="C46" s="35"/>
      <c r="D46" s="36"/>
      <c r="E46" s="37"/>
      <c r="F46" s="98"/>
      <c r="G46" s="39"/>
      <c r="H46" s="15"/>
      <c r="I46" s="40"/>
      <c r="J46" s="41" t="s">
        <v>162</v>
      </c>
      <c r="K46" s="42">
        <v>77.5</v>
      </c>
      <c r="L46" s="43">
        <v>81</v>
      </c>
      <c r="M46" s="44">
        <v>90.9</v>
      </c>
      <c r="N46" s="45">
        <v>86.8</v>
      </c>
      <c r="O46" s="46">
        <v>94.7</v>
      </c>
      <c r="P46" s="47">
        <v>95.5</v>
      </c>
      <c r="Q46" s="48"/>
      <c r="R46" s="49"/>
    </row>
    <row r="47" spans="1:18">
      <c r="A47" s="33"/>
      <c r="B47" s="34" t="s">
        <v>163</v>
      </c>
      <c r="C47" s="35"/>
      <c r="D47" s="36" t="s">
        <v>173</v>
      </c>
      <c r="E47" s="37"/>
      <c r="F47" s="98"/>
      <c r="G47" s="39"/>
      <c r="H47" s="15"/>
      <c r="I47" s="40"/>
      <c r="J47" s="41" t="s">
        <v>163</v>
      </c>
      <c r="K47" s="42">
        <v>77.8</v>
      </c>
      <c r="L47" s="43">
        <v>81.099999999999994</v>
      </c>
      <c r="M47" s="44">
        <v>90.8</v>
      </c>
      <c r="N47" s="45">
        <v>87.1</v>
      </c>
      <c r="O47" s="46">
        <v>94.8</v>
      </c>
      <c r="P47" s="47">
        <v>95.5</v>
      </c>
      <c r="Q47" s="48"/>
      <c r="R47" s="49"/>
    </row>
    <row r="48" spans="1:18">
      <c r="A48" s="33"/>
      <c r="B48" s="34" t="s">
        <v>164</v>
      </c>
      <c r="C48" s="35"/>
      <c r="D48" s="36"/>
      <c r="E48" s="37"/>
      <c r="F48" s="98"/>
      <c r="G48" s="39"/>
      <c r="H48" s="15"/>
      <c r="I48" s="40"/>
      <c r="J48" s="41" t="s">
        <v>164</v>
      </c>
      <c r="K48" s="42">
        <v>77.599999999999994</v>
      </c>
      <c r="L48" s="43">
        <v>80.7</v>
      </c>
      <c r="M48" s="44">
        <v>90.3</v>
      </c>
      <c r="N48" s="45">
        <v>86.8</v>
      </c>
      <c r="O48" s="46">
        <v>94.3</v>
      </c>
      <c r="P48" s="47">
        <v>94.9</v>
      </c>
      <c r="Q48" s="48"/>
      <c r="R48" s="49"/>
    </row>
    <row r="49" spans="1:18">
      <c r="A49" s="33"/>
      <c r="B49" s="34" t="s">
        <v>165</v>
      </c>
      <c r="C49" s="35"/>
      <c r="D49" s="36"/>
      <c r="E49" s="37"/>
      <c r="F49" s="98"/>
      <c r="G49" s="39"/>
      <c r="H49" s="15"/>
      <c r="I49" s="40"/>
      <c r="J49" s="41" t="s">
        <v>165</v>
      </c>
      <c r="K49" s="42">
        <v>77.599999999999994</v>
      </c>
      <c r="L49" s="43">
        <v>80.7</v>
      </c>
      <c r="M49" s="44">
        <v>89.4</v>
      </c>
      <c r="N49" s="45">
        <v>86.8</v>
      </c>
      <c r="O49" s="46">
        <v>94.3</v>
      </c>
      <c r="P49" s="47">
        <v>94</v>
      </c>
      <c r="Q49" s="48"/>
      <c r="R49" s="49"/>
    </row>
    <row r="50" spans="1:18">
      <c r="A50" s="77"/>
      <c r="B50" s="78" t="s">
        <v>166</v>
      </c>
      <c r="C50" s="79"/>
      <c r="D50" s="80"/>
      <c r="E50" s="81"/>
      <c r="F50" s="99"/>
      <c r="G50" s="83" t="s">
        <v>174</v>
      </c>
      <c r="H50" s="15"/>
      <c r="I50" s="40"/>
      <c r="J50" s="41" t="s">
        <v>166</v>
      </c>
      <c r="K50" s="42">
        <v>76.8</v>
      </c>
      <c r="L50" s="43">
        <v>79.5</v>
      </c>
      <c r="M50" s="44">
        <v>89.1</v>
      </c>
      <c r="N50" s="45">
        <v>85.9</v>
      </c>
      <c r="O50" s="46">
        <v>92.9</v>
      </c>
      <c r="P50" s="47">
        <v>93.7</v>
      </c>
      <c r="Q50" s="48"/>
      <c r="R50" s="49" t="s">
        <v>174</v>
      </c>
    </row>
    <row r="51" spans="1:18">
      <c r="A51" s="33"/>
      <c r="B51" s="34" t="s">
        <v>167</v>
      </c>
      <c r="C51" s="35" t="s">
        <v>173</v>
      </c>
      <c r="D51" s="36"/>
      <c r="E51" s="37"/>
      <c r="F51" s="98"/>
      <c r="G51" s="39"/>
      <c r="H51" s="15"/>
      <c r="I51" s="40"/>
      <c r="J51" s="41" t="s">
        <v>167</v>
      </c>
      <c r="K51" s="42">
        <v>76.400000000000006</v>
      </c>
      <c r="L51" s="43">
        <v>79.2</v>
      </c>
      <c r="M51" s="44">
        <v>88.7</v>
      </c>
      <c r="N51" s="45">
        <v>85.5</v>
      </c>
      <c r="O51" s="46">
        <v>92.5</v>
      </c>
      <c r="P51" s="47">
        <v>93.2</v>
      </c>
      <c r="Q51" s="48"/>
      <c r="R51" s="49"/>
    </row>
    <row r="52" spans="1:18">
      <c r="A52" s="57"/>
      <c r="B52" s="58" t="s">
        <v>168</v>
      </c>
      <c r="C52" s="100">
        <v>96.45</v>
      </c>
      <c r="D52" s="101">
        <v>100.95</v>
      </c>
      <c r="E52" s="102">
        <v>77.78</v>
      </c>
      <c r="F52" s="103"/>
      <c r="G52" s="56"/>
      <c r="H52" s="15"/>
      <c r="I52" s="57"/>
      <c r="J52" s="58" t="s">
        <v>168</v>
      </c>
      <c r="K52" s="42">
        <v>76.099999999999994</v>
      </c>
      <c r="L52" s="43">
        <v>78.8</v>
      </c>
      <c r="M52" s="44">
        <v>87.5</v>
      </c>
      <c r="N52" s="84">
        <v>85.1</v>
      </c>
      <c r="O52" s="85">
        <v>92.1</v>
      </c>
      <c r="P52" s="86">
        <v>92</v>
      </c>
      <c r="Q52" s="87"/>
      <c r="R52" s="62"/>
    </row>
    <row r="53" spans="1:18">
      <c r="A53" s="40" t="s">
        <v>175</v>
      </c>
      <c r="B53" s="41" t="s">
        <v>157</v>
      </c>
      <c r="C53" s="104">
        <v>96.23</v>
      </c>
      <c r="D53" s="105">
        <v>103.31</v>
      </c>
      <c r="E53" s="106">
        <v>77.41</v>
      </c>
      <c r="F53" s="98"/>
      <c r="G53" s="39"/>
      <c r="H53" s="15"/>
      <c r="I53" s="40" t="s">
        <v>175</v>
      </c>
      <c r="J53" s="41" t="s">
        <v>157</v>
      </c>
      <c r="K53" s="88">
        <v>77.400000000000006</v>
      </c>
      <c r="L53" s="89">
        <v>79.400000000000006</v>
      </c>
      <c r="M53" s="90">
        <v>88</v>
      </c>
      <c r="N53" s="45">
        <v>86.6</v>
      </c>
      <c r="O53" s="46">
        <v>92.8</v>
      </c>
      <c r="P53" s="47">
        <v>92.5</v>
      </c>
      <c r="Q53" s="48"/>
      <c r="R53" s="49"/>
    </row>
    <row r="54" spans="1:18">
      <c r="A54" s="40">
        <v>1994</v>
      </c>
      <c r="B54" s="41" t="s">
        <v>158</v>
      </c>
      <c r="C54" s="104">
        <v>94.27</v>
      </c>
      <c r="D54" s="105">
        <v>100.88</v>
      </c>
      <c r="E54" s="106">
        <v>75.09</v>
      </c>
      <c r="F54" s="98"/>
      <c r="G54" s="39"/>
      <c r="H54" s="15"/>
      <c r="I54" s="40">
        <v>1994</v>
      </c>
      <c r="J54" s="41" t="s">
        <v>158</v>
      </c>
      <c r="K54" s="42">
        <v>78.2</v>
      </c>
      <c r="L54" s="43">
        <v>79.099999999999994</v>
      </c>
      <c r="M54" s="44">
        <v>87.1</v>
      </c>
      <c r="N54" s="45">
        <v>87.4</v>
      </c>
      <c r="O54" s="46">
        <v>92.5</v>
      </c>
      <c r="P54" s="47">
        <v>91.6</v>
      </c>
      <c r="Q54" s="48"/>
      <c r="R54" s="49"/>
    </row>
    <row r="55" spans="1:18">
      <c r="A55" s="40"/>
      <c r="B55" s="41" t="s">
        <v>159</v>
      </c>
      <c r="C55" s="104">
        <v>104.16</v>
      </c>
      <c r="D55" s="105">
        <v>103.03</v>
      </c>
      <c r="E55" s="106">
        <v>73.86</v>
      </c>
      <c r="F55" s="98"/>
      <c r="G55" s="39"/>
      <c r="H55" s="15"/>
      <c r="I55" s="40"/>
      <c r="J55" s="41" t="s">
        <v>159</v>
      </c>
      <c r="K55" s="42">
        <v>80.400000000000006</v>
      </c>
      <c r="L55" s="43">
        <v>80.2</v>
      </c>
      <c r="M55" s="44">
        <v>86.9</v>
      </c>
      <c r="N55" s="45">
        <v>89.9</v>
      </c>
      <c r="O55" s="46">
        <v>93.8</v>
      </c>
      <c r="P55" s="47">
        <v>91.3</v>
      </c>
      <c r="Q55" s="48"/>
      <c r="R55" s="49"/>
    </row>
    <row r="56" spans="1:18">
      <c r="A56" s="40"/>
      <c r="B56" s="41" t="s">
        <v>160</v>
      </c>
      <c r="C56" s="104">
        <v>101.16</v>
      </c>
      <c r="D56" s="105">
        <v>98.3</v>
      </c>
      <c r="E56" s="106">
        <v>70.209999999999994</v>
      </c>
      <c r="F56" s="98"/>
      <c r="G56" s="39"/>
      <c r="H56" s="15"/>
      <c r="I56" s="40"/>
      <c r="J56" s="41" t="s">
        <v>160</v>
      </c>
      <c r="K56" s="42">
        <v>81.3</v>
      </c>
      <c r="L56" s="43">
        <v>80.5</v>
      </c>
      <c r="M56" s="44">
        <v>86.8</v>
      </c>
      <c r="N56" s="45">
        <v>90.8</v>
      </c>
      <c r="O56" s="46">
        <v>94.1</v>
      </c>
      <c r="P56" s="47">
        <v>91.2</v>
      </c>
      <c r="Q56" s="48"/>
      <c r="R56" s="49"/>
    </row>
    <row r="57" spans="1:18">
      <c r="A57" s="40"/>
      <c r="B57" s="41" t="s">
        <v>161</v>
      </c>
      <c r="C57" s="104">
        <v>104.22</v>
      </c>
      <c r="D57" s="105">
        <v>99.33</v>
      </c>
      <c r="E57" s="106">
        <v>70.180000000000007</v>
      </c>
      <c r="F57" s="98"/>
      <c r="G57" s="39"/>
      <c r="H57" s="15"/>
      <c r="I57" s="40"/>
      <c r="J57" s="41" t="s">
        <v>161</v>
      </c>
      <c r="K57" s="42">
        <v>81.8</v>
      </c>
      <c r="L57" s="43">
        <v>80.400000000000006</v>
      </c>
      <c r="M57" s="44">
        <v>85.9</v>
      </c>
      <c r="N57" s="45">
        <v>91.4</v>
      </c>
      <c r="O57" s="46">
        <v>94</v>
      </c>
      <c r="P57" s="47">
        <v>90.3</v>
      </c>
      <c r="Q57" s="48"/>
      <c r="R57" s="49"/>
    </row>
    <row r="58" spans="1:18">
      <c r="A58" s="40"/>
      <c r="B58" s="41" t="s">
        <v>162</v>
      </c>
      <c r="C58" s="104">
        <v>104.42</v>
      </c>
      <c r="D58" s="105">
        <v>102.28</v>
      </c>
      <c r="E58" s="106">
        <v>69.569999999999993</v>
      </c>
      <c r="F58" s="98"/>
      <c r="G58" s="39"/>
      <c r="H58" s="15"/>
      <c r="I58" s="40"/>
      <c r="J58" s="41" t="s">
        <v>162</v>
      </c>
      <c r="K58" s="42">
        <v>83</v>
      </c>
      <c r="L58" s="43">
        <v>81.7</v>
      </c>
      <c r="M58" s="44">
        <v>85.7</v>
      </c>
      <c r="N58" s="45">
        <v>92.7</v>
      </c>
      <c r="O58" s="46">
        <v>95.4</v>
      </c>
      <c r="P58" s="47">
        <v>90.2</v>
      </c>
      <c r="Q58" s="48"/>
      <c r="R58" s="49"/>
    </row>
    <row r="59" spans="1:18">
      <c r="A59" s="40"/>
      <c r="B59" s="41" t="s">
        <v>163</v>
      </c>
      <c r="C59" s="104">
        <v>107.59</v>
      </c>
      <c r="D59" s="105">
        <v>101.86</v>
      </c>
      <c r="E59" s="106">
        <v>67.78</v>
      </c>
      <c r="F59" s="98"/>
      <c r="G59" s="39"/>
      <c r="H59" s="15"/>
      <c r="I59" s="40"/>
      <c r="J59" s="41" t="s">
        <v>163</v>
      </c>
      <c r="K59" s="42">
        <v>83.7</v>
      </c>
      <c r="L59" s="43">
        <v>82.3</v>
      </c>
      <c r="M59" s="44">
        <v>85.9</v>
      </c>
      <c r="N59" s="45">
        <v>93.4</v>
      </c>
      <c r="O59" s="46">
        <v>96.2</v>
      </c>
      <c r="P59" s="47">
        <v>90.4</v>
      </c>
      <c r="Q59" s="48"/>
      <c r="R59" s="49"/>
    </row>
    <row r="60" spans="1:18">
      <c r="A60" s="40"/>
      <c r="B60" s="41" t="s">
        <v>164</v>
      </c>
      <c r="C60" s="104">
        <v>115.77</v>
      </c>
      <c r="D60" s="105">
        <v>105.51</v>
      </c>
      <c r="E60" s="106">
        <v>68.260000000000005</v>
      </c>
      <c r="F60" s="98"/>
      <c r="G60" s="39"/>
      <c r="H60" s="15"/>
      <c r="I60" s="40"/>
      <c r="J60" s="41" t="s">
        <v>164</v>
      </c>
      <c r="K60" s="42">
        <v>84.4</v>
      </c>
      <c r="L60" s="43">
        <v>83</v>
      </c>
      <c r="M60" s="44">
        <v>86.1</v>
      </c>
      <c r="N60" s="45">
        <v>94.3</v>
      </c>
      <c r="O60" s="46">
        <v>97</v>
      </c>
      <c r="P60" s="47">
        <v>90.7</v>
      </c>
      <c r="Q60" s="48"/>
      <c r="R60" s="49"/>
    </row>
    <row r="61" spans="1:18">
      <c r="A61" s="40"/>
      <c r="B61" s="41" t="s">
        <v>165</v>
      </c>
      <c r="C61" s="107">
        <v>113.49</v>
      </c>
      <c r="D61" s="108">
        <v>104.04</v>
      </c>
      <c r="E61" s="109">
        <v>68.540000000000006</v>
      </c>
      <c r="F61" s="110"/>
      <c r="G61" s="39"/>
      <c r="H61" s="15"/>
      <c r="I61" s="40"/>
      <c r="J61" s="41" t="s">
        <v>165</v>
      </c>
      <c r="K61" s="42">
        <v>84.8</v>
      </c>
      <c r="L61" s="43">
        <v>82.7</v>
      </c>
      <c r="M61" s="44">
        <v>86.4</v>
      </c>
      <c r="N61" s="45">
        <v>94.7</v>
      </c>
      <c r="O61" s="46">
        <v>96.6</v>
      </c>
      <c r="P61" s="47">
        <v>91</v>
      </c>
      <c r="Q61" s="48"/>
      <c r="R61" s="49"/>
    </row>
    <row r="62" spans="1:18">
      <c r="A62" s="40"/>
      <c r="B62" s="41" t="s">
        <v>166</v>
      </c>
      <c r="C62" s="107">
        <v>113.28</v>
      </c>
      <c r="D62" s="108">
        <v>103.28</v>
      </c>
      <c r="E62" s="109">
        <v>68.349999999999994</v>
      </c>
      <c r="F62" s="110"/>
      <c r="G62" s="39"/>
      <c r="H62" s="15"/>
      <c r="I62" s="40"/>
      <c r="J62" s="41" t="s">
        <v>166</v>
      </c>
      <c r="K62" s="42">
        <v>85</v>
      </c>
      <c r="L62" s="43">
        <v>83.3</v>
      </c>
      <c r="M62" s="44">
        <v>86.3</v>
      </c>
      <c r="N62" s="45">
        <v>94.9</v>
      </c>
      <c r="O62" s="46">
        <v>97.4</v>
      </c>
      <c r="P62" s="47">
        <v>90.8</v>
      </c>
      <c r="Q62" s="48"/>
      <c r="R62" s="49"/>
    </row>
    <row r="63" spans="1:18">
      <c r="A63" s="40"/>
      <c r="B63" s="41" t="s">
        <v>167</v>
      </c>
      <c r="C63" s="107">
        <v>119.45</v>
      </c>
      <c r="D63" s="108">
        <v>106.69</v>
      </c>
      <c r="E63" s="109">
        <v>69.59</v>
      </c>
      <c r="F63" s="110"/>
      <c r="G63" s="39"/>
      <c r="H63" s="15"/>
      <c r="I63" s="40"/>
      <c r="J63" s="41" t="s">
        <v>167</v>
      </c>
      <c r="K63" s="42">
        <v>86.3</v>
      </c>
      <c r="L63" s="43">
        <v>84.1</v>
      </c>
      <c r="M63" s="44">
        <v>86.2</v>
      </c>
      <c r="N63" s="45">
        <v>96.3</v>
      </c>
      <c r="O63" s="46">
        <v>98.3</v>
      </c>
      <c r="P63" s="47">
        <v>90.7</v>
      </c>
      <c r="Q63" s="48"/>
      <c r="R63" s="49"/>
    </row>
    <row r="64" spans="1:18">
      <c r="A64" s="40"/>
      <c r="B64" s="41" t="s">
        <v>168</v>
      </c>
      <c r="C64" s="104">
        <v>111.71</v>
      </c>
      <c r="D64" s="111">
        <v>103.71</v>
      </c>
      <c r="E64" s="106">
        <v>70.28</v>
      </c>
      <c r="F64" s="98"/>
      <c r="G64" s="39"/>
      <c r="H64" s="15"/>
      <c r="I64" s="40"/>
      <c r="J64" s="41" t="s">
        <v>168</v>
      </c>
      <c r="K64" s="59">
        <v>87</v>
      </c>
      <c r="L64" s="60">
        <v>84.4</v>
      </c>
      <c r="M64" s="61">
        <v>86.7</v>
      </c>
      <c r="N64" s="45">
        <v>97.1</v>
      </c>
      <c r="O64" s="46">
        <v>98.7</v>
      </c>
      <c r="P64" s="47">
        <v>91.2</v>
      </c>
      <c r="Q64" s="48"/>
      <c r="R64" s="49"/>
    </row>
    <row r="65" spans="1:18">
      <c r="A65" s="70" t="s">
        <v>176</v>
      </c>
      <c r="B65" s="71" t="s">
        <v>157</v>
      </c>
      <c r="C65" s="112">
        <v>96.76</v>
      </c>
      <c r="D65" s="113">
        <v>94.41</v>
      </c>
      <c r="E65" s="114">
        <v>70.11</v>
      </c>
      <c r="F65" s="115"/>
      <c r="G65" s="69"/>
      <c r="H65" s="15"/>
      <c r="I65" s="70" t="s">
        <v>176</v>
      </c>
      <c r="J65" s="71" t="s">
        <v>157</v>
      </c>
      <c r="K65" s="42">
        <v>86</v>
      </c>
      <c r="L65" s="43">
        <v>82.7</v>
      </c>
      <c r="M65" s="44">
        <v>86.1</v>
      </c>
      <c r="N65" s="72">
        <v>96</v>
      </c>
      <c r="O65" s="73">
        <v>96.7</v>
      </c>
      <c r="P65" s="74">
        <v>90.7</v>
      </c>
      <c r="Q65" s="75"/>
      <c r="R65" s="76"/>
    </row>
    <row r="66" spans="1:18">
      <c r="A66" s="40">
        <v>1995</v>
      </c>
      <c r="B66" s="41" t="s">
        <v>158</v>
      </c>
      <c r="C66" s="104">
        <v>106.63</v>
      </c>
      <c r="D66" s="111">
        <v>95.76</v>
      </c>
      <c r="E66" s="106">
        <v>62.78</v>
      </c>
      <c r="F66" s="98"/>
      <c r="G66" s="39"/>
      <c r="H66" s="15"/>
      <c r="I66" s="40">
        <v>1995</v>
      </c>
      <c r="J66" s="41" t="s">
        <v>158</v>
      </c>
      <c r="K66" s="42">
        <v>87.5</v>
      </c>
      <c r="L66" s="43">
        <v>84.3</v>
      </c>
      <c r="M66" s="44">
        <v>86.5</v>
      </c>
      <c r="N66" s="45">
        <v>97.6</v>
      </c>
      <c r="O66" s="46">
        <v>98.6</v>
      </c>
      <c r="P66" s="47">
        <v>91.1</v>
      </c>
      <c r="Q66" s="48"/>
      <c r="R66" s="49"/>
    </row>
    <row r="67" spans="1:18">
      <c r="A67" s="40"/>
      <c r="B67" s="41" t="s">
        <v>159</v>
      </c>
      <c r="C67" s="104">
        <v>107.04</v>
      </c>
      <c r="D67" s="111">
        <v>100.89</v>
      </c>
      <c r="E67" s="106">
        <v>59.22</v>
      </c>
      <c r="F67" s="98"/>
      <c r="G67" s="39"/>
      <c r="H67" s="15"/>
      <c r="I67" s="40"/>
      <c r="J67" s="41" t="s">
        <v>159</v>
      </c>
      <c r="K67" s="42">
        <v>86.1</v>
      </c>
      <c r="L67" s="43">
        <v>84.6</v>
      </c>
      <c r="M67" s="44">
        <v>87</v>
      </c>
      <c r="N67" s="45">
        <v>96.1</v>
      </c>
      <c r="O67" s="46">
        <v>98.9</v>
      </c>
      <c r="P67" s="47">
        <v>91.5</v>
      </c>
      <c r="Q67" s="48"/>
      <c r="R67" s="49"/>
    </row>
    <row r="68" spans="1:18">
      <c r="A68" s="40"/>
      <c r="B68" s="41" t="s">
        <v>160</v>
      </c>
      <c r="C68" s="104">
        <v>107.23</v>
      </c>
      <c r="D68" s="111">
        <v>105.83</v>
      </c>
      <c r="E68" s="106">
        <v>60.68</v>
      </c>
      <c r="F68" s="98"/>
      <c r="G68" s="39"/>
      <c r="H68" s="15"/>
      <c r="I68" s="40"/>
      <c r="J68" s="41" t="s">
        <v>160</v>
      </c>
      <c r="K68" s="42">
        <v>85.5</v>
      </c>
      <c r="L68" s="43">
        <v>85.1</v>
      </c>
      <c r="M68" s="44">
        <v>86.5</v>
      </c>
      <c r="N68" s="45">
        <v>95.5</v>
      </c>
      <c r="O68" s="46">
        <v>99.5</v>
      </c>
      <c r="P68" s="47">
        <v>91</v>
      </c>
      <c r="Q68" s="48"/>
      <c r="R68" s="49"/>
    </row>
    <row r="69" spans="1:18">
      <c r="A69" s="40"/>
      <c r="B69" s="41" t="s">
        <v>161</v>
      </c>
      <c r="C69" s="104">
        <v>115.31</v>
      </c>
      <c r="D69" s="111">
        <v>110.48</v>
      </c>
      <c r="E69" s="106">
        <v>62</v>
      </c>
      <c r="F69" s="98"/>
      <c r="G69" s="39"/>
      <c r="H69" s="15"/>
      <c r="I69" s="40"/>
      <c r="J69" s="41" t="s">
        <v>161</v>
      </c>
      <c r="K69" s="42">
        <v>85</v>
      </c>
      <c r="L69" s="43">
        <v>84.6</v>
      </c>
      <c r="M69" s="44">
        <v>86.7</v>
      </c>
      <c r="N69" s="45">
        <v>94.8</v>
      </c>
      <c r="O69" s="46">
        <v>98.8</v>
      </c>
      <c r="P69" s="47">
        <v>91.2</v>
      </c>
      <c r="Q69" s="48"/>
      <c r="R69" s="49"/>
    </row>
    <row r="70" spans="1:18">
      <c r="A70" s="40"/>
      <c r="B70" s="41" t="s">
        <v>162</v>
      </c>
      <c r="C70" s="104">
        <v>114.2</v>
      </c>
      <c r="D70" s="111">
        <v>110.23</v>
      </c>
      <c r="E70" s="106">
        <v>63.61</v>
      </c>
      <c r="F70" s="98"/>
      <c r="G70" s="39"/>
      <c r="H70" s="15"/>
      <c r="I70" s="40"/>
      <c r="J70" s="41" t="s">
        <v>162</v>
      </c>
      <c r="K70" s="42">
        <v>84.4</v>
      </c>
      <c r="L70" s="43">
        <v>84.7</v>
      </c>
      <c r="M70" s="44">
        <v>86.7</v>
      </c>
      <c r="N70" s="45">
        <v>94.2</v>
      </c>
      <c r="O70" s="46">
        <v>99</v>
      </c>
      <c r="P70" s="47">
        <v>91.2</v>
      </c>
      <c r="Q70" s="48"/>
      <c r="R70" s="49"/>
    </row>
    <row r="71" spans="1:18">
      <c r="A71" s="40"/>
      <c r="B71" s="41" t="s">
        <v>163</v>
      </c>
      <c r="C71" s="104">
        <v>111.43</v>
      </c>
      <c r="D71" s="111">
        <v>108.56</v>
      </c>
      <c r="E71" s="106">
        <v>64.72</v>
      </c>
      <c r="F71" s="98"/>
      <c r="G71" s="39"/>
      <c r="H71" s="15"/>
      <c r="I71" s="40"/>
      <c r="J71" s="41" t="s">
        <v>163</v>
      </c>
      <c r="K71" s="42">
        <v>83.7</v>
      </c>
      <c r="L71" s="43">
        <v>83.3</v>
      </c>
      <c r="M71" s="44">
        <v>86.6</v>
      </c>
      <c r="N71" s="45">
        <v>93.4</v>
      </c>
      <c r="O71" s="46">
        <v>97.3</v>
      </c>
      <c r="P71" s="47">
        <v>91.2</v>
      </c>
      <c r="Q71" s="48"/>
      <c r="R71" s="49"/>
    </row>
    <row r="72" spans="1:18">
      <c r="A72" s="40"/>
      <c r="B72" s="41" t="s">
        <v>164</v>
      </c>
      <c r="C72" s="104">
        <v>115.73</v>
      </c>
      <c r="D72" s="111">
        <v>112.41</v>
      </c>
      <c r="E72" s="106">
        <v>64.86</v>
      </c>
      <c r="F72" s="98"/>
      <c r="G72" s="39"/>
      <c r="H72" s="15"/>
      <c r="I72" s="40"/>
      <c r="J72" s="41" t="s">
        <v>164</v>
      </c>
      <c r="K72" s="42">
        <v>84.8</v>
      </c>
      <c r="L72" s="43">
        <v>84.5</v>
      </c>
      <c r="M72" s="44">
        <v>86.8</v>
      </c>
      <c r="N72" s="45">
        <v>94.7</v>
      </c>
      <c r="O72" s="46">
        <v>98.8</v>
      </c>
      <c r="P72" s="47">
        <v>91.4</v>
      </c>
      <c r="Q72" s="48"/>
      <c r="R72" s="49"/>
    </row>
    <row r="73" spans="1:18">
      <c r="A73" s="40"/>
      <c r="B73" s="41" t="s">
        <v>165</v>
      </c>
      <c r="C73" s="104">
        <v>112.83</v>
      </c>
      <c r="D73" s="111">
        <v>111.16</v>
      </c>
      <c r="E73" s="106">
        <v>63.65</v>
      </c>
      <c r="F73" s="98"/>
      <c r="G73" s="39"/>
      <c r="H73" s="15"/>
      <c r="I73" s="40"/>
      <c r="J73" s="41" t="s">
        <v>165</v>
      </c>
      <c r="K73" s="42">
        <v>85.4</v>
      </c>
      <c r="L73" s="43">
        <v>84.4</v>
      </c>
      <c r="M73" s="44">
        <v>87.5</v>
      </c>
      <c r="N73" s="45">
        <v>95.2</v>
      </c>
      <c r="O73" s="46">
        <v>98.7</v>
      </c>
      <c r="P73" s="47">
        <v>92</v>
      </c>
      <c r="Q73" s="48"/>
      <c r="R73" s="49"/>
    </row>
    <row r="74" spans="1:18">
      <c r="A74" s="40"/>
      <c r="B74" s="41" t="s">
        <v>166</v>
      </c>
      <c r="C74" s="104">
        <v>115.53</v>
      </c>
      <c r="D74" s="111">
        <v>113.05</v>
      </c>
      <c r="E74" s="106">
        <v>63.42</v>
      </c>
      <c r="F74" s="98"/>
      <c r="G74" s="39"/>
      <c r="H74" s="15"/>
      <c r="I74" s="40"/>
      <c r="J74" s="41" t="s">
        <v>166</v>
      </c>
      <c r="K74" s="42">
        <v>86.1</v>
      </c>
      <c r="L74" s="43">
        <v>84.7</v>
      </c>
      <c r="M74" s="44">
        <v>87.5</v>
      </c>
      <c r="N74" s="45">
        <v>96.1</v>
      </c>
      <c r="O74" s="46">
        <v>99</v>
      </c>
      <c r="P74" s="47">
        <v>92</v>
      </c>
      <c r="Q74" s="48"/>
      <c r="R74" s="49"/>
    </row>
    <row r="75" spans="1:18">
      <c r="A75" s="40"/>
      <c r="B75" s="41" t="s">
        <v>167</v>
      </c>
      <c r="C75" s="104">
        <v>116.79</v>
      </c>
      <c r="D75" s="111">
        <v>114.59</v>
      </c>
      <c r="E75" s="106">
        <v>65.59</v>
      </c>
      <c r="F75" s="98"/>
      <c r="G75" s="39"/>
      <c r="H75" s="15"/>
      <c r="I75" s="40"/>
      <c r="J75" s="41" t="s">
        <v>167</v>
      </c>
      <c r="K75" s="42">
        <v>88.4</v>
      </c>
      <c r="L75" s="43">
        <v>85.4</v>
      </c>
      <c r="M75" s="44">
        <v>87.7</v>
      </c>
      <c r="N75" s="45">
        <v>98.6</v>
      </c>
      <c r="O75" s="46">
        <v>99.8</v>
      </c>
      <c r="P75" s="47">
        <v>92.2</v>
      </c>
      <c r="Q75" s="48"/>
      <c r="R75" s="49"/>
    </row>
    <row r="76" spans="1:18">
      <c r="A76" s="57"/>
      <c r="B76" s="58" t="s">
        <v>168</v>
      </c>
      <c r="C76" s="100">
        <v>120</v>
      </c>
      <c r="D76" s="116">
        <v>116.06</v>
      </c>
      <c r="E76" s="102">
        <v>65.459999999999994</v>
      </c>
      <c r="F76" s="103"/>
      <c r="G76" s="56"/>
      <c r="H76" s="15"/>
      <c r="I76" s="57"/>
      <c r="J76" s="58" t="s">
        <v>168</v>
      </c>
      <c r="K76" s="42">
        <v>89.2</v>
      </c>
      <c r="L76" s="43">
        <v>86.3</v>
      </c>
      <c r="M76" s="44">
        <v>88.5</v>
      </c>
      <c r="N76" s="84">
        <v>99.5</v>
      </c>
      <c r="O76" s="85">
        <v>100.9</v>
      </c>
      <c r="P76" s="86">
        <v>93</v>
      </c>
      <c r="Q76" s="87"/>
      <c r="R76" s="62"/>
    </row>
    <row r="77" spans="1:18">
      <c r="A77" s="40" t="s">
        <v>177</v>
      </c>
      <c r="B77" s="41" t="s">
        <v>157</v>
      </c>
      <c r="C77" s="104">
        <v>119.77</v>
      </c>
      <c r="D77" s="111">
        <v>117.26</v>
      </c>
      <c r="E77" s="106">
        <v>67.8</v>
      </c>
      <c r="F77" s="98"/>
      <c r="G77" s="39"/>
      <c r="H77" s="15"/>
      <c r="I77" s="40" t="s">
        <v>177</v>
      </c>
      <c r="J77" s="41" t="s">
        <v>157</v>
      </c>
      <c r="K77" s="88">
        <v>89.1</v>
      </c>
      <c r="L77" s="89">
        <v>85.7</v>
      </c>
      <c r="M77" s="90">
        <v>88.2</v>
      </c>
      <c r="N77" s="45">
        <v>99.4</v>
      </c>
      <c r="O77" s="46">
        <v>100.2</v>
      </c>
      <c r="P77" s="47">
        <v>92.8</v>
      </c>
      <c r="Q77" s="48"/>
      <c r="R77" s="49"/>
    </row>
    <row r="78" spans="1:18">
      <c r="A78" s="40">
        <v>1996</v>
      </c>
      <c r="B78" s="41" t="s">
        <v>158</v>
      </c>
      <c r="C78" s="104">
        <v>125.09</v>
      </c>
      <c r="D78" s="111">
        <v>121.17</v>
      </c>
      <c r="E78" s="106">
        <v>71.63</v>
      </c>
      <c r="F78" s="98"/>
      <c r="G78" s="39"/>
      <c r="H78" s="15"/>
      <c r="I78" s="40">
        <v>1996</v>
      </c>
      <c r="J78" s="41" t="s">
        <v>158</v>
      </c>
      <c r="K78" s="42">
        <v>90</v>
      </c>
      <c r="L78" s="43">
        <v>86.7</v>
      </c>
      <c r="M78" s="44">
        <v>89.4</v>
      </c>
      <c r="N78" s="45">
        <v>100.3</v>
      </c>
      <c r="O78" s="46">
        <v>101.4</v>
      </c>
      <c r="P78" s="47">
        <v>94</v>
      </c>
      <c r="Q78" s="48"/>
      <c r="R78" s="49"/>
    </row>
    <row r="79" spans="1:18">
      <c r="A79" s="40"/>
      <c r="B79" s="41" t="s">
        <v>159</v>
      </c>
      <c r="C79" s="104">
        <v>122.28</v>
      </c>
      <c r="D79" s="111">
        <v>121.11</v>
      </c>
      <c r="E79" s="106">
        <v>71.41</v>
      </c>
      <c r="F79" s="98"/>
      <c r="G79" s="39"/>
      <c r="H79" s="15"/>
      <c r="I79" s="40"/>
      <c r="J79" s="41" t="s">
        <v>159</v>
      </c>
      <c r="K79" s="42">
        <v>90.1</v>
      </c>
      <c r="L79" s="43">
        <v>86.6</v>
      </c>
      <c r="M79" s="44">
        <v>89.5</v>
      </c>
      <c r="N79" s="45">
        <v>100.4</v>
      </c>
      <c r="O79" s="46">
        <v>101.2</v>
      </c>
      <c r="P79" s="47">
        <v>94.1</v>
      </c>
      <c r="Q79" s="48"/>
      <c r="R79" s="49"/>
    </row>
    <row r="80" spans="1:18">
      <c r="A80" s="40"/>
      <c r="B80" s="41" t="s">
        <v>160</v>
      </c>
      <c r="C80" s="104">
        <v>124.17</v>
      </c>
      <c r="D80" s="111">
        <v>119.87</v>
      </c>
      <c r="E80" s="106">
        <v>73.819999999999993</v>
      </c>
      <c r="F80" s="98"/>
      <c r="G80" s="39"/>
      <c r="H80" s="15"/>
      <c r="I80" s="40"/>
      <c r="J80" s="41" t="s">
        <v>160</v>
      </c>
      <c r="K80" s="42">
        <v>91.2</v>
      </c>
      <c r="L80" s="43">
        <v>87.4</v>
      </c>
      <c r="M80" s="44">
        <v>89.7</v>
      </c>
      <c r="N80" s="45">
        <v>101.6</v>
      </c>
      <c r="O80" s="46">
        <v>102.1</v>
      </c>
      <c r="P80" s="47">
        <v>94.3</v>
      </c>
      <c r="Q80" s="48"/>
      <c r="R80" s="49"/>
    </row>
    <row r="81" spans="1:18">
      <c r="A81" s="40"/>
      <c r="B81" s="41" t="s">
        <v>161</v>
      </c>
      <c r="C81" s="107">
        <v>130.9</v>
      </c>
      <c r="D81" s="105">
        <v>121.95</v>
      </c>
      <c r="E81" s="109">
        <v>75.209999999999994</v>
      </c>
      <c r="F81" s="110"/>
      <c r="G81" s="39"/>
      <c r="H81" s="15"/>
      <c r="I81" s="40"/>
      <c r="J81" s="41" t="s">
        <v>161</v>
      </c>
      <c r="K81" s="42">
        <v>92</v>
      </c>
      <c r="L81" s="43">
        <v>88</v>
      </c>
      <c r="M81" s="44">
        <v>90.2</v>
      </c>
      <c r="N81" s="45">
        <v>102.4</v>
      </c>
      <c r="O81" s="46">
        <v>102.9</v>
      </c>
      <c r="P81" s="47">
        <v>94.8</v>
      </c>
      <c r="Q81" s="48"/>
      <c r="R81" s="49"/>
    </row>
    <row r="82" spans="1:18">
      <c r="A82" s="40"/>
      <c r="B82" s="41" t="s">
        <v>162</v>
      </c>
      <c r="C82" s="107">
        <v>128.76</v>
      </c>
      <c r="D82" s="105">
        <v>121.63</v>
      </c>
      <c r="E82" s="109">
        <v>75.3</v>
      </c>
      <c r="F82" s="110"/>
      <c r="G82" s="39"/>
      <c r="H82" s="15"/>
      <c r="I82" s="40"/>
      <c r="J82" s="41" t="s">
        <v>162</v>
      </c>
      <c r="K82" s="42">
        <v>91.6</v>
      </c>
      <c r="L82" s="43">
        <v>87.8</v>
      </c>
      <c r="M82" s="44">
        <v>89.9</v>
      </c>
      <c r="N82" s="45">
        <v>102</v>
      </c>
      <c r="O82" s="46">
        <v>102.7</v>
      </c>
      <c r="P82" s="47">
        <v>94.6</v>
      </c>
      <c r="Q82" s="48"/>
      <c r="R82" s="49"/>
    </row>
    <row r="83" spans="1:18">
      <c r="A83" s="40"/>
      <c r="B83" s="41" t="s">
        <v>163</v>
      </c>
      <c r="C83" s="107">
        <v>135.03</v>
      </c>
      <c r="D83" s="105">
        <v>124.01</v>
      </c>
      <c r="E83" s="109">
        <v>78.28</v>
      </c>
      <c r="F83" s="110"/>
      <c r="G83" s="39"/>
      <c r="H83" s="15"/>
      <c r="I83" s="40"/>
      <c r="J83" s="41" t="s">
        <v>163</v>
      </c>
      <c r="K83" s="42">
        <v>92.8</v>
      </c>
      <c r="L83" s="43">
        <v>88.8</v>
      </c>
      <c r="M83" s="44">
        <v>90.8</v>
      </c>
      <c r="N83" s="45">
        <v>103.3</v>
      </c>
      <c r="O83" s="46">
        <v>103.7</v>
      </c>
      <c r="P83" s="47">
        <v>95.5</v>
      </c>
      <c r="Q83" s="48"/>
      <c r="R83" s="49"/>
    </row>
    <row r="84" spans="1:18">
      <c r="A84" s="40"/>
      <c r="B84" s="41" t="s">
        <v>164</v>
      </c>
      <c r="C84" s="107">
        <v>128.1</v>
      </c>
      <c r="D84" s="105">
        <v>122.12</v>
      </c>
      <c r="E84" s="109">
        <v>79.69</v>
      </c>
      <c r="F84" s="110"/>
      <c r="G84" s="39"/>
      <c r="H84" s="15"/>
      <c r="I84" s="40"/>
      <c r="J84" s="41" t="s">
        <v>164</v>
      </c>
      <c r="K84" s="42">
        <v>93</v>
      </c>
      <c r="L84" s="43">
        <v>88.7</v>
      </c>
      <c r="M84" s="44">
        <v>91.1</v>
      </c>
      <c r="N84" s="45">
        <v>103.6</v>
      </c>
      <c r="O84" s="46">
        <v>103.7</v>
      </c>
      <c r="P84" s="47">
        <v>95.8</v>
      </c>
      <c r="Q84" s="48"/>
      <c r="R84" s="49"/>
    </row>
    <row r="85" spans="1:18">
      <c r="A85" s="40"/>
      <c r="B85" s="41" t="s">
        <v>165</v>
      </c>
      <c r="C85" s="107">
        <v>130.68</v>
      </c>
      <c r="D85" s="105">
        <v>124.5</v>
      </c>
      <c r="E85" s="109">
        <v>78.709999999999994</v>
      </c>
      <c r="F85" s="110"/>
      <c r="G85" s="39"/>
      <c r="H85" s="15"/>
      <c r="I85" s="40"/>
      <c r="J85" s="41" t="s">
        <v>165</v>
      </c>
      <c r="K85" s="42">
        <v>93.1</v>
      </c>
      <c r="L85" s="43">
        <v>89.4</v>
      </c>
      <c r="M85" s="44">
        <v>90.9</v>
      </c>
      <c r="N85" s="45">
        <v>103.7</v>
      </c>
      <c r="O85" s="46">
        <v>104.4</v>
      </c>
      <c r="P85" s="47">
        <v>95.6</v>
      </c>
      <c r="Q85" s="48"/>
      <c r="R85" s="49"/>
    </row>
    <row r="86" spans="1:18">
      <c r="A86" s="40"/>
      <c r="B86" s="41" t="s">
        <v>166</v>
      </c>
      <c r="C86" s="107">
        <v>134.25</v>
      </c>
      <c r="D86" s="105">
        <v>128.58000000000001</v>
      </c>
      <c r="E86" s="109">
        <v>81.3</v>
      </c>
      <c r="F86" s="110"/>
      <c r="G86" s="39"/>
      <c r="H86" s="15"/>
      <c r="I86" s="40"/>
      <c r="J86" s="41" t="s">
        <v>166</v>
      </c>
      <c r="K86" s="42">
        <v>95.1</v>
      </c>
      <c r="L86" s="43">
        <v>90.4</v>
      </c>
      <c r="M86" s="44">
        <v>92</v>
      </c>
      <c r="N86" s="45">
        <v>105.8</v>
      </c>
      <c r="O86" s="46">
        <v>105.7</v>
      </c>
      <c r="P86" s="47">
        <v>96.8</v>
      </c>
      <c r="Q86" s="48"/>
      <c r="R86" s="49"/>
    </row>
    <row r="87" spans="1:18">
      <c r="A87" s="40"/>
      <c r="B87" s="41" t="s">
        <v>167</v>
      </c>
      <c r="C87" s="107">
        <v>136.13</v>
      </c>
      <c r="D87" s="105">
        <v>129.30000000000001</v>
      </c>
      <c r="E87" s="109">
        <v>79.97</v>
      </c>
      <c r="F87" s="110"/>
      <c r="G87" s="39"/>
      <c r="H87" s="15"/>
      <c r="I87" s="40"/>
      <c r="J87" s="41" t="s">
        <v>167</v>
      </c>
      <c r="K87" s="42">
        <v>94.7</v>
      </c>
      <c r="L87" s="43">
        <v>91.5</v>
      </c>
      <c r="M87" s="44">
        <v>92.7</v>
      </c>
      <c r="N87" s="45">
        <v>105.4</v>
      </c>
      <c r="O87" s="46">
        <v>106.9</v>
      </c>
      <c r="P87" s="47">
        <v>97.5</v>
      </c>
      <c r="Q87" s="48"/>
      <c r="R87" s="49"/>
    </row>
    <row r="88" spans="1:18">
      <c r="A88" s="40"/>
      <c r="B88" s="41" t="s">
        <v>168</v>
      </c>
      <c r="C88" s="107">
        <v>131.66</v>
      </c>
      <c r="D88" s="105">
        <v>130.1</v>
      </c>
      <c r="E88" s="109">
        <v>81.3</v>
      </c>
      <c r="F88" s="110"/>
      <c r="G88" s="39"/>
      <c r="H88" s="15"/>
      <c r="I88" s="40"/>
      <c r="J88" s="41" t="s">
        <v>168</v>
      </c>
      <c r="K88" s="59">
        <v>93.7</v>
      </c>
      <c r="L88" s="60">
        <v>91.7</v>
      </c>
      <c r="M88" s="61">
        <v>92.2</v>
      </c>
      <c r="N88" s="45">
        <v>104.4</v>
      </c>
      <c r="O88" s="46">
        <v>107.1</v>
      </c>
      <c r="P88" s="47">
        <v>97</v>
      </c>
      <c r="Q88" s="48"/>
      <c r="R88" s="49"/>
    </row>
    <row r="89" spans="1:18">
      <c r="A89" s="70" t="s">
        <v>178</v>
      </c>
      <c r="B89" s="71" t="s">
        <v>157</v>
      </c>
      <c r="C89" s="117">
        <v>133.36000000000001</v>
      </c>
      <c r="D89" s="118">
        <v>132.55000000000001</v>
      </c>
      <c r="E89" s="119">
        <v>82.56</v>
      </c>
      <c r="F89" s="120"/>
      <c r="G89" s="69"/>
      <c r="H89" s="15"/>
      <c r="I89" s="70" t="s">
        <v>178</v>
      </c>
      <c r="J89" s="71" t="s">
        <v>157</v>
      </c>
      <c r="K89" s="42">
        <v>94</v>
      </c>
      <c r="L89" s="43">
        <v>93.3</v>
      </c>
      <c r="M89" s="44">
        <v>93.3</v>
      </c>
      <c r="N89" s="72">
        <v>104.7</v>
      </c>
      <c r="O89" s="73">
        <v>109</v>
      </c>
      <c r="P89" s="74">
        <v>98</v>
      </c>
      <c r="Q89" s="75"/>
      <c r="R89" s="76"/>
    </row>
    <row r="90" spans="1:18">
      <c r="A90" s="40">
        <v>1997</v>
      </c>
      <c r="B90" s="41" t="s">
        <v>158</v>
      </c>
      <c r="C90" s="107">
        <v>133.68</v>
      </c>
      <c r="D90" s="105">
        <v>130.91999999999999</v>
      </c>
      <c r="E90" s="109">
        <v>81.13</v>
      </c>
      <c r="F90" s="110"/>
      <c r="G90" s="39"/>
      <c r="H90" s="15"/>
      <c r="I90" s="40">
        <v>1997</v>
      </c>
      <c r="J90" s="41" t="s">
        <v>158</v>
      </c>
      <c r="K90" s="42">
        <v>93.9</v>
      </c>
      <c r="L90" s="43">
        <v>93.3</v>
      </c>
      <c r="M90" s="44">
        <v>93.4</v>
      </c>
      <c r="N90" s="45">
        <v>104.5</v>
      </c>
      <c r="O90" s="46">
        <v>109</v>
      </c>
      <c r="P90" s="47">
        <v>98.2</v>
      </c>
      <c r="Q90" s="48"/>
      <c r="R90" s="49"/>
    </row>
    <row r="91" spans="1:18">
      <c r="A91" s="40"/>
      <c r="B91" s="41" t="s">
        <v>159</v>
      </c>
      <c r="C91" s="107">
        <v>135.44999999999999</v>
      </c>
      <c r="D91" s="105">
        <v>128.63999999999999</v>
      </c>
      <c r="E91" s="109">
        <v>80.790000000000006</v>
      </c>
      <c r="F91" s="110"/>
      <c r="G91" s="39"/>
      <c r="H91" s="15"/>
      <c r="I91" s="40"/>
      <c r="J91" s="41" t="s">
        <v>159</v>
      </c>
      <c r="K91" s="42">
        <v>92.5</v>
      </c>
      <c r="L91" s="43">
        <v>94.4</v>
      </c>
      <c r="M91" s="44">
        <v>94.5</v>
      </c>
      <c r="N91" s="45">
        <v>102.9</v>
      </c>
      <c r="O91" s="46">
        <v>110.4</v>
      </c>
      <c r="P91" s="47">
        <v>99.3</v>
      </c>
      <c r="Q91" s="48"/>
      <c r="R91" s="49"/>
    </row>
    <row r="92" spans="1:18">
      <c r="A92" s="40"/>
      <c r="B92" s="41" t="s">
        <v>160</v>
      </c>
      <c r="C92" s="107">
        <v>126.6</v>
      </c>
      <c r="D92" s="105">
        <v>129.76</v>
      </c>
      <c r="E92" s="109">
        <v>82.78</v>
      </c>
      <c r="F92" s="121"/>
      <c r="G92" s="83" t="s">
        <v>170</v>
      </c>
      <c r="H92" s="15"/>
      <c r="I92" s="40"/>
      <c r="J92" s="41" t="s">
        <v>160</v>
      </c>
      <c r="K92" s="42">
        <v>91.8</v>
      </c>
      <c r="L92" s="43">
        <v>92.6</v>
      </c>
      <c r="M92" s="44">
        <v>95.2</v>
      </c>
      <c r="N92" s="45">
        <v>102.3</v>
      </c>
      <c r="O92" s="46">
        <v>108.3</v>
      </c>
      <c r="P92" s="47">
        <v>100.1</v>
      </c>
      <c r="Q92" s="48"/>
      <c r="R92" s="49"/>
    </row>
    <row r="93" spans="1:18">
      <c r="A93" s="40"/>
      <c r="B93" s="41" t="s">
        <v>161</v>
      </c>
      <c r="C93" s="107">
        <v>128.13999999999999</v>
      </c>
      <c r="D93" s="105">
        <v>133.36000000000001</v>
      </c>
      <c r="E93" s="109">
        <v>83.96</v>
      </c>
      <c r="F93" s="110"/>
      <c r="G93" s="39"/>
      <c r="H93" s="15"/>
      <c r="I93" s="40"/>
      <c r="J93" s="41" t="s">
        <v>161</v>
      </c>
      <c r="K93" s="42">
        <v>93.2</v>
      </c>
      <c r="L93" s="43">
        <v>94.2</v>
      </c>
      <c r="M93" s="44">
        <v>95.9</v>
      </c>
      <c r="N93" s="45">
        <v>103.8</v>
      </c>
      <c r="O93" s="46">
        <v>110.1</v>
      </c>
      <c r="P93" s="47">
        <v>100.7</v>
      </c>
      <c r="Q93" s="48"/>
      <c r="R93" s="49" t="s">
        <v>170</v>
      </c>
    </row>
    <row r="94" spans="1:18">
      <c r="A94" s="40"/>
      <c r="B94" s="41" t="s">
        <v>162</v>
      </c>
      <c r="C94" s="107">
        <v>126.11</v>
      </c>
      <c r="D94" s="105">
        <v>130.75</v>
      </c>
      <c r="E94" s="109">
        <v>85.45</v>
      </c>
      <c r="F94" s="110"/>
      <c r="G94" s="39"/>
      <c r="H94" s="15"/>
      <c r="I94" s="40"/>
      <c r="J94" s="41" t="s">
        <v>162</v>
      </c>
      <c r="K94" s="42">
        <v>92</v>
      </c>
      <c r="L94" s="43">
        <v>94</v>
      </c>
      <c r="M94" s="44">
        <v>96.4</v>
      </c>
      <c r="N94" s="45">
        <v>102.6</v>
      </c>
      <c r="O94" s="46">
        <v>109.8</v>
      </c>
      <c r="P94" s="47">
        <v>101.3</v>
      </c>
      <c r="Q94" s="48"/>
      <c r="R94" s="49"/>
    </row>
    <row r="95" spans="1:18">
      <c r="A95" s="40"/>
      <c r="B95" s="41" t="s">
        <v>163</v>
      </c>
      <c r="C95" s="107">
        <v>121.57</v>
      </c>
      <c r="D95" s="105">
        <v>130.38</v>
      </c>
      <c r="E95" s="109">
        <v>87.56</v>
      </c>
      <c r="F95" s="110"/>
      <c r="G95" s="39"/>
      <c r="H95" s="15"/>
      <c r="I95" s="40"/>
      <c r="J95" s="41" t="s">
        <v>163</v>
      </c>
      <c r="K95" s="42">
        <v>91.8</v>
      </c>
      <c r="L95" s="43">
        <v>93.9</v>
      </c>
      <c r="M95" s="44">
        <v>96.6</v>
      </c>
      <c r="N95" s="45">
        <v>102.4</v>
      </c>
      <c r="O95" s="46">
        <v>109.7</v>
      </c>
      <c r="P95" s="47">
        <v>101.6</v>
      </c>
      <c r="Q95" s="48"/>
      <c r="R95" s="49"/>
    </row>
    <row r="96" spans="1:18">
      <c r="A96" s="40"/>
      <c r="B96" s="41" t="s">
        <v>164</v>
      </c>
      <c r="C96" s="107">
        <v>120.26</v>
      </c>
      <c r="D96" s="105">
        <v>131.31</v>
      </c>
      <c r="E96" s="109">
        <v>87.75</v>
      </c>
      <c r="F96" s="110"/>
      <c r="G96" s="39"/>
      <c r="H96" s="15"/>
      <c r="I96" s="40"/>
      <c r="J96" s="41" t="s">
        <v>164</v>
      </c>
      <c r="K96" s="42">
        <v>91.2</v>
      </c>
      <c r="L96" s="43">
        <v>93.6</v>
      </c>
      <c r="M96" s="44">
        <v>96.7</v>
      </c>
      <c r="N96" s="45">
        <v>101.7</v>
      </c>
      <c r="O96" s="46">
        <v>109.3</v>
      </c>
      <c r="P96" s="47">
        <v>101.6</v>
      </c>
      <c r="Q96" s="48"/>
      <c r="R96" s="49"/>
    </row>
    <row r="97" spans="1:18">
      <c r="A97" s="40"/>
      <c r="B97" s="41" t="s">
        <v>165</v>
      </c>
      <c r="C97" s="107">
        <v>123.6</v>
      </c>
      <c r="D97" s="105">
        <v>133.47999999999999</v>
      </c>
      <c r="E97" s="109">
        <v>89.52</v>
      </c>
      <c r="F97" s="110"/>
      <c r="G97" s="39"/>
      <c r="H97" s="15"/>
      <c r="I97" s="40"/>
      <c r="J97" s="41" t="s">
        <v>165</v>
      </c>
      <c r="K97" s="42">
        <v>90.5</v>
      </c>
      <c r="L97" s="43">
        <v>92.7</v>
      </c>
      <c r="M97" s="44">
        <v>97.4</v>
      </c>
      <c r="N97" s="45">
        <v>101</v>
      </c>
      <c r="O97" s="46">
        <v>108.3</v>
      </c>
      <c r="P97" s="47">
        <v>102.3</v>
      </c>
      <c r="Q97" s="48"/>
      <c r="R97" s="49"/>
    </row>
    <row r="98" spans="1:18">
      <c r="A98" s="40"/>
      <c r="B98" s="41" t="s">
        <v>166</v>
      </c>
      <c r="C98" s="107">
        <v>118.18</v>
      </c>
      <c r="D98" s="105">
        <v>127.5</v>
      </c>
      <c r="E98" s="109">
        <v>89.63</v>
      </c>
      <c r="F98" s="110"/>
      <c r="G98" s="39"/>
      <c r="H98" s="15"/>
      <c r="I98" s="40"/>
      <c r="J98" s="41" t="s">
        <v>166</v>
      </c>
      <c r="K98" s="42">
        <v>89.1</v>
      </c>
      <c r="L98" s="43">
        <v>92.6</v>
      </c>
      <c r="M98" s="44">
        <v>97.2</v>
      </c>
      <c r="N98" s="45">
        <v>99.4</v>
      </c>
      <c r="O98" s="46">
        <v>108.1</v>
      </c>
      <c r="P98" s="47">
        <v>102.1</v>
      </c>
      <c r="Q98" s="48"/>
      <c r="R98" s="49"/>
    </row>
    <row r="99" spans="1:18">
      <c r="A99" s="40"/>
      <c r="B99" s="41" t="s">
        <v>167</v>
      </c>
      <c r="C99" s="107">
        <v>113.57</v>
      </c>
      <c r="D99" s="105">
        <v>127.02</v>
      </c>
      <c r="E99" s="109">
        <v>89.18</v>
      </c>
      <c r="F99" s="110"/>
      <c r="G99" s="39"/>
      <c r="H99" s="15"/>
      <c r="I99" s="40"/>
      <c r="J99" s="41" t="s">
        <v>167</v>
      </c>
      <c r="K99" s="42">
        <v>86.6</v>
      </c>
      <c r="L99" s="43">
        <v>90.6</v>
      </c>
      <c r="M99" s="44">
        <v>96.9</v>
      </c>
      <c r="N99" s="45">
        <v>96.8</v>
      </c>
      <c r="O99" s="46">
        <v>105.9</v>
      </c>
      <c r="P99" s="47">
        <v>101.8</v>
      </c>
      <c r="Q99" s="48"/>
      <c r="R99" s="49"/>
    </row>
    <row r="100" spans="1:18">
      <c r="A100" s="57"/>
      <c r="B100" s="58" t="s">
        <v>168</v>
      </c>
      <c r="C100" s="122">
        <v>113.16</v>
      </c>
      <c r="D100" s="101">
        <v>125.14</v>
      </c>
      <c r="E100" s="123">
        <v>87.88</v>
      </c>
      <c r="F100" s="124"/>
      <c r="G100" s="56"/>
      <c r="H100" s="15"/>
      <c r="I100" s="57"/>
      <c r="J100" s="58" t="s">
        <v>168</v>
      </c>
      <c r="K100" s="42">
        <v>85.5</v>
      </c>
      <c r="L100" s="43">
        <v>90.4</v>
      </c>
      <c r="M100" s="44">
        <v>96.9</v>
      </c>
      <c r="N100" s="84">
        <v>95.5</v>
      </c>
      <c r="O100" s="85">
        <v>105.6</v>
      </c>
      <c r="P100" s="86">
        <v>101.8</v>
      </c>
      <c r="Q100" s="87"/>
      <c r="R100" s="62"/>
    </row>
    <row r="101" spans="1:18">
      <c r="A101" s="40" t="s">
        <v>179</v>
      </c>
      <c r="B101" s="41" t="s">
        <v>157</v>
      </c>
      <c r="C101" s="107">
        <v>109.04</v>
      </c>
      <c r="D101" s="105">
        <v>125.42</v>
      </c>
      <c r="E101" s="109">
        <v>89.2</v>
      </c>
      <c r="F101" s="110"/>
      <c r="G101" s="39"/>
      <c r="H101" s="15"/>
      <c r="I101" s="70" t="s">
        <v>179</v>
      </c>
      <c r="J101" s="71" t="s">
        <v>157</v>
      </c>
      <c r="K101" s="88">
        <v>85.1</v>
      </c>
      <c r="L101" s="89">
        <v>90</v>
      </c>
      <c r="M101" s="90">
        <v>96</v>
      </c>
      <c r="N101" s="72">
        <v>95.1</v>
      </c>
      <c r="O101" s="73">
        <v>105.1</v>
      </c>
      <c r="P101" s="74">
        <v>100.9</v>
      </c>
      <c r="Q101" s="75"/>
      <c r="R101" s="76"/>
    </row>
    <row r="102" spans="1:18">
      <c r="A102" s="40">
        <v>1998</v>
      </c>
      <c r="B102" s="41" t="s">
        <v>158</v>
      </c>
      <c r="C102" s="107">
        <v>104.39</v>
      </c>
      <c r="D102" s="105">
        <v>122.05</v>
      </c>
      <c r="E102" s="109">
        <v>89.71</v>
      </c>
      <c r="F102" s="110"/>
      <c r="G102" s="39"/>
      <c r="H102" s="15"/>
      <c r="I102" s="40">
        <v>1998</v>
      </c>
      <c r="J102" s="41" t="s">
        <v>158</v>
      </c>
      <c r="K102" s="42">
        <v>84.5</v>
      </c>
      <c r="L102" s="43">
        <v>88.2</v>
      </c>
      <c r="M102" s="44">
        <v>95</v>
      </c>
      <c r="N102" s="45">
        <v>94.4</v>
      </c>
      <c r="O102" s="46">
        <v>103</v>
      </c>
      <c r="P102" s="47">
        <v>99.8</v>
      </c>
      <c r="Q102" s="48"/>
      <c r="R102" s="49"/>
    </row>
    <row r="103" spans="1:18">
      <c r="A103" s="40"/>
      <c r="B103" s="41" t="s">
        <v>159</v>
      </c>
      <c r="C103" s="107">
        <v>107</v>
      </c>
      <c r="D103" s="105">
        <v>119.09</v>
      </c>
      <c r="E103" s="109">
        <v>90.24</v>
      </c>
      <c r="F103" s="110"/>
      <c r="G103" s="39"/>
      <c r="H103" s="15"/>
      <c r="I103" s="40"/>
      <c r="J103" s="41" t="s">
        <v>159</v>
      </c>
      <c r="K103" s="42">
        <v>83.2</v>
      </c>
      <c r="L103" s="43">
        <v>85.8</v>
      </c>
      <c r="M103" s="44">
        <v>93.7</v>
      </c>
      <c r="N103" s="45">
        <v>93.1</v>
      </c>
      <c r="O103" s="46">
        <v>100.3</v>
      </c>
      <c r="P103" s="47">
        <v>98.5</v>
      </c>
      <c r="Q103" s="48"/>
      <c r="R103" s="49"/>
    </row>
    <row r="104" spans="1:18">
      <c r="A104" s="40"/>
      <c r="B104" s="41" t="s">
        <v>160</v>
      </c>
      <c r="C104" s="107">
        <v>101.22</v>
      </c>
      <c r="D104" s="105">
        <v>121.37</v>
      </c>
      <c r="E104" s="109">
        <v>91.03</v>
      </c>
      <c r="F104" s="110"/>
      <c r="G104" s="39"/>
      <c r="H104" s="15"/>
      <c r="I104" s="40"/>
      <c r="J104" s="41" t="s">
        <v>160</v>
      </c>
      <c r="K104" s="42">
        <v>82</v>
      </c>
      <c r="L104" s="43">
        <v>86.4</v>
      </c>
      <c r="M104" s="44">
        <v>92.9</v>
      </c>
      <c r="N104" s="45">
        <v>91.7</v>
      </c>
      <c r="O104" s="46">
        <v>100.9</v>
      </c>
      <c r="P104" s="47">
        <v>97.7</v>
      </c>
      <c r="Q104" s="48"/>
      <c r="R104" s="49"/>
    </row>
    <row r="105" spans="1:18">
      <c r="A105" s="40"/>
      <c r="B105" s="41" t="s">
        <v>161</v>
      </c>
      <c r="C105" s="107">
        <v>101.47</v>
      </c>
      <c r="D105" s="105">
        <v>119.09</v>
      </c>
      <c r="E105" s="109">
        <v>89.09</v>
      </c>
      <c r="F105" s="110"/>
      <c r="G105" s="39"/>
      <c r="H105" s="15"/>
      <c r="I105" s="40"/>
      <c r="J105" s="41" t="s">
        <v>161</v>
      </c>
      <c r="K105" s="42">
        <v>82.6</v>
      </c>
      <c r="L105" s="43">
        <v>85.5</v>
      </c>
      <c r="M105" s="44">
        <v>92.3</v>
      </c>
      <c r="N105" s="45">
        <v>92.4</v>
      </c>
      <c r="O105" s="46">
        <v>99.9</v>
      </c>
      <c r="P105" s="47">
        <v>97</v>
      </c>
      <c r="Q105" s="48"/>
      <c r="R105" s="49"/>
    </row>
    <row r="106" spans="1:18">
      <c r="A106" s="40"/>
      <c r="B106" s="41" t="s">
        <v>162</v>
      </c>
      <c r="C106" s="107">
        <v>103.34</v>
      </c>
      <c r="D106" s="105">
        <v>119.02</v>
      </c>
      <c r="E106" s="109">
        <v>88.51</v>
      </c>
      <c r="F106" s="110"/>
      <c r="G106" s="39"/>
      <c r="H106" s="15"/>
      <c r="I106" s="40"/>
      <c r="J106" s="41" t="s">
        <v>162</v>
      </c>
      <c r="K106" s="42">
        <v>81.5</v>
      </c>
      <c r="L106" s="43">
        <v>84.9</v>
      </c>
      <c r="M106" s="44">
        <v>92.1</v>
      </c>
      <c r="N106" s="45">
        <v>91.1</v>
      </c>
      <c r="O106" s="46">
        <v>99.1</v>
      </c>
      <c r="P106" s="47">
        <v>96.8</v>
      </c>
      <c r="Q106" s="48"/>
      <c r="R106" s="49"/>
    </row>
    <row r="107" spans="1:18">
      <c r="A107" s="40"/>
      <c r="B107" s="41" t="s">
        <v>163</v>
      </c>
      <c r="C107" s="107">
        <v>100.72</v>
      </c>
      <c r="D107" s="105">
        <v>115.17</v>
      </c>
      <c r="E107" s="109">
        <v>87.48</v>
      </c>
      <c r="F107" s="110"/>
      <c r="G107" s="39"/>
      <c r="H107" s="15"/>
      <c r="I107" s="40"/>
      <c r="J107" s="41" t="s">
        <v>163</v>
      </c>
      <c r="K107" s="42">
        <v>81.3</v>
      </c>
      <c r="L107" s="43">
        <v>85.2</v>
      </c>
      <c r="M107" s="44">
        <v>91.6</v>
      </c>
      <c r="N107" s="45">
        <v>90.9</v>
      </c>
      <c r="O107" s="46">
        <v>99.5</v>
      </c>
      <c r="P107" s="47">
        <v>96.3</v>
      </c>
      <c r="Q107" s="48"/>
      <c r="R107" s="49"/>
    </row>
    <row r="108" spans="1:18">
      <c r="A108" s="40"/>
      <c r="B108" s="41" t="s">
        <v>164</v>
      </c>
      <c r="C108" s="107">
        <v>98.91</v>
      </c>
      <c r="D108" s="105">
        <v>114.83</v>
      </c>
      <c r="E108" s="109">
        <v>87.96</v>
      </c>
      <c r="F108" s="110"/>
      <c r="G108" s="39"/>
      <c r="H108" s="15"/>
      <c r="I108" s="40"/>
      <c r="J108" s="41" t="s">
        <v>164</v>
      </c>
      <c r="K108" s="42">
        <v>81.2</v>
      </c>
      <c r="L108" s="43">
        <v>83.9</v>
      </c>
      <c r="M108" s="44">
        <v>91.1</v>
      </c>
      <c r="N108" s="45">
        <v>90.8</v>
      </c>
      <c r="O108" s="46">
        <v>98.1</v>
      </c>
      <c r="P108" s="47">
        <v>95.8</v>
      </c>
      <c r="Q108" s="48"/>
      <c r="R108" s="49"/>
    </row>
    <row r="109" spans="1:18">
      <c r="A109" s="40"/>
      <c r="B109" s="41" t="s">
        <v>165</v>
      </c>
      <c r="C109" s="107">
        <v>100.04</v>
      </c>
      <c r="D109" s="105">
        <v>113.6</v>
      </c>
      <c r="E109" s="109">
        <v>88.09</v>
      </c>
      <c r="F109" s="110"/>
      <c r="G109" s="39"/>
      <c r="H109" s="15"/>
      <c r="I109" s="40"/>
      <c r="J109" s="41" t="s">
        <v>165</v>
      </c>
      <c r="K109" s="42">
        <v>81.099999999999994</v>
      </c>
      <c r="L109" s="43">
        <v>84.7</v>
      </c>
      <c r="M109" s="44">
        <v>90.7</v>
      </c>
      <c r="N109" s="45">
        <v>90.7</v>
      </c>
      <c r="O109" s="46">
        <v>99</v>
      </c>
      <c r="P109" s="47">
        <v>95.4</v>
      </c>
      <c r="Q109" s="48"/>
      <c r="R109" s="49"/>
    </row>
    <row r="110" spans="1:18">
      <c r="A110" s="40"/>
      <c r="B110" s="41" t="s">
        <v>166</v>
      </c>
      <c r="C110" s="107">
        <v>97.33</v>
      </c>
      <c r="D110" s="105">
        <v>113.88</v>
      </c>
      <c r="E110" s="109">
        <v>87.81</v>
      </c>
      <c r="F110" s="110"/>
      <c r="G110" s="39"/>
      <c r="H110" s="15"/>
      <c r="I110" s="40"/>
      <c r="J110" s="41" t="s">
        <v>166</v>
      </c>
      <c r="K110" s="42">
        <v>79.599999999999994</v>
      </c>
      <c r="L110" s="43">
        <v>84.1</v>
      </c>
      <c r="M110" s="44">
        <v>90.3</v>
      </c>
      <c r="N110" s="45">
        <v>89.2</v>
      </c>
      <c r="O110" s="46">
        <v>98.2</v>
      </c>
      <c r="P110" s="47">
        <v>94.9</v>
      </c>
      <c r="Q110" s="48"/>
      <c r="R110" s="49"/>
    </row>
    <row r="111" spans="1:18">
      <c r="A111" s="40"/>
      <c r="B111" s="41" t="s">
        <v>167</v>
      </c>
      <c r="C111" s="107">
        <v>95.33</v>
      </c>
      <c r="D111" s="105">
        <v>111.36</v>
      </c>
      <c r="E111" s="109">
        <v>86.73</v>
      </c>
      <c r="F111" s="110"/>
      <c r="G111" s="39"/>
      <c r="H111" s="15"/>
      <c r="I111" s="40"/>
      <c r="J111" s="41" t="s">
        <v>167</v>
      </c>
      <c r="K111" s="42">
        <v>81.099999999999994</v>
      </c>
      <c r="L111" s="43">
        <v>84</v>
      </c>
      <c r="M111" s="44">
        <v>89.6</v>
      </c>
      <c r="N111" s="45">
        <v>90.8</v>
      </c>
      <c r="O111" s="46">
        <v>98.1</v>
      </c>
      <c r="P111" s="47">
        <v>94.3</v>
      </c>
      <c r="Q111" s="48"/>
      <c r="R111" s="49"/>
    </row>
    <row r="112" spans="1:18">
      <c r="A112" s="40"/>
      <c r="B112" s="41" t="s">
        <v>168</v>
      </c>
      <c r="C112" s="107">
        <v>97.87</v>
      </c>
      <c r="D112" s="105">
        <v>110.8</v>
      </c>
      <c r="E112" s="109">
        <v>84.67</v>
      </c>
      <c r="F112" s="110"/>
      <c r="G112" s="39"/>
      <c r="H112" s="15"/>
      <c r="I112" s="57"/>
      <c r="J112" s="58" t="s">
        <v>168</v>
      </c>
      <c r="K112" s="59">
        <v>80.8</v>
      </c>
      <c r="L112" s="60">
        <v>83.7</v>
      </c>
      <c r="M112" s="61">
        <v>89.1</v>
      </c>
      <c r="N112" s="84">
        <v>90.5</v>
      </c>
      <c r="O112" s="85">
        <v>97.8</v>
      </c>
      <c r="P112" s="86">
        <v>93.7</v>
      </c>
      <c r="Q112" s="87"/>
      <c r="R112" s="62"/>
    </row>
    <row r="113" spans="1:18">
      <c r="A113" s="70" t="s">
        <v>180</v>
      </c>
      <c r="B113" s="71" t="s">
        <v>157</v>
      </c>
      <c r="C113" s="117">
        <v>98.53</v>
      </c>
      <c r="D113" s="118">
        <v>113.79</v>
      </c>
      <c r="E113" s="119">
        <v>84.07</v>
      </c>
      <c r="F113" s="120"/>
      <c r="G113" s="69"/>
      <c r="H113" s="15"/>
      <c r="I113" s="40" t="s">
        <v>180</v>
      </c>
      <c r="J113" s="41" t="s">
        <v>157</v>
      </c>
      <c r="K113" s="42">
        <v>80.8</v>
      </c>
      <c r="L113" s="43">
        <v>84.5</v>
      </c>
      <c r="M113" s="44">
        <v>89.2</v>
      </c>
      <c r="N113" s="45">
        <v>90.5</v>
      </c>
      <c r="O113" s="46">
        <v>98.6</v>
      </c>
      <c r="P113" s="47">
        <v>93.8</v>
      </c>
      <c r="Q113" s="48"/>
      <c r="R113" s="49" t="s">
        <v>174</v>
      </c>
    </row>
    <row r="114" spans="1:18">
      <c r="A114" s="40">
        <v>1999</v>
      </c>
      <c r="B114" s="41" t="s">
        <v>158</v>
      </c>
      <c r="C114" s="107">
        <v>97.64</v>
      </c>
      <c r="D114" s="105">
        <v>110.75</v>
      </c>
      <c r="E114" s="109">
        <v>83.83</v>
      </c>
      <c r="F114" s="110"/>
      <c r="G114" s="39"/>
      <c r="H114" s="15"/>
      <c r="I114" s="40">
        <v>1999</v>
      </c>
      <c r="J114" s="41" t="s">
        <v>158</v>
      </c>
      <c r="K114" s="42">
        <v>81.5</v>
      </c>
      <c r="L114" s="43">
        <v>84.1</v>
      </c>
      <c r="M114" s="44">
        <v>88.4</v>
      </c>
      <c r="N114" s="45">
        <v>91.3</v>
      </c>
      <c r="O114" s="46">
        <v>98.3</v>
      </c>
      <c r="P114" s="47">
        <v>93</v>
      </c>
      <c r="Q114" s="48"/>
      <c r="R114" s="49"/>
    </row>
    <row r="115" spans="1:18">
      <c r="A115" s="40"/>
      <c r="B115" s="41" t="s">
        <v>159</v>
      </c>
      <c r="C115" s="107">
        <v>101.17</v>
      </c>
      <c r="D115" s="105">
        <v>112.96</v>
      </c>
      <c r="E115" s="109">
        <v>84.47</v>
      </c>
      <c r="F115" s="110"/>
      <c r="G115" s="39"/>
      <c r="H115" s="15"/>
      <c r="I115" s="40"/>
      <c r="J115" s="41" t="s">
        <v>159</v>
      </c>
      <c r="K115" s="42">
        <v>83.8</v>
      </c>
      <c r="L115" s="43">
        <v>85.4</v>
      </c>
      <c r="M115" s="44">
        <v>87.9</v>
      </c>
      <c r="N115" s="45">
        <v>93.7</v>
      </c>
      <c r="O115" s="46">
        <v>99.8</v>
      </c>
      <c r="P115" s="47">
        <v>92.6</v>
      </c>
      <c r="Q115" s="48"/>
      <c r="R115" s="49"/>
    </row>
    <row r="116" spans="1:18">
      <c r="A116" s="40"/>
      <c r="B116" s="41" t="s">
        <v>160</v>
      </c>
      <c r="C116" s="107">
        <v>101.87</v>
      </c>
      <c r="D116" s="105">
        <v>110.46</v>
      </c>
      <c r="E116" s="109">
        <v>86.29</v>
      </c>
      <c r="F116" s="110"/>
      <c r="G116" s="39"/>
      <c r="H116" s="15"/>
      <c r="I116" s="40"/>
      <c r="J116" s="41" t="s">
        <v>160</v>
      </c>
      <c r="K116" s="42">
        <v>85.4</v>
      </c>
      <c r="L116" s="43">
        <v>84.9</v>
      </c>
      <c r="M116" s="44">
        <v>87.7</v>
      </c>
      <c r="N116" s="45">
        <v>95.5</v>
      </c>
      <c r="O116" s="46">
        <v>99.3</v>
      </c>
      <c r="P116" s="47">
        <v>92.2</v>
      </c>
      <c r="Q116" s="48"/>
      <c r="R116" s="49"/>
    </row>
    <row r="117" spans="1:18">
      <c r="A117" s="40"/>
      <c r="B117" s="41" t="s">
        <v>161</v>
      </c>
      <c r="C117" s="107">
        <v>99.36</v>
      </c>
      <c r="D117" s="105">
        <v>110.77</v>
      </c>
      <c r="E117" s="109">
        <v>88.42</v>
      </c>
      <c r="F117" s="121"/>
      <c r="G117" s="83" t="s">
        <v>174</v>
      </c>
      <c r="H117" s="15"/>
      <c r="I117" s="40"/>
      <c r="J117" s="41" t="s">
        <v>161</v>
      </c>
      <c r="K117" s="42">
        <v>85</v>
      </c>
      <c r="L117" s="43">
        <v>85.3</v>
      </c>
      <c r="M117" s="44">
        <v>87.4</v>
      </c>
      <c r="N117" s="45">
        <v>95.1</v>
      </c>
      <c r="O117" s="46">
        <v>99.7</v>
      </c>
      <c r="P117" s="47">
        <v>92</v>
      </c>
      <c r="Q117" s="48"/>
      <c r="R117" s="49"/>
    </row>
    <row r="118" spans="1:18">
      <c r="A118" s="40"/>
      <c r="B118" s="41" t="s">
        <v>162</v>
      </c>
      <c r="C118" s="107">
        <v>103.36</v>
      </c>
      <c r="D118" s="105">
        <v>111.72</v>
      </c>
      <c r="E118" s="109">
        <v>86.7</v>
      </c>
      <c r="F118" s="110"/>
      <c r="G118" s="39"/>
      <c r="H118" s="15"/>
      <c r="I118" s="40"/>
      <c r="J118" s="41" t="s">
        <v>162</v>
      </c>
      <c r="K118" s="42">
        <v>86.5</v>
      </c>
      <c r="L118" s="43">
        <v>85.6</v>
      </c>
      <c r="M118" s="44">
        <v>87.1</v>
      </c>
      <c r="N118" s="45">
        <v>96.7</v>
      </c>
      <c r="O118" s="46">
        <v>100</v>
      </c>
      <c r="P118" s="47">
        <v>91.6</v>
      </c>
      <c r="Q118" s="48"/>
      <c r="R118" s="49"/>
    </row>
    <row r="119" spans="1:18">
      <c r="A119" s="40"/>
      <c r="B119" s="41" t="s">
        <v>163</v>
      </c>
      <c r="C119" s="107">
        <v>105.87</v>
      </c>
      <c r="D119" s="105">
        <v>112.23</v>
      </c>
      <c r="E119" s="109">
        <v>87.77</v>
      </c>
      <c r="F119" s="110"/>
      <c r="G119" s="39"/>
      <c r="H119" s="15"/>
      <c r="I119" s="40"/>
      <c r="J119" s="41" t="s">
        <v>163</v>
      </c>
      <c r="K119" s="42">
        <v>87.5</v>
      </c>
      <c r="L119" s="43">
        <v>86.3</v>
      </c>
      <c r="M119" s="44">
        <v>87.2</v>
      </c>
      <c r="N119" s="45">
        <v>97.8</v>
      </c>
      <c r="O119" s="46">
        <v>100.8</v>
      </c>
      <c r="P119" s="47">
        <v>91.8</v>
      </c>
      <c r="Q119" s="48"/>
      <c r="R119" s="49"/>
    </row>
    <row r="120" spans="1:18">
      <c r="A120" s="40"/>
      <c r="B120" s="41" t="s">
        <v>164</v>
      </c>
      <c r="C120" s="107">
        <v>106.62</v>
      </c>
      <c r="D120" s="105">
        <v>113.21</v>
      </c>
      <c r="E120" s="109">
        <v>88.63</v>
      </c>
      <c r="F120" s="110"/>
      <c r="G120" s="39"/>
      <c r="H120" s="15"/>
      <c r="I120" s="40"/>
      <c r="J120" s="41" t="s">
        <v>164</v>
      </c>
      <c r="K120" s="42">
        <v>87.4</v>
      </c>
      <c r="L120" s="43">
        <v>87.4</v>
      </c>
      <c r="M120" s="44">
        <v>87.4</v>
      </c>
      <c r="N120" s="45">
        <v>97.6</v>
      </c>
      <c r="O120" s="46">
        <v>102.1</v>
      </c>
      <c r="P120" s="47">
        <v>91.9</v>
      </c>
      <c r="Q120" s="48"/>
      <c r="R120" s="49"/>
    </row>
    <row r="121" spans="1:18">
      <c r="A121" s="40"/>
      <c r="B121" s="41" t="s">
        <v>165</v>
      </c>
      <c r="C121" s="107">
        <v>113.19</v>
      </c>
      <c r="D121" s="105">
        <v>116.56</v>
      </c>
      <c r="E121" s="109">
        <v>88.57</v>
      </c>
      <c r="F121" s="110"/>
      <c r="G121" s="39"/>
      <c r="H121" s="15"/>
      <c r="I121" s="40"/>
      <c r="J121" s="41" t="s">
        <v>165</v>
      </c>
      <c r="K121" s="42">
        <v>88.2</v>
      </c>
      <c r="L121" s="43">
        <v>88.2</v>
      </c>
      <c r="M121" s="44">
        <v>87.7</v>
      </c>
      <c r="N121" s="45">
        <v>98.6</v>
      </c>
      <c r="O121" s="46">
        <v>103.1</v>
      </c>
      <c r="P121" s="47">
        <v>92.3</v>
      </c>
      <c r="Q121" s="48"/>
      <c r="R121" s="49"/>
    </row>
    <row r="122" spans="1:18">
      <c r="A122" s="40"/>
      <c r="B122" s="41" t="s">
        <v>166</v>
      </c>
      <c r="C122" s="107">
        <v>109.93</v>
      </c>
      <c r="D122" s="105">
        <v>112.84</v>
      </c>
      <c r="E122" s="109">
        <v>87.91</v>
      </c>
      <c r="F122" s="110"/>
      <c r="G122" s="39"/>
      <c r="H122" s="15"/>
      <c r="I122" s="40"/>
      <c r="J122" s="41" t="s">
        <v>166</v>
      </c>
      <c r="K122" s="42">
        <v>89.1</v>
      </c>
      <c r="L122" s="43">
        <v>88.4</v>
      </c>
      <c r="M122" s="44">
        <v>87.3</v>
      </c>
      <c r="N122" s="45">
        <v>99.5</v>
      </c>
      <c r="O122" s="46">
        <v>103.3</v>
      </c>
      <c r="P122" s="47">
        <v>91.9</v>
      </c>
      <c r="Q122" s="48"/>
      <c r="R122" s="49"/>
    </row>
    <row r="123" spans="1:18">
      <c r="A123" s="40"/>
      <c r="B123" s="41" t="s">
        <v>167</v>
      </c>
      <c r="C123" s="107">
        <v>114.43</v>
      </c>
      <c r="D123" s="105">
        <v>112.75</v>
      </c>
      <c r="E123" s="109">
        <v>85.9</v>
      </c>
      <c r="F123" s="110"/>
      <c r="G123" s="39"/>
      <c r="H123" s="15"/>
      <c r="I123" s="40"/>
      <c r="J123" s="41" t="s">
        <v>167</v>
      </c>
      <c r="K123" s="42">
        <v>89.3</v>
      </c>
      <c r="L123" s="43">
        <v>89.2</v>
      </c>
      <c r="M123" s="44">
        <v>87.9</v>
      </c>
      <c r="N123" s="45">
        <v>99.8</v>
      </c>
      <c r="O123" s="46">
        <v>104.3</v>
      </c>
      <c r="P123" s="47">
        <v>92.5</v>
      </c>
      <c r="Q123" s="48"/>
      <c r="R123" s="49"/>
    </row>
    <row r="124" spans="1:18">
      <c r="A124" s="57"/>
      <c r="B124" s="58" t="s">
        <v>168</v>
      </c>
      <c r="C124" s="122">
        <v>112.38</v>
      </c>
      <c r="D124" s="101">
        <v>113.41</v>
      </c>
      <c r="E124" s="123">
        <v>88.76</v>
      </c>
      <c r="F124" s="124"/>
      <c r="G124" s="56"/>
      <c r="H124" s="15"/>
      <c r="I124" s="40"/>
      <c r="J124" s="41" t="s">
        <v>168</v>
      </c>
      <c r="K124" s="42">
        <v>90.2</v>
      </c>
      <c r="L124" s="43">
        <v>89.3</v>
      </c>
      <c r="M124" s="44">
        <v>87.9</v>
      </c>
      <c r="N124" s="45">
        <v>100.7</v>
      </c>
      <c r="O124" s="46">
        <v>104.4</v>
      </c>
      <c r="P124" s="47">
        <v>92.5</v>
      </c>
      <c r="Q124" s="48"/>
      <c r="R124" s="49"/>
    </row>
    <row r="125" spans="1:18">
      <c r="A125" s="40" t="s">
        <v>181</v>
      </c>
      <c r="B125" s="41" t="s">
        <v>157</v>
      </c>
      <c r="C125" s="107">
        <v>119.27</v>
      </c>
      <c r="D125" s="105">
        <v>114.27</v>
      </c>
      <c r="E125" s="109">
        <v>86.91</v>
      </c>
      <c r="F125" s="110"/>
      <c r="G125" s="39"/>
      <c r="H125" s="15"/>
      <c r="I125" s="70" t="s">
        <v>181</v>
      </c>
      <c r="J125" s="71" t="s">
        <v>157</v>
      </c>
      <c r="K125" s="88">
        <v>91.7</v>
      </c>
      <c r="L125" s="89">
        <v>89.9</v>
      </c>
      <c r="M125" s="90">
        <v>87.9</v>
      </c>
      <c r="N125" s="72">
        <v>102.4</v>
      </c>
      <c r="O125" s="73">
        <v>105</v>
      </c>
      <c r="P125" s="74">
        <v>92.6</v>
      </c>
      <c r="Q125" s="75"/>
      <c r="R125" s="76"/>
    </row>
    <row r="126" spans="1:18">
      <c r="A126" s="40">
        <v>2000</v>
      </c>
      <c r="B126" s="41" t="s">
        <v>158</v>
      </c>
      <c r="C126" s="107">
        <v>118.73</v>
      </c>
      <c r="D126" s="105">
        <v>118.87</v>
      </c>
      <c r="E126" s="109">
        <v>92.29</v>
      </c>
      <c r="F126" s="110"/>
      <c r="G126" s="39"/>
      <c r="H126" s="15"/>
      <c r="I126" s="40">
        <v>2000</v>
      </c>
      <c r="J126" s="41" t="s">
        <v>158</v>
      </c>
      <c r="K126" s="42">
        <v>91.8</v>
      </c>
      <c r="L126" s="43">
        <v>90.7</v>
      </c>
      <c r="M126" s="44">
        <v>88.3</v>
      </c>
      <c r="N126" s="45">
        <v>102.6</v>
      </c>
      <c r="O126" s="46">
        <v>106.1</v>
      </c>
      <c r="P126" s="47">
        <v>92.9</v>
      </c>
      <c r="Q126" s="48"/>
      <c r="R126" s="49"/>
    </row>
    <row r="127" spans="1:18">
      <c r="A127" s="40"/>
      <c r="B127" s="41" t="s">
        <v>159</v>
      </c>
      <c r="C127" s="107">
        <v>118.03</v>
      </c>
      <c r="D127" s="105">
        <v>118.05</v>
      </c>
      <c r="E127" s="109">
        <v>91.41</v>
      </c>
      <c r="F127" s="110"/>
      <c r="G127" s="39"/>
      <c r="H127" s="15"/>
      <c r="I127" s="40"/>
      <c r="J127" s="41" t="s">
        <v>159</v>
      </c>
      <c r="K127" s="42">
        <v>91.1</v>
      </c>
      <c r="L127" s="43">
        <v>91.5</v>
      </c>
      <c r="M127" s="44">
        <v>89.2</v>
      </c>
      <c r="N127" s="45">
        <v>101.8</v>
      </c>
      <c r="O127" s="46">
        <v>106.9</v>
      </c>
      <c r="P127" s="47">
        <v>93.9</v>
      </c>
      <c r="Q127" s="48"/>
      <c r="R127" s="49"/>
    </row>
    <row r="128" spans="1:18">
      <c r="A128" s="40"/>
      <c r="B128" s="41" t="s">
        <v>160</v>
      </c>
      <c r="C128" s="107">
        <v>123.41</v>
      </c>
      <c r="D128" s="105">
        <v>119.54</v>
      </c>
      <c r="E128" s="109">
        <v>89.53</v>
      </c>
      <c r="F128" s="110"/>
      <c r="G128" s="39"/>
      <c r="H128" s="15"/>
      <c r="I128" s="40"/>
      <c r="J128" s="41" t="s">
        <v>160</v>
      </c>
      <c r="K128" s="42">
        <v>92.3</v>
      </c>
      <c r="L128" s="43">
        <v>92.3</v>
      </c>
      <c r="M128" s="44">
        <v>88.9</v>
      </c>
      <c r="N128" s="45">
        <v>103.1</v>
      </c>
      <c r="O128" s="46">
        <v>107.9</v>
      </c>
      <c r="P128" s="47">
        <v>93.6</v>
      </c>
      <c r="Q128" s="48"/>
      <c r="R128" s="49"/>
    </row>
    <row r="129" spans="1:18">
      <c r="A129" s="40"/>
      <c r="B129" s="41" t="s">
        <v>161</v>
      </c>
      <c r="C129" s="107">
        <v>123.21</v>
      </c>
      <c r="D129" s="105">
        <v>116.63</v>
      </c>
      <c r="E129" s="109">
        <v>90.04</v>
      </c>
      <c r="F129" s="110"/>
      <c r="G129" s="39"/>
      <c r="H129" s="15"/>
      <c r="I129" s="40"/>
      <c r="J129" s="41" t="s">
        <v>161</v>
      </c>
      <c r="K129" s="42">
        <v>92.2</v>
      </c>
      <c r="L129" s="43">
        <v>92.3</v>
      </c>
      <c r="M129" s="44">
        <v>89</v>
      </c>
      <c r="N129" s="45">
        <v>103</v>
      </c>
      <c r="O129" s="46">
        <v>107.9</v>
      </c>
      <c r="P129" s="47">
        <v>93.6</v>
      </c>
      <c r="Q129" s="48"/>
      <c r="R129" s="49"/>
    </row>
    <row r="130" spans="1:18">
      <c r="A130" s="40"/>
      <c r="B130" s="41" t="s">
        <v>162</v>
      </c>
      <c r="C130" s="107">
        <v>122.26</v>
      </c>
      <c r="D130" s="105">
        <v>118.9</v>
      </c>
      <c r="E130" s="109">
        <v>90.09</v>
      </c>
      <c r="F130" s="110"/>
      <c r="G130" s="39"/>
      <c r="H130" s="15"/>
      <c r="I130" s="40"/>
      <c r="J130" s="41" t="s">
        <v>162</v>
      </c>
      <c r="K130" s="42">
        <v>92.9</v>
      </c>
      <c r="L130" s="43">
        <v>93.7</v>
      </c>
      <c r="M130" s="44">
        <v>88.8</v>
      </c>
      <c r="N130" s="45">
        <v>103.7</v>
      </c>
      <c r="O130" s="46">
        <v>109.5</v>
      </c>
      <c r="P130" s="47">
        <v>93.5</v>
      </c>
      <c r="Q130" s="48"/>
      <c r="R130" s="49"/>
    </row>
    <row r="131" spans="1:18">
      <c r="A131" s="40"/>
      <c r="B131" s="41" t="s">
        <v>163</v>
      </c>
      <c r="C131" s="107">
        <v>124.71</v>
      </c>
      <c r="D131" s="105">
        <v>117.35</v>
      </c>
      <c r="E131" s="109">
        <v>88.83</v>
      </c>
      <c r="F131" s="121"/>
      <c r="G131" s="83" t="s">
        <v>170</v>
      </c>
      <c r="H131" s="15"/>
      <c r="I131" s="40"/>
      <c r="J131" s="41" t="s">
        <v>163</v>
      </c>
      <c r="K131" s="42">
        <v>93.1</v>
      </c>
      <c r="L131" s="43">
        <v>93.1</v>
      </c>
      <c r="M131" s="44">
        <v>88.8</v>
      </c>
      <c r="N131" s="45">
        <v>104</v>
      </c>
      <c r="O131" s="46">
        <v>108.8</v>
      </c>
      <c r="P131" s="47">
        <v>93.6</v>
      </c>
      <c r="Q131" s="48"/>
      <c r="R131" s="49"/>
    </row>
    <row r="132" spans="1:18">
      <c r="A132" s="40"/>
      <c r="B132" s="41" t="s">
        <v>164</v>
      </c>
      <c r="C132" s="107">
        <v>124.18</v>
      </c>
      <c r="D132" s="105">
        <v>119.19</v>
      </c>
      <c r="E132" s="109">
        <v>90.69</v>
      </c>
      <c r="F132" s="110"/>
      <c r="G132" s="39"/>
      <c r="H132" s="15"/>
      <c r="I132" s="40"/>
      <c r="J132" s="41" t="s">
        <v>164</v>
      </c>
      <c r="K132" s="42">
        <v>93.7</v>
      </c>
      <c r="L132" s="43">
        <v>94.6</v>
      </c>
      <c r="M132" s="44">
        <v>89.1</v>
      </c>
      <c r="N132" s="45">
        <v>104.7</v>
      </c>
      <c r="O132" s="46">
        <v>110.5</v>
      </c>
      <c r="P132" s="47">
        <v>93.8</v>
      </c>
      <c r="Q132" s="48"/>
      <c r="R132" s="49"/>
    </row>
    <row r="133" spans="1:18">
      <c r="A133" s="40"/>
      <c r="B133" s="41" t="s">
        <v>165</v>
      </c>
      <c r="C133" s="107">
        <v>122.7</v>
      </c>
      <c r="D133" s="105">
        <v>119.21</v>
      </c>
      <c r="E133" s="109">
        <v>90.68</v>
      </c>
      <c r="F133" s="110"/>
      <c r="G133" s="39"/>
      <c r="H133" s="15"/>
      <c r="I133" s="40"/>
      <c r="J133" s="41" t="s">
        <v>165</v>
      </c>
      <c r="K133" s="42">
        <v>94</v>
      </c>
      <c r="L133" s="43">
        <v>93.7</v>
      </c>
      <c r="M133" s="44">
        <v>88.7</v>
      </c>
      <c r="N133" s="45">
        <v>105</v>
      </c>
      <c r="O133" s="46">
        <v>109.5</v>
      </c>
      <c r="P133" s="47">
        <v>93.5</v>
      </c>
      <c r="Q133" s="48"/>
      <c r="R133" s="49"/>
    </row>
    <row r="134" spans="1:18">
      <c r="A134" s="40"/>
      <c r="B134" s="41" t="s">
        <v>166</v>
      </c>
      <c r="C134" s="107">
        <v>125.34</v>
      </c>
      <c r="D134" s="105">
        <v>119.08</v>
      </c>
      <c r="E134" s="109">
        <v>92.01</v>
      </c>
      <c r="F134" s="110"/>
      <c r="G134" s="39"/>
      <c r="H134" s="15"/>
      <c r="I134" s="40"/>
      <c r="J134" s="41" t="s">
        <v>166</v>
      </c>
      <c r="K134" s="42">
        <v>93.9</v>
      </c>
      <c r="L134" s="43">
        <v>94.9</v>
      </c>
      <c r="M134" s="44">
        <v>89.6</v>
      </c>
      <c r="N134" s="45">
        <v>104.9</v>
      </c>
      <c r="O134" s="46">
        <v>110.9</v>
      </c>
      <c r="P134" s="47">
        <v>94.4</v>
      </c>
      <c r="Q134" s="48"/>
      <c r="R134" s="49"/>
    </row>
    <row r="135" spans="1:18">
      <c r="A135" s="40"/>
      <c r="B135" s="41" t="s">
        <v>167</v>
      </c>
      <c r="C135" s="107">
        <v>122.55</v>
      </c>
      <c r="D135" s="105">
        <v>119.4</v>
      </c>
      <c r="E135" s="109">
        <v>93.46</v>
      </c>
      <c r="F135" s="110"/>
      <c r="G135" s="39"/>
      <c r="H135" s="15"/>
      <c r="I135" s="40"/>
      <c r="J135" s="41" t="s">
        <v>167</v>
      </c>
      <c r="K135" s="42">
        <v>94</v>
      </c>
      <c r="L135" s="43">
        <v>95.2</v>
      </c>
      <c r="M135" s="44">
        <v>89.9</v>
      </c>
      <c r="N135" s="45">
        <v>105</v>
      </c>
      <c r="O135" s="46">
        <v>111.3</v>
      </c>
      <c r="P135" s="47">
        <v>94.6</v>
      </c>
      <c r="Q135" s="48"/>
      <c r="R135" s="49" t="s">
        <v>170</v>
      </c>
    </row>
    <row r="136" spans="1:18">
      <c r="A136" s="40"/>
      <c r="B136" s="41" t="s">
        <v>168</v>
      </c>
      <c r="C136" s="107">
        <v>127.7</v>
      </c>
      <c r="D136" s="105">
        <v>119.31</v>
      </c>
      <c r="E136" s="109">
        <v>93.11</v>
      </c>
      <c r="F136" s="110"/>
      <c r="G136" s="39"/>
      <c r="H136" s="15"/>
      <c r="I136" s="57"/>
      <c r="J136" s="58" t="s">
        <v>168</v>
      </c>
      <c r="K136" s="59">
        <v>94.3</v>
      </c>
      <c r="L136" s="60">
        <v>96.1</v>
      </c>
      <c r="M136" s="61">
        <v>90.3</v>
      </c>
      <c r="N136" s="84">
        <v>105.3</v>
      </c>
      <c r="O136" s="85">
        <v>112.3</v>
      </c>
      <c r="P136" s="86">
        <v>95.1</v>
      </c>
      <c r="Q136" s="87"/>
      <c r="R136" s="62"/>
    </row>
    <row r="137" spans="1:18">
      <c r="A137" s="125" t="s">
        <v>182</v>
      </c>
      <c r="B137" s="71" t="s">
        <v>157</v>
      </c>
      <c r="C137" s="117">
        <v>120.19</v>
      </c>
      <c r="D137" s="118">
        <v>119.02</v>
      </c>
      <c r="E137" s="119">
        <v>95.15</v>
      </c>
      <c r="F137" s="120"/>
      <c r="G137" s="69"/>
      <c r="H137" s="15"/>
      <c r="I137" s="126" t="s">
        <v>182</v>
      </c>
      <c r="J137" s="41" t="s">
        <v>157</v>
      </c>
      <c r="K137" s="42">
        <v>91.4</v>
      </c>
      <c r="L137" s="43">
        <v>93.7</v>
      </c>
      <c r="M137" s="44">
        <v>90.1</v>
      </c>
      <c r="N137" s="45">
        <v>102.2</v>
      </c>
      <c r="O137" s="46">
        <v>109.5</v>
      </c>
      <c r="P137" s="47">
        <v>94.8</v>
      </c>
      <c r="Q137" s="48"/>
      <c r="R137" s="49"/>
    </row>
    <row r="138" spans="1:18">
      <c r="A138" s="40">
        <v>2001</v>
      </c>
      <c r="B138" s="41" t="s">
        <v>158</v>
      </c>
      <c r="C138" s="107">
        <v>120.12</v>
      </c>
      <c r="D138" s="105">
        <v>116.8</v>
      </c>
      <c r="E138" s="109">
        <v>93.68</v>
      </c>
      <c r="F138" s="110"/>
      <c r="G138" s="39"/>
      <c r="H138" s="15"/>
      <c r="I138" s="40">
        <v>2001</v>
      </c>
      <c r="J138" s="41" t="s">
        <v>158</v>
      </c>
      <c r="K138" s="42">
        <v>91</v>
      </c>
      <c r="L138" s="43">
        <v>93.5</v>
      </c>
      <c r="M138" s="44">
        <v>90.6</v>
      </c>
      <c r="N138" s="45">
        <v>101.7</v>
      </c>
      <c r="O138" s="46">
        <v>109.2</v>
      </c>
      <c r="P138" s="47">
        <v>95.4</v>
      </c>
      <c r="Q138" s="48"/>
      <c r="R138" s="49"/>
    </row>
    <row r="139" spans="1:18">
      <c r="A139" s="40"/>
      <c r="B139" s="41" t="s">
        <v>159</v>
      </c>
      <c r="C139" s="107">
        <v>117.8</v>
      </c>
      <c r="D139" s="105">
        <v>114.23</v>
      </c>
      <c r="E139" s="109">
        <v>91.05</v>
      </c>
      <c r="F139" s="110"/>
      <c r="G139" s="39"/>
      <c r="H139" s="15"/>
      <c r="I139" s="40"/>
      <c r="J139" s="41" t="s">
        <v>159</v>
      </c>
      <c r="K139" s="42">
        <v>89.7</v>
      </c>
      <c r="L139" s="43">
        <v>92.3</v>
      </c>
      <c r="M139" s="44">
        <v>90.1</v>
      </c>
      <c r="N139" s="45">
        <v>100.3</v>
      </c>
      <c r="O139" s="46">
        <v>107.9</v>
      </c>
      <c r="P139" s="47">
        <v>94.8</v>
      </c>
      <c r="Q139" s="48"/>
      <c r="R139" s="49"/>
    </row>
    <row r="140" spans="1:18">
      <c r="A140" s="40"/>
      <c r="B140" s="41" t="s">
        <v>160</v>
      </c>
      <c r="C140" s="107">
        <v>117.91</v>
      </c>
      <c r="D140" s="105">
        <v>114.43</v>
      </c>
      <c r="E140" s="109">
        <v>90.26</v>
      </c>
      <c r="F140" s="110"/>
      <c r="G140" s="39"/>
      <c r="H140" s="15"/>
      <c r="I140" s="40"/>
      <c r="J140" s="41" t="s">
        <v>160</v>
      </c>
      <c r="K140" s="42">
        <v>88.7</v>
      </c>
      <c r="L140" s="43">
        <v>91.3</v>
      </c>
      <c r="M140" s="44">
        <v>89.9</v>
      </c>
      <c r="N140" s="45">
        <v>99.2</v>
      </c>
      <c r="O140" s="46">
        <v>106.6</v>
      </c>
      <c r="P140" s="47">
        <v>94.7</v>
      </c>
      <c r="Q140" s="48"/>
      <c r="R140" s="49"/>
    </row>
    <row r="141" spans="1:18">
      <c r="A141" s="40"/>
      <c r="B141" s="41" t="s">
        <v>161</v>
      </c>
      <c r="C141" s="107">
        <v>114.78</v>
      </c>
      <c r="D141" s="105">
        <v>113.61</v>
      </c>
      <c r="E141" s="109">
        <v>89.99</v>
      </c>
      <c r="F141" s="110"/>
      <c r="G141" s="39"/>
      <c r="H141" s="15"/>
      <c r="I141" s="40"/>
      <c r="J141" s="41" t="s">
        <v>161</v>
      </c>
      <c r="K141" s="42">
        <v>88.8</v>
      </c>
      <c r="L141" s="43">
        <v>90.1</v>
      </c>
      <c r="M141" s="44">
        <v>90</v>
      </c>
      <c r="N141" s="45">
        <v>99.4</v>
      </c>
      <c r="O141" s="46">
        <v>105.3</v>
      </c>
      <c r="P141" s="47">
        <v>94.8</v>
      </c>
      <c r="Q141" s="48"/>
      <c r="R141" s="49"/>
    </row>
    <row r="142" spans="1:18">
      <c r="A142" s="40"/>
      <c r="B142" s="41" t="s">
        <v>162</v>
      </c>
      <c r="C142" s="107">
        <v>115.57</v>
      </c>
      <c r="D142" s="105">
        <v>112.87</v>
      </c>
      <c r="E142" s="109">
        <v>89.43</v>
      </c>
      <c r="F142" s="110"/>
      <c r="G142" s="39"/>
      <c r="H142" s="15"/>
      <c r="I142" s="40"/>
      <c r="J142" s="41" t="s">
        <v>162</v>
      </c>
      <c r="K142" s="42">
        <v>87.6</v>
      </c>
      <c r="L142" s="43">
        <v>89.6</v>
      </c>
      <c r="M142" s="44">
        <v>89.6</v>
      </c>
      <c r="N142" s="45">
        <v>98</v>
      </c>
      <c r="O142" s="46">
        <v>104.8</v>
      </c>
      <c r="P142" s="47">
        <v>94.4</v>
      </c>
      <c r="Q142" s="48"/>
      <c r="R142" s="49"/>
    </row>
    <row r="143" spans="1:18">
      <c r="A143" s="40"/>
      <c r="B143" s="41" t="s">
        <v>163</v>
      </c>
      <c r="C143" s="107">
        <v>114.1</v>
      </c>
      <c r="D143" s="105">
        <v>112.2</v>
      </c>
      <c r="E143" s="109">
        <v>88.92</v>
      </c>
      <c r="F143" s="110"/>
      <c r="G143" s="39"/>
      <c r="H143" s="15"/>
      <c r="I143" s="40"/>
      <c r="J143" s="41" t="s">
        <v>163</v>
      </c>
      <c r="K143" s="42">
        <v>86.3</v>
      </c>
      <c r="L143" s="43">
        <v>88.3</v>
      </c>
      <c r="M143" s="44">
        <v>89.5</v>
      </c>
      <c r="N143" s="45">
        <v>96.6</v>
      </c>
      <c r="O143" s="46">
        <v>103.2</v>
      </c>
      <c r="P143" s="47">
        <v>94.3</v>
      </c>
      <c r="Q143" s="48"/>
      <c r="R143" s="49"/>
    </row>
    <row r="144" spans="1:18">
      <c r="A144" s="40"/>
      <c r="B144" s="41" t="s">
        <v>164</v>
      </c>
      <c r="C144" s="107">
        <v>107.63</v>
      </c>
      <c r="D144" s="105">
        <v>108.47</v>
      </c>
      <c r="E144" s="109">
        <v>86.37</v>
      </c>
      <c r="F144" s="110"/>
      <c r="G144" s="39"/>
      <c r="H144" s="15"/>
      <c r="I144" s="40"/>
      <c r="J144" s="41" t="s">
        <v>164</v>
      </c>
      <c r="K144" s="42">
        <v>85.5</v>
      </c>
      <c r="L144" s="43">
        <v>87</v>
      </c>
      <c r="M144" s="44">
        <v>89.6</v>
      </c>
      <c r="N144" s="45">
        <v>95.7</v>
      </c>
      <c r="O144" s="46">
        <v>101.7</v>
      </c>
      <c r="P144" s="47">
        <v>94.4</v>
      </c>
      <c r="Q144" s="48"/>
      <c r="R144" s="49"/>
    </row>
    <row r="145" spans="1:18">
      <c r="A145" s="40"/>
      <c r="B145" s="41" t="s">
        <v>165</v>
      </c>
      <c r="C145" s="107">
        <v>109.09</v>
      </c>
      <c r="D145" s="105">
        <v>108.44</v>
      </c>
      <c r="E145" s="109">
        <v>86.13</v>
      </c>
      <c r="F145" s="110"/>
      <c r="G145" s="39"/>
      <c r="H145" s="15"/>
      <c r="I145" s="40"/>
      <c r="J145" s="41" t="s">
        <v>165</v>
      </c>
      <c r="K145" s="42">
        <v>83.2</v>
      </c>
      <c r="L145" s="43">
        <v>85.7</v>
      </c>
      <c r="M145" s="44">
        <v>89.2</v>
      </c>
      <c r="N145" s="45">
        <v>93.2</v>
      </c>
      <c r="O145" s="46">
        <v>100.1</v>
      </c>
      <c r="P145" s="47">
        <v>93.9</v>
      </c>
      <c r="Q145" s="48"/>
      <c r="R145" s="49"/>
    </row>
    <row r="146" spans="1:18">
      <c r="A146" s="40"/>
      <c r="B146" s="41" t="s">
        <v>166</v>
      </c>
      <c r="C146" s="107">
        <v>105.18</v>
      </c>
      <c r="D146" s="105">
        <v>107.4</v>
      </c>
      <c r="E146" s="109">
        <v>85.67</v>
      </c>
      <c r="F146" s="110"/>
      <c r="G146" s="39"/>
      <c r="H146" s="15"/>
      <c r="I146" s="40"/>
      <c r="J146" s="41" t="s">
        <v>166</v>
      </c>
      <c r="K146" s="42">
        <v>82.3</v>
      </c>
      <c r="L146" s="43">
        <v>85.2</v>
      </c>
      <c r="M146" s="44">
        <v>89.1</v>
      </c>
      <c r="N146" s="45">
        <v>92.2</v>
      </c>
      <c r="O146" s="46">
        <v>99.6</v>
      </c>
      <c r="P146" s="47">
        <v>93.9</v>
      </c>
      <c r="Q146" s="48"/>
      <c r="R146" s="49"/>
    </row>
    <row r="147" spans="1:18">
      <c r="A147" s="40"/>
      <c r="B147" s="41" t="s">
        <v>167</v>
      </c>
      <c r="C147" s="107">
        <v>105.08</v>
      </c>
      <c r="D147" s="105">
        <v>108.24</v>
      </c>
      <c r="E147" s="109">
        <v>83.98</v>
      </c>
      <c r="F147" s="110"/>
      <c r="G147" s="39"/>
      <c r="H147" s="15"/>
      <c r="I147" s="40"/>
      <c r="J147" s="41" t="s">
        <v>167</v>
      </c>
      <c r="K147" s="42">
        <v>82.9</v>
      </c>
      <c r="L147" s="43">
        <v>84.4</v>
      </c>
      <c r="M147" s="44">
        <v>88.5</v>
      </c>
      <c r="N147" s="45">
        <v>92.9</v>
      </c>
      <c r="O147" s="46">
        <v>98.7</v>
      </c>
      <c r="P147" s="47">
        <v>93.2</v>
      </c>
      <c r="Q147" s="48"/>
      <c r="R147" s="49"/>
    </row>
    <row r="148" spans="1:18">
      <c r="A148" s="57"/>
      <c r="B148" s="58" t="s">
        <v>168</v>
      </c>
      <c r="C148" s="122">
        <v>109.67</v>
      </c>
      <c r="D148" s="101">
        <v>106.85</v>
      </c>
      <c r="E148" s="123">
        <v>82.4</v>
      </c>
      <c r="F148" s="127"/>
      <c r="G148" s="128" t="s">
        <v>174</v>
      </c>
      <c r="H148" s="15"/>
      <c r="I148" s="57"/>
      <c r="J148" s="41" t="s">
        <v>168</v>
      </c>
      <c r="K148" s="42">
        <v>82.7</v>
      </c>
      <c r="L148" s="43">
        <v>83.8</v>
      </c>
      <c r="M148" s="44">
        <v>87.3</v>
      </c>
      <c r="N148" s="45">
        <v>92.7</v>
      </c>
      <c r="O148" s="46">
        <v>98</v>
      </c>
      <c r="P148" s="47">
        <v>92</v>
      </c>
      <c r="Q148" s="48"/>
      <c r="R148" s="49"/>
    </row>
    <row r="149" spans="1:18">
      <c r="A149" s="126" t="s">
        <v>183</v>
      </c>
      <c r="B149" s="41" t="s">
        <v>157</v>
      </c>
      <c r="C149" s="107">
        <v>107.82</v>
      </c>
      <c r="D149" s="105">
        <v>106.53</v>
      </c>
      <c r="E149" s="109">
        <v>82.45</v>
      </c>
      <c r="F149" s="110"/>
      <c r="G149" s="39"/>
      <c r="H149" s="15"/>
      <c r="I149" s="126" t="s">
        <v>183</v>
      </c>
      <c r="J149" s="71" t="s">
        <v>157</v>
      </c>
      <c r="K149" s="88">
        <v>84.1</v>
      </c>
      <c r="L149" s="89">
        <v>84.2</v>
      </c>
      <c r="M149" s="90">
        <v>87.9</v>
      </c>
      <c r="N149" s="72">
        <v>94.3</v>
      </c>
      <c r="O149" s="73">
        <v>98.4</v>
      </c>
      <c r="P149" s="74">
        <v>92.6</v>
      </c>
      <c r="Q149" s="75"/>
      <c r="R149" s="76" t="s">
        <v>174</v>
      </c>
    </row>
    <row r="150" spans="1:18">
      <c r="A150" s="40">
        <v>2002</v>
      </c>
      <c r="B150" s="41" t="s">
        <v>158</v>
      </c>
      <c r="C150" s="107">
        <v>109.71</v>
      </c>
      <c r="D150" s="105">
        <v>107.02</v>
      </c>
      <c r="E150" s="109">
        <v>82.78</v>
      </c>
      <c r="F150" s="110"/>
      <c r="G150" s="39"/>
      <c r="H150" s="15"/>
      <c r="I150" s="40">
        <v>2002</v>
      </c>
      <c r="J150" s="41" t="s">
        <v>158</v>
      </c>
      <c r="K150" s="42">
        <v>84.7</v>
      </c>
      <c r="L150" s="43">
        <v>85</v>
      </c>
      <c r="M150" s="44">
        <v>87.5</v>
      </c>
      <c r="N150" s="45">
        <v>94.7</v>
      </c>
      <c r="O150" s="46">
        <v>99.3</v>
      </c>
      <c r="P150" s="47">
        <v>92.1</v>
      </c>
      <c r="Q150" s="48"/>
      <c r="R150" s="49"/>
    </row>
    <row r="151" spans="1:18">
      <c r="A151" s="40"/>
      <c r="B151" s="41" t="s">
        <v>159</v>
      </c>
      <c r="C151" s="107">
        <v>110.31</v>
      </c>
      <c r="D151" s="105">
        <v>107.32</v>
      </c>
      <c r="E151" s="109">
        <v>84.19</v>
      </c>
      <c r="F151" s="110"/>
      <c r="G151" s="39"/>
      <c r="H151" s="15"/>
      <c r="I151" s="40"/>
      <c r="J151" s="41" t="s">
        <v>159</v>
      </c>
      <c r="K151" s="42">
        <v>86.8</v>
      </c>
      <c r="L151" s="43">
        <v>85.6</v>
      </c>
      <c r="M151" s="44">
        <v>87.2</v>
      </c>
      <c r="N151" s="45">
        <v>97.2</v>
      </c>
      <c r="O151" s="46">
        <v>100</v>
      </c>
      <c r="P151" s="47">
        <v>91.9</v>
      </c>
      <c r="Q151" s="48"/>
      <c r="R151" s="49"/>
    </row>
    <row r="152" spans="1:18">
      <c r="A152" s="40"/>
      <c r="B152" s="41" t="s">
        <v>160</v>
      </c>
      <c r="C152" s="107">
        <v>113.56</v>
      </c>
      <c r="D152" s="105">
        <v>108.21</v>
      </c>
      <c r="E152" s="109">
        <v>83.97</v>
      </c>
      <c r="F152" s="110"/>
      <c r="G152" s="39"/>
      <c r="H152" s="15"/>
      <c r="I152" s="40"/>
      <c r="J152" s="41" t="s">
        <v>160</v>
      </c>
      <c r="K152" s="42">
        <v>88.3</v>
      </c>
      <c r="L152" s="43">
        <v>86.1</v>
      </c>
      <c r="M152" s="44">
        <v>87.1</v>
      </c>
      <c r="N152" s="45">
        <v>98.7</v>
      </c>
      <c r="O152" s="46">
        <v>100.7</v>
      </c>
      <c r="P152" s="47">
        <v>91.8</v>
      </c>
      <c r="Q152" s="48"/>
      <c r="R152" s="49"/>
    </row>
    <row r="153" spans="1:18">
      <c r="A153" s="40"/>
      <c r="B153" s="41" t="s">
        <v>161</v>
      </c>
      <c r="C153" s="107">
        <v>116.82</v>
      </c>
      <c r="D153" s="105">
        <v>108.56</v>
      </c>
      <c r="E153" s="109">
        <v>82.35</v>
      </c>
      <c r="F153" s="110"/>
      <c r="G153" s="39"/>
      <c r="H153" s="15"/>
      <c r="I153" s="40"/>
      <c r="J153" s="41" t="s">
        <v>161</v>
      </c>
      <c r="K153" s="42">
        <v>90.4</v>
      </c>
      <c r="L153" s="43">
        <v>88.6</v>
      </c>
      <c r="M153" s="44">
        <v>86.6</v>
      </c>
      <c r="N153" s="45">
        <v>101</v>
      </c>
      <c r="O153" s="46">
        <v>103.6</v>
      </c>
      <c r="P153" s="47">
        <v>91.2</v>
      </c>
      <c r="Q153" s="48"/>
      <c r="R153" s="49"/>
    </row>
    <row r="154" spans="1:18">
      <c r="A154" s="40"/>
      <c r="B154" s="41" t="s">
        <v>162</v>
      </c>
      <c r="C154" s="107">
        <v>118.17</v>
      </c>
      <c r="D154" s="105">
        <v>109.18</v>
      </c>
      <c r="E154" s="109">
        <v>84.43</v>
      </c>
      <c r="F154" s="110"/>
      <c r="G154" s="39"/>
      <c r="H154" s="15"/>
      <c r="I154" s="40"/>
      <c r="J154" s="41" t="s">
        <v>162</v>
      </c>
      <c r="K154" s="42">
        <v>89.8</v>
      </c>
      <c r="L154" s="43">
        <v>87.7</v>
      </c>
      <c r="M154" s="44">
        <v>86.5</v>
      </c>
      <c r="N154" s="45">
        <v>100.4</v>
      </c>
      <c r="O154" s="46">
        <v>102.6</v>
      </c>
      <c r="P154" s="47">
        <v>91.1</v>
      </c>
      <c r="Q154" s="48"/>
      <c r="R154" s="49"/>
    </row>
    <row r="155" spans="1:18">
      <c r="A155" s="40"/>
      <c r="B155" s="41" t="s">
        <v>163</v>
      </c>
      <c r="C155" s="107">
        <v>118.3</v>
      </c>
      <c r="D155" s="105">
        <v>110.17</v>
      </c>
      <c r="E155" s="109">
        <v>84.21</v>
      </c>
      <c r="F155" s="110"/>
      <c r="G155" s="39"/>
      <c r="H155" s="15"/>
      <c r="I155" s="40"/>
      <c r="J155" s="41" t="s">
        <v>163</v>
      </c>
      <c r="K155" s="42">
        <v>90</v>
      </c>
      <c r="L155" s="43">
        <v>88.4</v>
      </c>
      <c r="M155" s="44">
        <v>86.8</v>
      </c>
      <c r="N155" s="45">
        <v>100.6</v>
      </c>
      <c r="O155" s="46">
        <v>103.4</v>
      </c>
      <c r="P155" s="47">
        <v>91.4</v>
      </c>
      <c r="Q155" s="48"/>
      <c r="R155" s="49"/>
    </row>
    <row r="156" spans="1:18">
      <c r="A156" s="40"/>
      <c r="B156" s="41" t="s">
        <v>164</v>
      </c>
      <c r="C156" s="107">
        <v>122.32</v>
      </c>
      <c r="D156" s="105">
        <v>110.73</v>
      </c>
      <c r="E156" s="109">
        <v>84.3</v>
      </c>
      <c r="F156" s="110"/>
      <c r="G156" s="39"/>
      <c r="H156" s="15"/>
      <c r="I156" s="40"/>
      <c r="J156" s="41" t="s">
        <v>164</v>
      </c>
      <c r="K156" s="42">
        <v>90.3</v>
      </c>
      <c r="L156" s="43">
        <v>89.4</v>
      </c>
      <c r="M156" s="44">
        <v>86.5</v>
      </c>
      <c r="N156" s="45">
        <v>100.9</v>
      </c>
      <c r="O156" s="46">
        <v>104.4</v>
      </c>
      <c r="P156" s="47">
        <v>91.1</v>
      </c>
      <c r="Q156" s="48"/>
      <c r="R156" s="49"/>
    </row>
    <row r="157" spans="1:18">
      <c r="A157" s="40"/>
      <c r="B157" s="41" t="s">
        <v>165</v>
      </c>
      <c r="C157" s="107">
        <v>124.66</v>
      </c>
      <c r="D157" s="105">
        <v>108.94</v>
      </c>
      <c r="E157" s="109">
        <v>83.7</v>
      </c>
      <c r="F157" s="110"/>
      <c r="G157" s="39"/>
      <c r="H157" s="15"/>
      <c r="I157" s="40"/>
      <c r="J157" s="41" t="s">
        <v>165</v>
      </c>
      <c r="K157" s="42">
        <v>89.4</v>
      </c>
      <c r="L157" s="43">
        <v>89.7</v>
      </c>
      <c r="M157" s="44">
        <v>87.2</v>
      </c>
      <c r="N157" s="45">
        <v>99.9</v>
      </c>
      <c r="O157" s="46">
        <v>104.9</v>
      </c>
      <c r="P157" s="47">
        <v>91.9</v>
      </c>
      <c r="Q157" s="48"/>
      <c r="R157" s="49"/>
    </row>
    <row r="158" spans="1:18">
      <c r="A158" s="40"/>
      <c r="B158" s="41" t="s">
        <v>166</v>
      </c>
      <c r="C158" s="107">
        <v>127.89</v>
      </c>
      <c r="D158" s="105">
        <v>113.69</v>
      </c>
      <c r="E158" s="109">
        <v>84.19</v>
      </c>
      <c r="F158" s="110"/>
      <c r="G158" s="39"/>
      <c r="H158" s="15"/>
      <c r="I158" s="40"/>
      <c r="J158" s="41" t="s">
        <v>166</v>
      </c>
      <c r="K158" s="42">
        <v>90.1</v>
      </c>
      <c r="L158" s="43">
        <v>89.8</v>
      </c>
      <c r="M158" s="44">
        <v>87.4</v>
      </c>
      <c r="N158" s="45">
        <v>100.6</v>
      </c>
      <c r="O158" s="46">
        <v>105</v>
      </c>
      <c r="P158" s="47">
        <v>92.1</v>
      </c>
      <c r="Q158" s="48"/>
      <c r="R158" s="49"/>
    </row>
    <row r="159" spans="1:18">
      <c r="A159" s="40"/>
      <c r="B159" s="41" t="s">
        <v>167</v>
      </c>
      <c r="C159" s="107">
        <v>125.96</v>
      </c>
      <c r="D159" s="105">
        <v>113.12</v>
      </c>
      <c r="E159" s="109">
        <v>85.28</v>
      </c>
      <c r="F159" s="110"/>
      <c r="G159" s="39"/>
      <c r="H159" s="15"/>
      <c r="I159" s="40"/>
      <c r="J159" s="41" t="s">
        <v>167</v>
      </c>
      <c r="K159" s="42">
        <v>90.2</v>
      </c>
      <c r="L159" s="43">
        <v>90.5</v>
      </c>
      <c r="M159" s="44">
        <v>87.7</v>
      </c>
      <c r="N159" s="45">
        <v>100.8</v>
      </c>
      <c r="O159" s="46">
        <v>105.7</v>
      </c>
      <c r="P159" s="47">
        <v>92.4</v>
      </c>
      <c r="Q159" s="48"/>
      <c r="R159" s="49"/>
    </row>
    <row r="160" spans="1:18">
      <c r="A160" s="40"/>
      <c r="B160" s="41" t="s">
        <v>168</v>
      </c>
      <c r="C160" s="107">
        <v>128.97</v>
      </c>
      <c r="D160" s="105">
        <v>112.87</v>
      </c>
      <c r="E160" s="109">
        <v>86.83</v>
      </c>
      <c r="F160" s="110"/>
      <c r="G160" s="39"/>
      <c r="H160" s="15"/>
      <c r="I160" s="40"/>
      <c r="J160" s="58" t="s">
        <v>168</v>
      </c>
      <c r="K160" s="59">
        <v>89.2</v>
      </c>
      <c r="L160" s="60">
        <v>89.5</v>
      </c>
      <c r="M160" s="61">
        <v>88.2</v>
      </c>
      <c r="N160" s="84">
        <v>99.7</v>
      </c>
      <c r="O160" s="85">
        <v>104.6</v>
      </c>
      <c r="P160" s="86">
        <v>92.9</v>
      </c>
      <c r="Q160" s="87"/>
      <c r="R160" s="62"/>
    </row>
    <row r="161" spans="1:18">
      <c r="A161" s="125" t="s">
        <v>184</v>
      </c>
      <c r="B161" s="71" t="s">
        <v>157</v>
      </c>
      <c r="C161" s="117">
        <v>124.92</v>
      </c>
      <c r="D161" s="118">
        <v>114.08</v>
      </c>
      <c r="E161" s="119">
        <v>89.25</v>
      </c>
      <c r="F161" s="120"/>
      <c r="G161" s="69"/>
      <c r="H161" s="15"/>
      <c r="I161" s="125" t="s">
        <v>184</v>
      </c>
      <c r="J161" s="41" t="s">
        <v>157</v>
      </c>
      <c r="K161" s="42">
        <v>89.8</v>
      </c>
      <c r="L161" s="43">
        <v>90.3</v>
      </c>
      <c r="M161" s="44">
        <v>88.5</v>
      </c>
      <c r="N161" s="45">
        <v>100.3</v>
      </c>
      <c r="O161" s="46">
        <v>105.6</v>
      </c>
      <c r="P161" s="47">
        <v>93.1</v>
      </c>
      <c r="Q161" s="48"/>
      <c r="R161" s="49"/>
    </row>
    <row r="162" spans="1:18">
      <c r="A162" s="40">
        <v>2003</v>
      </c>
      <c r="B162" s="41" t="s">
        <v>158</v>
      </c>
      <c r="C162" s="107">
        <v>129.21</v>
      </c>
      <c r="D162" s="105">
        <v>114.96</v>
      </c>
      <c r="E162" s="109">
        <v>90.35</v>
      </c>
      <c r="F162" s="110"/>
      <c r="G162" s="39"/>
      <c r="H162" s="15"/>
      <c r="I162" s="40">
        <v>2003</v>
      </c>
      <c r="J162" s="41" t="s">
        <v>158</v>
      </c>
      <c r="K162" s="42">
        <v>90.1</v>
      </c>
      <c r="L162" s="43">
        <v>91</v>
      </c>
      <c r="M162" s="44">
        <v>88.9</v>
      </c>
      <c r="N162" s="45">
        <v>100.7</v>
      </c>
      <c r="O162" s="46">
        <v>106.3</v>
      </c>
      <c r="P162" s="47">
        <v>93.6</v>
      </c>
      <c r="Q162" s="48"/>
      <c r="R162" s="49"/>
    </row>
    <row r="163" spans="1:18">
      <c r="A163" s="40"/>
      <c r="B163" s="41" t="s">
        <v>159</v>
      </c>
      <c r="C163" s="107">
        <v>131.94999999999999</v>
      </c>
      <c r="D163" s="105">
        <v>113.88</v>
      </c>
      <c r="E163" s="109">
        <v>90.76</v>
      </c>
      <c r="F163" s="110"/>
      <c r="G163" s="39"/>
      <c r="H163" s="15"/>
      <c r="I163" s="40"/>
      <c r="J163" s="41" t="s">
        <v>159</v>
      </c>
      <c r="K163" s="42">
        <v>89.9</v>
      </c>
      <c r="L163" s="43">
        <v>90.8</v>
      </c>
      <c r="M163" s="44">
        <v>89.4</v>
      </c>
      <c r="N163" s="45">
        <v>100.5</v>
      </c>
      <c r="O163" s="46">
        <v>106.2</v>
      </c>
      <c r="P163" s="47">
        <v>94.1</v>
      </c>
      <c r="Q163" s="48"/>
      <c r="R163" s="49"/>
    </row>
    <row r="164" spans="1:18">
      <c r="A164" s="40"/>
      <c r="B164" s="41" t="s">
        <v>160</v>
      </c>
      <c r="C164" s="107">
        <v>123.28</v>
      </c>
      <c r="D164" s="105">
        <v>113.81</v>
      </c>
      <c r="E164" s="109">
        <v>90.17</v>
      </c>
      <c r="F164" s="110"/>
      <c r="G164" s="39"/>
      <c r="H164" s="15"/>
      <c r="I164" s="40"/>
      <c r="J164" s="41" t="s">
        <v>160</v>
      </c>
      <c r="K164" s="42">
        <v>89.8</v>
      </c>
      <c r="L164" s="43">
        <v>90.3</v>
      </c>
      <c r="M164" s="44">
        <v>89.3</v>
      </c>
      <c r="N164" s="45">
        <v>100.4</v>
      </c>
      <c r="O164" s="46">
        <v>105.5</v>
      </c>
      <c r="P164" s="47">
        <v>94</v>
      </c>
      <c r="Q164" s="48"/>
      <c r="R164" s="49"/>
    </row>
    <row r="165" spans="1:18">
      <c r="A165" s="40"/>
      <c r="B165" s="41" t="s">
        <v>161</v>
      </c>
      <c r="C165" s="107">
        <v>126.94</v>
      </c>
      <c r="D165" s="105">
        <v>115.07</v>
      </c>
      <c r="E165" s="109">
        <v>90.44</v>
      </c>
      <c r="F165" s="110"/>
      <c r="G165" s="39"/>
      <c r="H165" s="15"/>
      <c r="I165" s="40"/>
      <c r="J165" s="41" t="s">
        <v>161</v>
      </c>
      <c r="K165" s="42">
        <v>90.7</v>
      </c>
      <c r="L165" s="43">
        <v>91.1</v>
      </c>
      <c r="M165" s="44">
        <v>90.1</v>
      </c>
      <c r="N165" s="45">
        <v>101.4</v>
      </c>
      <c r="O165" s="46">
        <v>106.5</v>
      </c>
      <c r="P165" s="47">
        <v>94.8</v>
      </c>
      <c r="Q165" s="48"/>
      <c r="R165" s="49"/>
    </row>
    <row r="166" spans="1:18">
      <c r="A166" s="40"/>
      <c r="B166" s="41" t="s">
        <v>162</v>
      </c>
      <c r="C166" s="107">
        <v>123.43</v>
      </c>
      <c r="D166" s="105">
        <v>113.71</v>
      </c>
      <c r="E166" s="109">
        <v>89.12</v>
      </c>
      <c r="F166" s="110"/>
      <c r="G166" s="39"/>
      <c r="H166" s="15"/>
      <c r="I166" s="40"/>
      <c r="J166" s="41" t="s">
        <v>162</v>
      </c>
      <c r="K166" s="42">
        <v>91.3</v>
      </c>
      <c r="L166" s="43">
        <v>91</v>
      </c>
      <c r="M166" s="44">
        <v>90.6</v>
      </c>
      <c r="N166" s="45">
        <v>102.1</v>
      </c>
      <c r="O166" s="46">
        <v>106.4</v>
      </c>
      <c r="P166" s="47">
        <v>95.4</v>
      </c>
      <c r="Q166" s="48"/>
      <c r="R166" s="49"/>
    </row>
    <row r="167" spans="1:18">
      <c r="A167" s="40"/>
      <c r="B167" s="41" t="s">
        <v>163</v>
      </c>
      <c r="C167" s="107">
        <v>128.32</v>
      </c>
      <c r="D167" s="105">
        <v>113.4</v>
      </c>
      <c r="E167" s="109">
        <v>91.81</v>
      </c>
      <c r="F167" s="110"/>
      <c r="G167" s="39"/>
      <c r="H167" s="15"/>
      <c r="I167" s="40"/>
      <c r="J167" s="41" t="s">
        <v>163</v>
      </c>
      <c r="K167" s="42">
        <v>92.3</v>
      </c>
      <c r="L167" s="43">
        <v>91.5</v>
      </c>
      <c r="M167" s="44">
        <v>91.4</v>
      </c>
      <c r="N167" s="45">
        <v>103.2</v>
      </c>
      <c r="O167" s="46">
        <v>106.9</v>
      </c>
      <c r="P167" s="47">
        <v>96.2</v>
      </c>
      <c r="Q167" s="48"/>
      <c r="R167" s="49"/>
    </row>
    <row r="168" spans="1:18">
      <c r="A168" s="40"/>
      <c r="B168" s="41" t="s">
        <v>164</v>
      </c>
      <c r="C168" s="107">
        <v>123.17</v>
      </c>
      <c r="D168" s="105">
        <v>112.51</v>
      </c>
      <c r="E168" s="109">
        <v>89.68</v>
      </c>
      <c r="F168" s="110"/>
      <c r="G168" s="39"/>
      <c r="H168" s="15"/>
      <c r="I168" s="40"/>
      <c r="J168" s="41" t="s">
        <v>164</v>
      </c>
      <c r="K168" s="42">
        <v>92.2</v>
      </c>
      <c r="L168" s="43">
        <v>91.6</v>
      </c>
      <c r="M168" s="44">
        <v>92.1</v>
      </c>
      <c r="N168" s="45">
        <v>103.1</v>
      </c>
      <c r="O168" s="46">
        <v>107.1</v>
      </c>
      <c r="P168" s="47">
        <v>96.9</v>
      </c>
      <c r="Q168" s="48"/>
      <c r="R168" s="49"/>
    </row>
    <row r="169" spans="1:18">
      <c r="A169" s="40"/>
      <c r="B169" s="41" t="s">
        <v>165</v>
      </c>
      <c r="C169" s="107">
        <v>125.94</v>
      </c>
      <c r="D169" s="105">
        <v>114.75</v>
      </c>
      <c r="E169" s="109">
        <v>91.63</v>
      </c>
      <c r="F169" s="110"/>
      <c r="G169" s="39"/>
      <c r="H169" s="15"/>
      <c r="I169" s="40"/>
      <c r="J169" s="41" t="s">
        <v>165</v>
      </c>
      <c r="K169" s="42">
        <v>94.3</v>
      </c>
      <c r="L169" s="43">
        <v>93.4</v>
      </c>
      <c r="M169" s="44">
        <v>92.1</v>
      </c>
      <c r="N169" s="45">
        <v>105.3</v>
      </c>
      <c r="O169" s="46">
        <v>109.2</v>
      </c>
      <c r="P169" s="47">
        <v>96.9</v>
      </c>
      <c r="Q169" s="48"/>
      <c r="R169" s="49"/>
    </row>
    <row r="170" spans="1:18">
      <c r="A170" s="40"/>
      <c r="B170" s="41" t="s">
        <v>166</v>
      </c>
      <c r="C170" s="107">
        <v>133.06</v>
      </c>
      <c r="D170" s="105">
        <v>120.4</v>
      </c>
      <c r="E170" s="109">
        <v>93.85</v>
      </c>
      <c r="F170" s="110"/>
      <c r="G170" s="39"/>
      <c r="H170" s="15"/>
      <c r="I170" s="40"/>
      <c r="J170" s="41" t="s">
        <v>166</v>
      </c>
      <c r="K170" s="42">
        <v>96</v>
      </c>
      <c r="L170" s="43">
        <v>95.5</v>
      </c>
      <c r="M170" s="44">
        <v>93.1</v>
      </c>
      <c r="N170" s="45">
        <v>107.2</v>
      </c>
      <c r="O170" s="46">
        <v>111.7</v>
      </c>
      <c r="P170" s="47">
        <v>98</v>
      </c>
      <c r="Q170" s="48"/>
      <c r="R170" s="49"/>
    </row>
    <row r="171" spans="1:18">
      <c r="A171" s="40"/>
      <c r="B171" s="41" t="s">
        <v>167</v>
      </c>
      <c r="C171" s="107">
        <v>127.6</v>
      </c>
      <c r="D171" s="105">
        <v>116.64</v>
      </c>
      <c r="E171" s="109">
        <v>92.03</v>
      </c>
      <c r="F171" s="110"/>
      <c r="G171" s="39"/>
      <c r="H171" s="15"/>
      <c r="I171" s="40"/>
      <c r="J171" s="41" t="s">
        <v>167</v>
      </c>
      <c r="K171" s="42">
        <v>94.4</v>
      </c>
      <c r="L171" s="43">
        <v>94.6</v>
      </c>
      <c r="M171" s="44">
        <v>93.3</v>
      </c>
      <c r="N171" s="45">
        <v>105.5</v>
      </c>
      <c r="O171" s="46">
        <v>110.6</v>
      </c>
      <c r="P171" s="47">
        <v>98.2</v>
      </c>
      <c r="Q171" s="48"/>
      <c r="R171" s="49"/>
    </row>
    <row r="172" spans="1:18">
      <c r="A172" s="57"/>
      <c r="B172" s="58" t="s">
        <v>168</v>
      </c>
      <c r="C172" s="122">
        <v>130.94999999999999</v>
      </c>
      <c r="D172" s="101">
        <v>119.08</v>
      </c>
      <c r="E172" s="123">
        <v>91.97</v>
      </c>
      <c r="F172" s="124"/>
      <c r="G172" s="56"/>
      <c r="H172" s="15"/>
      <c r="I172" s="40"/>
      <c r="J172" s="41" t="s">
        <v>168</v>
      </c>
      <c r="K172" s="42">
        <v>95.6</v>
      </c>
      <c r="L172" s="43">
        <v>96.6</v>
      </c>
      <c r="M172" s="44">
        <v>94.2</v>
      </c>
      <c r="N172" s="45">
        <v>106.6</v>
      </c>
      <c r="O172" s="46">
        <v>113</v>
      </c>
      <c r="P172" s="47">
        <v>99.1</v>
      </c>
      <c r="Q172" s="48"/>
      <c r="R172" s="49"/>
    </row>
    <row r="173" spans="1:18">
      <c r="A173" s="126" t="s">
        <v>185</v>
      </c>
      <c r="B173" s="41" t="s">
        <v>157</v>
      </c>
      <c r="C173" s="107">
        <v>131.97999999999999</v>
      </c>
      <c r="D173" s="105">
        <v>122.17</v>
      </c>
      <c r="E173" s="109">
        <v>96.7</v>
      </c>
      <c r="F173" s="110"/>
      <c r="G173" s="39"/>
      <c r="H173" s="15"/>
      <c r="I173" s="125" t="s">
        <v>185</v>
      </c>
      <c r="J173" s="71" t="s">
        <v>157</v>
      </c>
      <c r="K173" s="88">
        <v>97.2</v>
      </c>
      <c r="L173" s="89">
        <v>98</v>
      </c>
      <c r="M173" s="90">
        <v>95.4</v>
      </c>
      <c r="N173" s="72">
        <v>108.4</v>
      </c>
      <c r="O173" s="73">
        <v>114.5</v>
      </c>
      <c r="P173" s="74">
        <v>100.4</v>
      </c>
      <c r="Q173" s="75"/>
      <c r="R173" s="76"/>
    </row>
    <row r="174" spans="1:18">
      <c r="A174" s="40">
        <v>2004</v>
      </c>
      <c r="B174" s="41" t="s">
        <v>158</v>
      </c>
      <c r="C174" s="107">
        <v>129.06</v>
      </c>
      <c r="D174" s="105">
        <v>121.95</v>
      </c>
      <c r="E174" s="109">
        <v>98.41</v>
      </c>
      <c r="F174" s="110"/>
      <c r="G174" s="39"/>
      <c r="H174" s="15"/>
      <c r="I174" s="40">
        <v>2004</v>
      </c>
      <c r="J174" s="41" t="s">
        <v>158</v>
      </c>
      <c r="K174" s="42">
        <v>97.3</v>
      </c>
      <c r="L174" s="43">
        <v>97.7</v>
      </c>
      <c r="M174" s="44">
        <v>95.4</v>
      </c>
      <c r="N174" s="45">
        <v>108.5</v>
      </c>
      <c r="O174" s="46">
        <v>114.2</v>
      </c>
      <c r="P174" s="47">
        <v>100.4</v>
      </c>
      <c r="Q174" s="48"/>
      <c r="R174" s="49"/>
    </row>
    <row r="175" spans="1:18">
      <c r="A175" s="40"/>
      <c r="B175" s="41" t="s">
        <v>159</v>
      </c>
      <c r="C175" s="107">
        <v>134.61000000000001</v>
      </c>
      <c r="D175" s="105">
        <v>121.53</v>
      </c>
      <c r="E175" s="109">
        <v>96.28</v>
      </c>
      <c r="F175" s="110"/>
      <c r="G175" s="39"/>
      <c r="H175" s="15"/>
      <c r="I175" s="40"/>
      <c r="J175" s="41" t="s">
        <v>159</v>
      </c>
      <c r="K175" s="42">
        <v>99</v>
      </c>
      <c r="L175" s="43">
        <v>97.8</v>
      </c>
      <c r="M175" s="44">
        <v>95.8</v>
      </c>
      <c r="N175" s="45">
        <v>110.4</v>
      </c>
      <c r="O175" s="46">
        <v>114.4</v>
      </c>
      <c r="P175" s="47">
        <v>100.9</v>
      </c>
      <c r="Q175" s="48"/>
      <c r="R175" s="49"/>
    </row>
    <row r="176" spans="1:18">
      <c r="A176" s="40"/>
      <c r="B176" s="41" t="s">
        <v>160</v>
      </c>
      <c r="C176" s="107">
        <v>132.34</v>
      </c>
      <c r="D176" s="105">
        <v>121.69</v>
      </c>
      <c r="E176" s="109">
        <v>97.04</v>
      </c>
      <c r="F176" s="110"/>
      <c r="G176" s="39"/>
      <c r="H176" s="15"/>
      <c r="I176" s="40"/>
      <c r="J176" s="41" t="s">
        <v>160</v>
      </c>
      <c r="K176" s="42">
        <v>99.6</v>
      </c>
      <c r="L176" s="43">
        <v>98.8</v>
      </c>
      <c r="M176" s="44">
        <v>97.1</v>
      </c>
      <c r="N176" s="45">
        <v>111</v>
      </c>
      <c r="O176" s="46">
        <v>115.5</v>
      </c>
      <c r="P176" s="47">
        <v>102.2</v>
      </c>
      <c r="Q176" s="48"/>
      <c r="R176" s="49"/>
    </row>
    <row r="177" spans="1:18">
      <c r="A177" s="40"/>
      <c r="B177" s="41" t="s">
        <v>161</v>
      </c>
      <c r="C177" s="107">
        <v>138.6</v>
      </c>
      <c r="D177" s="105">
        <v>123.35</v>
      </c>
      <c r="E177" s="109">
        <v>99.08</v>
      </c>
      <c r="F177" s="110"/>
      <c r="G177" s="39"/>
      <c r="H177" s="15"/>
      <c r="I177" s="40"/>
      <c r="J177" s="41" t="s">
        <v>161</v>
      </c>
      <c r="K177" s="42">
        <v>100.4</v>
      </c>
      <c r="L177" s="43">
        <v>98.7</v>
      </c>
      <c r="M177" s="44">
        <v>97.8</v>
      </c>
      <c r="N177" s="45">
        <v>112</v>
      </c>
      <c r="O177" s="46">
        <v>115.4</v>
      </c>
      <c r="P177" s="47">
        <v>102.9</v>
      </c>
      <c r="Q177" s="48"/>
      <c r="R177" s="49"/>
    </row>
    <row r="178" spans="1:18">
      <c r="A178" s="40"/>
      <c r="B178" s="41" t="s">
        <v>162</v>
      </c>
      <c r="C178" s="107">
        <v>139.91</v>
      </c>
      <c r="D178" s="105">
        <v>123.71</v>
      </c>
      <c r="E178" s="109">
        <v>95.44</v>
      </c>
      <c r="F178" s="110"/>
      <c r="G178" s="39"/>
      <c r="H178" s="15"/>
      <c r="I178" s="40"/>
      <c r="J178" s="41" t="s">
        <v>162</v>
      </c>
      <c r="K178" s="42">
        <v>99.9</v>
      </c>
      <c r="L178" s="43">
        <v>99.6</v>
      </c>
      <c r="M178" s="44">
        <v>97.6</v>
      </c>
      <c r="N178" s="45">
        <v>111.4</v>
      </c>
      <c r="O178" s="46">
        <v>116.4</v>
      </c>
      <c r="P178" s="47">
        <v>102.6</v>
      </c>
      <c r="Q178" s="48"/>
      <c r="R178" s="49"/>
    </row>
    <row r="179" spans="1:18">
      <c r="A179" s="40"/>
      <c r="B179" s="41" t="s">
        <v>163</v>
      </c>
      <c r="C179" s="107">
        <v>136.72999999999999</v>
      </c>
      <c r="D179" s="105">
        <v>126.07</v>
      </c>
      <c r="E179" s="109">
        <v>99.56</v>
      </c>
      <c r="F179" s="110"/>
      <c r="G179" s="39"/>
      <c r="H179" s="15"/>
      <c r="I179" s="40"/>
      <c r="J179" s="41" t="s">
        <v>163</v>
      </c>
      <c r="K179" s="42">
        <v>101.8</v>
      </c>
      <c r="L179" s="43">
        <v>100.7</v>
      </c>
      <c r="M179" s="44">
        <v>97.8</v>
      </c>
      <c r="N179" s="45">
        <v>113.5</v>
      </c>
      <c r="O179" s="46">
        <v>117.8</v>
      </c>
      <c r="P179" s="47">
        <v>102.9</v>
      </c>
      <c r="Q179" s="48"/>
      <c r="R179" s="49"/>
    </row>
    <row r="180" spans="1:18">
      <c r="A180" s="40"/>
      <c r="B180" s="41" t="s">
        <v>164</v>
      </c>
      <c r="C180" s="107">
        <v>137.97999999999999</v>
      </c>
      <c r="D180" s="105">
        <v>123.64</v>
      </c>
      <c r="E180" s="109">
        <v>98.07</v>
      </c>
      <c r="F180" s="110"/>
      <c r="G180" s="39"/>
      <c r="H180" s="15"/>
      <c r="I180" s="40"/>
      <c r="J180" s="41" t="s">
        <v>164</v>
      </c>
      <c r="K180" s="42">
        <v>100.8</v>
      </c>
      <c r="L180" s="43">
        <v>99.6</v>
      </c>
      <c r="M180" s="44">
        <v>98.1</v>
      </c>
      <c r="N180" s="45">
        <v>112.5</v>
      </c>
      <c r="O180" s="46">
        <v>116.5</v>
      </c>
      <c r="P180" s="47">
        <v>103.2</v>
      </c>
      <c r="Q180" s="48"/>
      <c r="R180" s="49"/>
    </row>
    <row r="181" spans="1:18">
      <c r="A181" s="40"/>
      <c r="B181" s="41" t="s">
        <v>165</v>
      </c>
      <c r="C181" s="107">
        <v>140.82</v>
      </c>
      <c r="D181" s="105">
        <v>124.84</v>
      </c>
      <c r="E181" s="109">
        <v>98.84</v>
      </c>
      <c r="F181" s="110"/>
      <c r="G181" s="39"/>
      <c r="H181" s="15"/>
      <c r="I181" s="40"/>
      <c r="J181" s="41" t="s">
        <v>165</v>
      </c>
      <c r="K181" s="42">
        <v>101.2</v>
      </c>
      <c r="L181" s="43">
        <v>99.8</v>
      </c>
      <c r="M181" s="44">
        <v>99</v>
      </c>
      <c r="N181" s="45">
        <v>112.8</v>
      </c>
      <c r="O181" s="46">
        <v>116.8</v>
      </c>
      <c r="P181" s="47">
        <v>104.2</v>
      </c>
      <c r="Q181" s="48"/>
      <c r="R181" s="49"/>
    </row>
    <row r="182" spans="1:18">
      <c r="A182" s="40"/>
      <c r="B182" s="41" t="s">
        <v>166</v>
      </c>
      <c r="C182" s="107">
        <v>140.84</v>
      </c>
      <c r="D182" s="105">
        <v>125.41</v>
      </c>
      <c r="E182" s="109">
        <v>102.07</v>
      </c>
      <c r="F182" s="110"/>
      <c r="G182" s="39"/>
      <c r="H182" s="15"/>
      <c r="I182" s="40"/>
      <c r="J182" s="41" t="s">
        <v>166</v>
      </c>
      <c r="K182" s="42">
        <v>101.4</v>
      </c>
      <c r="L182" s="43">
        <v>99.3</v>
      </c>
      <c r="M182" s="44">
        <v>98.6</v>
      </c>
      <c r="N182" s="45">
        <v>113.1</v>
      </c>
      <c r="O182" s="46">
        <v>116.1</v>
      </c>
      <c r="P182" s="47">
        <v>103.7</v>
      </c>
      <c r="Q182" s="48"/>
      <c r="R182" s="49"/>
    </row>
    <row r="183" spans="1:18">
      <c r="A183" s="40"/>
      <c r="B183" s="41" t="s">
        <v>167</v>
      </c>
      <c r="C183" s="107">
        <v>143.83000000000001</v>
      </c>
      <c r="D183" s="105">
        <v>127.21</v>
      </c>
      <c r="E183" s="109">
        <v>104.06</v>
      </c>
      <c r="F183" s="110"/>
      <c r="G183" s="39"/>
      <c r="H183" s="15"/>
      <c r="I183" s="40"/>
      <c r="J183" s="41" t="s">
        <v>167</v>
      </c>
      <c r="K183" s="42">
        <v>101.6</v>
      </c>
      <c r="L183" s="43">
        <v>100.5</v>
      </c>
      <c r="M183" s="44">
        <v>98.9</v>
      </c>
      <c r="N183" s="45">
        <v>113.3</v>
      </c>
      <c r="O183" s="46">
        <v>117.6</v>
      </c>
      <c r="P183" s="47">
        <v>104.1</v>
      </c>
      <c r="Q183" s="48"/>
      <c r="R183" s="49"/>
    </row>
    <row r="184" spans="1:18">
      <c r="A184" s="40"/>
      <c r="B184" s="41" t="s">
        <v>168</v>
      </c>
      <c r="C184" s="107">
        <v>145.65</v>
      </c>
      <c r="D184" s="105">
        <v>128.43</v>
      </c>
      <c r="E184" s="109">
        <v>104.06</v>
      </c>
      <c r="F184" s="110"/>
      <c r="G184" s="39"/>
      <c r="H184" s="15"/>
      <c r="I184" s="40"/>
      <c r="J184" s="41" t="s">
        <v>168</v>
      </c>
      <c r="K184" s="59">
        <v>102</v>
      </c>
      <c r="L184" s="60">
        <v>99.6</v>
      </c>
      <c r="M184" s="61">
        <v>98.8</v>
      </c>
      <c r="N184" s="45">
        <v>113.7</v>
      </c>
      <c r="O184" s="46">
        <v>116.5</v>
      </c>
      <c r="P184" s="47">
        <v>104</v>
      </c>
      <c r="Q184" s="48"/>
      <c r="R184" s="49"/>
    </row>
    <row r="185" spans="1:18">
      <c r="A185" s="125" t="s">
        <v>186</v>
      </c>
      <c r="B185" s="71" t="s">
        <v>157</v>
      </c>
      <c r="C185" s="117">
        <v>138.72</v>
      </c>
      <c r="D185" s="118">
        <v>129.47999999999999</v>
      </c>
      <c r="E185" s="119">
        <v>102.5</v>
      </c>
      <c r="F185" s="120"/>
      <c r="G185" s="69"/>
      <c r="H185" s="15"/>
      <c r="I185" s="125" t="s">
        <v>186</v>
      </c>
      <c r="J185" s="71" t="s">
        <v>157</v>
      </c>
      <c r="K185" s="42">
        <v>101.6</v>
      </c>
      <c r="L185" s="43">
        <v>100.3</v>
      </c>
      <c r="M185" s="44">
        <v>99.1</v>
      </c>
      <c r="N185" s="72">
        <v>113.3</v>
      </c>
      <c r="O185" s="73">
        <v>117.3</v>
      </c>
      <c r="P185" s="74">
        <v>104.3</v>
      </c>
      <c r="Q185" s="75"/>
      <c r="R185" s="76"/>
    </row>
    <row r="186" spans="1:18">
      <c r="A186" s="40">
        <v>2005</v>
      </c>
      <c r="B186" s="41" t="s">
        <v>158</v>
      </c>
      <c r="C186" s="107">
        <v>133.91999999999999</v>
      </c>
      <c r="D186" s="105">
        <v>126.29</v>
      </c>
      <c r="E186" s="109">
        <v>104.62</v>
      </c>
      <c r="F186" s="110"/>
      <c r="G186" s="39"/>
      <c r="H186" s="15"/>
      <c r="I186" s="40">
        <v>2005</v>
      </c>
      <c r="J186" s="41" t="s">
        <v>158</v>
      </c>
      <c r="K186" s="42">
        <v>101</v>
      </c>
      <c r="L186" s="43">
        <v>99.4</v>
      </c>
      <c r="M186" s="44">
        <v>98.8</v>
      </c>
      <c r="N186" s="45">
        <v>112.6</v>
      </c>
      <c r="O186" s="46">
        <v>116.2</v>
      </c>
      <c r="P186" s="47">
        <v>103.9</v>
      </c>
      <c r="Q186" s="48"/>
      <c r="R186" s="49"/>
    </row>
    <row r="187" spans="1:18">
      <c r="A187" s="40"/>
      <c r="B187" s="41" t="s">
        <v>159</v>
      </c>
      <c r="C187" s="107">
        <v>133.68</v>
      </c>
      <c r="D187" s="105">
        <v>128.15</v>
      </c>
      <c r="E187" s="109">
        <v>104.85</v>
      </c>
      <c r="F187" s="110"/>
      <c r="G187" s="39"/>
      <c r="H187" s="15"/>
      <c r="I187" s="40"/>
      <c r="J187" s="41" t="s">
        <v>159</v>
      </c>
      <c r="K187" s="42">
        <v>102.2</v>
      </c>
      <c r="L187" s="43">
        <v>100.4</v>
      </c>
      <c r="M187" s="44">
        <v>99.9</v>
      </c>
      <c r="N187" s="45">
        <v>114</v>
      </c>
      <c r="O187" s="46">
        <v>117.4</v>
      </c>
      <c r="P187" s="47">
        <v>105.1</v>
      </c>
      <c r="Q187" s="48"/>
      <c r="R187" s="49"/>
    </row>
    <row r="188" spans="1:18">
      <c r="A188" s="40"/>
      <c r="B188" s="41" t="s">
        <v>160</v>
      </c>
      <c r="C188" s="107">
        <v>134.97</v>
      </c>
      <c r="D188" s="105">
        <v>133.22</v>
      </c>
      <c r="E188" s="109">
        <v>106.68</v>
      </c>
      <c r="F188" s="110"/>
      <c r="G188" s="39"/>
      <c r="H188" s="15"/>
      <c r="I188" s="40"/>
      <c r="J188" s="41" t="s">
        <v>160</v>
      </c>
      <c r="K188" s="42">
        <v>102.8</v>
      </c>
      <c r="L188" s="43">
        <v>101.6</v>
      </c>
      <c r="M188" s="44">
        <v>99.8</v>
      </c>
      <c r="N188" s="45">
        <v>114.6</v>
      </c>
      <c r="O188" s="46">
        <v>118.8</v>
      </c>
      <c r="P188" s="47">
        <v>105</v>
      </c>
      <c r="Q188" s="48"/>
      <c r="R188" s="49"/>
    </row>
    <row r="189" spans="1:18">
      <c r="A189" s="40"/>
      <c r="B189" s="41" t="s">
        <v>161</v>
      </c>
      <c r="C189" s="107">
        <v>132.12</v>
      </c>
      <c r="D189" s="105">
        <v>126.63</v>
      </c>
      <c r="E189" s="109">
        <v>108.73</v>
      </c>
      <c r="F189" s="110"/>
      <c r="G189" s="39"/>
      <c r="H189" s="15"/>
      <c r="I189" s="40"/>
      <c r="J189" s="41" t="s">
        <v>161</v>
      </c>
      <c r="K189" s="42">
        <v>101.7</v>
      </c>
      <c r="L189" s="43">
        <v>100.5</v>
      </c>
      <c r="M189" s="44">
        <v>99.9</v>
      </c>
      <c r="N189" s="45">
        <v>113.4</v>
      </c>
      <c r="O189" s="46">
        <v>117.5</v>
      </c>
      <c r="P189" s="47">
        <v>105.1</v>
      </c>
      <c r="Q189" s="48"/>
      <c r="R189" s="49"/>
    </row>
    <row r="190" spans="1:18">
      <c r="A190" s="40"/>
      <c r="B190" s="41" t="s">
        <v>162</v>
      </c>
      <c r="C190" s="107">
        <v>132.09</v>
      </c>
      <c r="D190" s="105">
        <v>130.55000000000001</v>
      </c>
      <c r="E190" s="109">
        <v>106</v>
      </c>
      <c r="F190" s="110"/>
      <c r="G190" s="39"/>
      <c r="H190" s="15"/>
      <c r="I190" s="40"/>
      <c r="J190" s="41" t="s">
        <v>162</v>
      </c>
      <c r="K190" s="42">
        <v>102</v>
      </c>
      <c r="L190" s="43">
        <v>101.1</v>
      </c>
      <c r="M190" s="44">
        <v>100.7</v>
      </c>
      <c r="N190" s="45">
        <v>113.7</v>
      </c>
      <c r="O190" s="46">
        <v>118.2</v>
      </c>
      <c r="P190" s="47">
        <v>105.9</v>
      </c>
      <c r="Q190" s="48"/>
      <c r="R190" s="49"/>
    </row>
    <row r="191" spans="1:18">
      <c r="A191" s="40"/>
      <c r="B191" s="41" t="s">
        <v>163</v>
      </c>
      <c r="C191" s="107">
        <v>130.37</v>
      </c>
      <c r="D191" s="105">
        <v>128.11000000000001</v>
      </c>
      <c r="E191" s="109">
        <v>104.82</v>
      </c>
      <c r="F191" s="110"/>
      <c r="G191" s="39"/>
      <c r="H191" s="15"/>
      <c r="I191" s="40"/>
      <c r="J191" s="41" t="s">
        <v>163</v>
      </c>
      <c r="K191" s="42">
        <v>103</v>
      </c>
      <c r="L191" s="43">
        <v>100.4</v>
      </c>
      <c r="M191" s="44">
        <v>99.9</v>
      </c>
      <c r="N191" s="45">
        <v>114.9</v>
      </c>
      <c r="O191" s="46">
        <v>117.4</v>
      </c>
      <c r="P191" s="47">
        <v>105.1</v>
      </c>
      <c r="Q191" s="48"/>
      <c r="R191" s="49"/>
    </row>
    <row r="192" spans="1:18">
      <c r="A192" s="40"/>
      <c r="B192" s="41" t="s">
        <v>164</v>
      </c>
      <c r="C192" s="107">
        <v>130.31</v>
      </c>
      <c r="D192" s="105">
        <v>133.13</v>
      </c>
      <c r="E192" s="109">
        <v>108.31</v>
      </c>
      <c r="F192" s="110"/>
      <c r="G192" s="39"/>
      <c r="H192" s="15"/>
      <c r="I192" s="40"/>
      <c r="J192" s="41" t="s">
        <v>164</v>
      </c>
      <c r="K192" s="42">
        <v>103.4</v>
      </c>
      <c r="L192" s="43">
        <v>101.2</v>
      </c>
      <c r="M192" s="44">
        <v>101.1</v>
      </c>
      <c r="N192" s="45">
        <v>115.3</v>
      </c>
      <c r="O192" s="46">
        <v>118.3</v>
      </c>
      <c r="P192" s="47">
        <v>106.3</v>
      </c>
      <c r="Q192" s="48"/>
      <c r="R192" s="49"/>
    </row>
    <row r="193" spans="1:18">
      <c r="A193" s="40"/>
      <c r="B193" s="41" t="s">
        <v>165</v>
      </c>
      <c r="C193" s="107">
        <v>127.12</v>
      </c>
      <c r="D193" s="105">
        <v>130.97</v>
      </c>
      <c r="E193" s="109">
        <v>106.01</v>
      </c>
      <c r="F193" s="110"/>
      <c r="G193" s="39"/>
      <c r="H193" s="15"/>
      <c r="I193" s="40"/>
      <c r="J193" s="41" t="s">
        <v>165</v>
      </c>
      <c r="K193" s="42">
        <v>103.1</v>
      </c>
      <c r="L193" s="43">
        <v>101.4</v>
      </c>
      <c r="M193" s="44">
        <v>101.4</v>
      </c>
      <c r="N193" s="45">
        <v>114.9</v>
      </c>
      <c r="O193" s="46">
        <v>118.5</v>
      </c>
      <c r="P193" s="47">
        <v>106.8</v>
      </c>
      <c r="Q193" s="48"/>
      <c r="R193" s="49"/>
    </row>
    <row r="194" spans="1:18">
      <c r="A194" s="40"/>
      <c r="B194" s="41" t="s">
        <v>166</v>
      </c>
      <c r="C194" s="107">
        <v>126.44</v>
      </c>
      <c r="D194" s="105">
        <v>129.54</v>
      </c>
      <c r="E194" s="109">
        <v>106.21</v>
      </c>
      <c r="F194" s="110"/>
      <c r="G194" s="39"/>
      <c r="H194" s="15"/>
      <c r="I194" s="40"/>
      <c r="J194" s="41" t="s">
        <v>166</v>
      </c>
      <c r="K194" s="42">
        <v>104.7</v>
      </c>
      <c r="L194" s="43">
        <v>101.7</v>
      </c>
      <c r="M194" s="44">
        <v>100.6</v>
      </c>
      <c r="N194" s="45">
        <v>116.7</v>
      </c>
      <c r="O194" s="46">
        <v>118.9</v>
      </c>
      <c r="P194" s="47">
        <v>105.9</v>
      </c>
      <c r="Q194" s="48"/>
      <c r="R194" s="49"/>
    </row>
    <row r="195" spans="1:18">
      <c r="A195" s="40"/>
      <c r="B195" s="41" t="s">
        <v>167</v>
      </c>
      <c r="C195" s="107">
        <v>132.15</v>
      </c>
      <c r="D195" s="105">
        <v>131.47</v>
      </c>
      <c r="E195" s="109">
        <v>107.12</v>
      </c>
      <c r="F195" s="110"/>
      <c r="G195" s="39"/>
      <c r="H195" s="15"/>
      <c r="I195" s="40"/>
      <c r="J195" s="41" t="s">
        <v>167</v>
      </c>
      <c r="K195" s="42">
        <v>105.9</v>
      </c>
      <c r="L195" s="43">
        <v>102.6</v>
      </c>
      <c r="M195" s="44">
        <v>101</v>
      </c>
      <c r="N195" s="45">
        <v>118</v>
      </c>
      <c r="O195" s="46">
        <v>119.9</v>
      </c>
      <c r="P195" s="47">
        <v>106.3</v>
      </c>
      <c r="Q195" s="48"/>
      <c r="R195" s="49"/>
    </row>
    <row r="196" spans="1:18">
      <c r="A196" s="57"/>
      <c r="B196" s="58" t="s">
        <v>168</v>
      </c>
      <c r="C196" s="122">
        <v>128.97999999999999</v>
      </c>
      <c r="D196" s="101">
        <v>131.47999999999999</v>
      </c>
      <c r="E196" s="123">
        <v>107.04</v>
      </c>
      <c r="F196" s="124"/>
      <c r="G196" s="56"/>
      <c r="H196" s="15"/>
      <c r="I196" s="57"/>
      <c r="J196" s="58" t="s">
        <v>168</v>
      </c>
      <c r="K196" s="42">
        <v>105.9</v>
      </c>
      <c r="L196" s="43">
        <v>103.2</v>
      </c>
      <c r="M196" s="44">
        <v>101.5</v>
      </c>
      <c r="N196" s="84">
        <v>118</v>
      </c>
      <c r="O196" s="85">
        <v>120.7</v>
      </c>
      <c r="P196" s="86">
        <v>106.7</v>
      </c>
      <c r="Q196" s="87"/>
      <c r="R196" s="62"/>
    </row>
    <row r="197" spans="1:18">
      <c r="A197" s="126" t="s">
        <v>187</v>
      </c>
      <c r="B197" s="41" t="s">
        <v>157</v>
      </c>
      <c r="C197" s="129">
        <v>137.44</v>
      </c>
      <c r="D197" s="111">
        <v>134.21</v>
      </c>
      <c r="E197" s="130">
        <v>105.28</v>
      </c>
      <c r="F197" s="131"/>
      <c r="G197" s="39"/>
      <c r="H197" s="15"/>
      <c r="I197" s="126" t="s">
        <v>187</v>
      </c>
      <c r="J197" s="41" t="s">
        <v>157</v>
      </c>
      <c r="K197" s="88">
        <v>106.5</v>
      </c>
      <c r="L197" s="89">
        <v>103.6</v>
      </c>
      <c r="M197" s="90">
        <v>101.3</v>
      </c>
      <c r="N197" s="45">
        <v>118.7</v>
      </c>
      <c r="O197" s="46">
        <v>121.1</v>
      </c>
      <c r="P197" s="47">
        <v>106.5</v>
      </c>
      <c r="Q197" s="48"/>
      <c r="R197" s="49"/>
    </row>
    <row r="198" spans="1:18">
      <c r="A198" s="40">
        <v>2006</v>
      </c>
      <c r="B198" s="41" t="s">
        <v>158</v>
      </c>
      <c r="C198" s="129">
        <v>139.33000000000001</v>
      </c>
      <c r="D198" s="111">
        <v>136.37</v>
      </c>
      <c r="E198" s="130">
        <v>106.85</v>
      </c>
      <c r="F198" s="131"/>
      <c r="G198" s="39"/>
      <c r="H198" s="15"/>
      <c r="I198" s="40">
        <v>2006</v>
      </c>
      <c r="J198" s="41" t="s">
        <v>158</v>
      </c>
      <c r="K198" s="42">
        <v>107.2</v>
      </c>
      <c r="L198" s="43">
        <v>104.2</v>
      </c>
      <c r="M198" s="44">
        <v>102.6</v>
      </c>
      <c r="N198" s="45">
        <v>119.4</v>
      </c>
      <c r="O198" s="46">
        <v>121.8</v>
      </c>
      <c r="P198" s="47">
        <v>107.9</v>
      </c>
      <c r="Q198" s="48"/>
      <c r="R198" s="49"/>
    </row>
    <row r="199" spans="1:18">
      <c r="A199" s="40"/>
      <c r="B199" s="41" t="s">
        <v>159</v>
      </c>
      <c r="C199" s="129">
        <v>137.5</v>
      </c>
      <c r="D199" s="111">
        <v>137.07</v>
      </c>
      <c r="E199" s="130">
        <v>106.71</v>
      </c>
      <c r="F199" s="131"/>
      <c r="G199" s="39"/>
      <c r="H199" s="15"/>
      <c r="I199" s="40"/>
      <c r="J199" s="41" t="s">
        <v>159</v>
      </c>
      <c r="K199" s="42">
        <v>105.5</v>
      </c>
      <c r="L199" s="43">
        <v>104.5</v>
      </c>
      <c r="M199" s="44">
        <v>102.6</v>
      </c>
      <c r="N199" s="45">
        <v>117.5</v>
      </c>
      <c r="O199" s="46">
        <v>122.1</v>
      </c>
      <c r="P199" s="47">
        <v>108</v>
      </c>
      <c r="Q199" s="48"/>
      <c r="R199" s="49"/>
    </row>
    <row r="200" spans="1:18">
      <c r="A200" s="40"/>
      <c r="B200" s="41" t="s">
        <v>160</v>
      </c>
      <c r="C200" s="129">
        <v>139.66</v>
      </c>
      <c r="D200" s="111">
        <v>138.97999999999999</v>
      </c>
      <c r="E200" s="130">
        <v>110.89</v>
      </c>
      <c r="F200" s="131"/>
      <c r="G200" s="39"/>
      <c r="H200" s="15"/>
      <c r="I200" s="40"/>
      <c r="J200" s="41" t="s">
        <v>160</v>
      </c>
      <c r="K200" s="42">
        <v>107.5</v>
      </c>
      <c r="L200" s="43">
        <v>104.9</v>
      </c>
      <c r="M200" s="44">
        <v>103.5</v>
      </c>
      <c r="N200" s="45">
        <v>119.8</v>
      </c>
      <c r="O200" s="46">
        <v>122.6</v>
      </c>
      <c r="P200" s="47">
        <v>108.9</v>
      </c>
      <c r="Q200" s="48"/>
      <c r="R200" s="49"/>
    </row>
    <row r="201" spans="1:18">
      <c r="A201" s="40"/>
      <c r="B201" s="41" t="s">
        <v>161</v>
      </c>
      <c r="C201" s="104">
        <v>142.94999999999999</v>
      </c>
      <c r="D201" s="105">
        <v>140.27000000000001</v>
      </c>
      <c r="E201" s="106">
        <v>111.7</v>
      </c>
      <c r="F201" s="98"/>
      <c r="G201" s="39"/>
      <c r="H201" s="15"/>
      <c r="I201" s="40"/>
      <c r="J201" s="41" t="s">
        <v>161</v>
      </c>
      <c r="K201" s="42">
        <v>107.2</v>
      </c>
      <c r="L201" s="43">
        <v>105.1</v>
      </c>
      <c r="M201" s="44">
        <v>103.9</v>
      </c>
      <c r="N201" s="45">
        <v>119.4</v>
      </c>
      <c r="O201" s="46">
        <v>122.9</v>
      </c>
      <c r="P201" s="47">
        <v>109.2</v>
      </c>
      <c r="Q201" s="48"/>
      <c r="R201" s="49"/>
    </row>
    <row r="202" spans="1:18">
      <c r="A202" s="40"/>
      <c r="B202" s="41" t="s">
        <v>162</v>
      </c>
      <c r="C202" s="104">
        <v>144.19</v>
      </c>
      <c r="D202" s="105">
        <v>143.66999999999999</v>
      </c>
      <c r="E202" s="106">
        <v>114.62</v>
      </c>
      <c r="F202" s="98"/>
      <c r="G202" s="39"/>
      <c r="H202" s="15"/>
      <c r="I202" s="40"/>
      <c r="J202" s="41" t="s">
        <v>162</v>
      </c>
      <c r="K202" s="42">
        <v>105.6</v>
      </c>
      <c r="L202" s="43">
        <v>105.4</v>
      </c>
      <c r="M202" s="44">
        <v>104.3</v>
      </c>
      <c r="N202" s="45">
        <v>117.7</v>
      </c>
      <c r="O202" s="46">
        <v>123.2</v>
      </c>
      <c r="P202" s="47">
        <v>109.7</v>
      </c>
      <c r="Q202" s="48"/>
      <c r="R202" s="49"/>
    </row>
    <row r="203" spans="1:18">
      <c r="A203" s="40"/>
      <c r="B203" s="41" t="s">
        <v>163</v>
      </c>
      <c r="C203" s="104">
        <v>139.63999999999999</v>
      </c>
      <c r="D203" s="105">
        <v>141.01</v>
      </c>
      <c r="E203" s="106">
        <v>113.28</v>
      </c>
      <c r="F203" s="98"/>
      <c r="G203" s="39"/>
      <c r="H203" s="15"/>
      <c r="I203" s="40"/>
      <c r="J203" s="41" t="s">
        <v>163</v>
      </c>
      <c r="K203" s="42">
        <v>104.9</v>
      </c>
      <c r="L203" s="43">
        <v>105.5</v>
      </c>
      <c r="M203" s="44">
        <v>105.1</v>
      </c>
      <c r="N203" s="45">
        <v>116.9</v>
      </c>
      <c r="O203" s="46">
        <v>123.3</v>
      </c>
      <c r="P203" s="47">
        <v>110.6</v>
      </c>
      <c r="Q203" s="48"/>
      <c r="R203" s="49"/>
    </row>
    <row r="204" spans="1:18">
      <c r="A204" s="40"/>
      <c r="B204" s="41" t="s">
        <v>164</v>
      </c>
      <c r="C204" s="104">
        <v>142.03</v>
      </c>
      <c r="D204" s="105">
        <v>143.97999999999999</v>
      </c>
      <c r="E204" s="106">
        <v>116.65</v>
      </c>
      <c r="F204" s="98"/>
      <c r="G204" s="39"/>
      <c r="H204" s="15"/>
      <c r="I204" s="40"/>
      <c r="J204" s="41" t="s">
        <v>164</v>
      </c>
      <c r="K204" s="42">
        <v>106.5</v>
      </c>
      <c r="L204" s="43">
        <v>105.9</v>
      </c>
      <c r="M204" s="44">
        <v>104.9</v>
      </c>
      <c r="N204" s="45">
        <v>118.6</v>
      </c>
      <c r="O204" s="46">
        <v>123.8</v>
      </c>
      <c r="P204" s="47">
        <v>110.4</v>
      </c>
      <c r="Q204" s="48"/>
      <c r="R204" s="49"/>
    </row>
    <row r="205" spans="1:18">
      <c r="A205" s="40"/>
      <c r="B205" s="41" t="s">
        <v>165</v>
      </c>
      <c r="C205" s="104">
        <v>143.4</v>
      </c>
      <c r="D205" s="105">
        <v>142.18</v>
      </c>
      <c r="E205" s="106">
        <v>119</v>
      </c>
      <c r="F205" s="98"/>
      <c r="G205" s="39"/>
      <c r="H205" s="15"/>
      <c r="I205" s="40"/>
      <c r="J205" s="41" t="s">
        <v>165</v>
      </c>
      <c r="K205" s="42">
        <v>105.4</v>
      </c>
      <c r="L205" s="43">
        <v>105.7</v>
      </c>
      <c r="M205" s="44">
        <v>105</v>
      </c>
      <c r="N205" s="45">
        <v>117.5</v>
      </c>
      <c r="O205" s="46">
        <v>123.6</v>
      </c>
      <c r="P205" s="47">
        <v>110.5</v>
      </c>
      <c r="Q205" s="48"/>
      <c r="R205" s="49"/>
    </row>
    <row r="206" spans="1:18">
      <c r="A206" s="40"/>
      <c r="B206" s="41" t="s">
        <v>166</v>
      </c>
      <c r="C206" s="104">
        <v>137.38999999999999</v>
      </c>
      <c r="D206" s="105">
        <v>140.83000000000001</v>
      </c>
      <c r="E206" s="106">
        <v>118.78</v>
      </c>
      <c r="F206" s="98"/>
      <c r="G206" s="39"/>
      <c r="H206" s="15"/>
      <c r="I206" s="40"/>
      <c r="J206" s="41" t="s">
        <v>166</v>
      </c>
      <c r="K206" s="42">
        <v>105.6</v>
      </c>
      <c r="L206" s="43">
        <v>106</v>
      </c>
      <c r="M206" s="44">
        <v>105.7</v>
      </c>
      <c r="N206" s="45">
        <v>117.8</v>
      </c>
      <c r="O206" s="46">
        <v>123.9</v>
      </c>
      <c r="P206" s="47">
        <v>111.3</v>
      </c>
      <c r="Q206" s="48"/>
      <c r="R206" s="49"/>
    </row>
    <row r="207" spans="1:18">
      <c r="A207" s="40"/>
      <c r="B207" s="41" t="s">
        <v>167</v>
      </c>
      <c r="C207" s="104">
        <v>138.22999999999999</v>
      </c>
      <c r="D207" s="105">
        <v>140.6</v>
      </c>
      <c r="E207" s="106">
        <v>117.76</v>
      </c>
      <c r="F207" s="98"/>
      <c r="G207" s="39"/>
      <c r="H207" s="15"/>
      <c r="I207" s="40"/>
      <c r="J207" s="41" t="s">
        <v>167</v>
      </c>
      <c r="K207" s="42">
        <v>106.5</v>
      </c>
      <c r="L207" s="43">
        <v>106.1</v>
      </c>
      <c r="M207" s="44">
        <v>106.5</v>
      </c>
      <c r="N207" s="45">
        <v>118.7</v>
      </c>
      <c r="O207" s="46">
        <v>124.1</v>
      </c>
      <c r="P207" s="47">
        <v>112</v>
      </c>
      <c r="Q207" s="48"/>
      <c r="R207" s="49"/>
    </row>
    <row r="208" spans="1:18">
      <c r="A208" s="40"/>
      <c r="B208" s="41" t="s">
        <v>168</v>
      </c>
      <c r="C208" s="104">
        <v>136.08000000000001</v>
      </c>
      <c r="D208" s="105">
        <v>139.54</v>
      </c>
      <c r="E208" s="106">
        <v>119.51</v>
      </c>
      <c r="F208" s="98"/>
      <c r="G208" s="39"/>
      <c r="H208" s="15"/>
      <c r="I208" s="40"/>
      <c r="J208" s="41" t="s">
        <v>168</v>
      </c>
      <c r="K208" s="59">
        <v>106.2</v>
      </c>
      <c r="L208" s="60">
        <v>106</v>
      </c>
      <c r="M208" s="61">
        <v>106.9</v>
      </c>
      <c r="N208" s="45">
        <v>118.4</v>
      </c>
      <c r="O208" s="46">
        <v>124</v>
      </c>
      <c r="P208" s="47">
        <v>112.4</v>
      </c>
      <c r="Q208" s="48"/>
      <c r="R208" s="49"/>
    </row>
    <row r="209" spans="1:18">
      <c r="A209" s="125" t="s">
        <v>188</v>
      </c>
      <c r="B209" s="71" t="s">
        <v>157</v>
      </c>
      <c r="C209" s="112">
        <v>127.55</v>
      </c>
      <c r="D209" s="118">
        <v>137.24</v>
      </c>
      <c r="E209" s="114">
        <v>120.55</v>
      </c>
      <c r="F209" s="115"/>
      <c r="G209" s="69"/>
      <c r="H209" s="15"/>
      <c r="I209" s="125" t="s">
        <v>188</v>
      </c>
      <c r="J209" s="71" t="s">
        <v>157</v>
      </c>
      <c r="K209" s="42">
        <v>106.3</v>
      </c>
      <c r="L209" s="43">
        <v>106.1</v>
      </c>
      <c r="M209" s="44">
        <v>107.3</v>
      </c>
      <c r="N209" s="72">
        <v>118.5</v>
      </c>
      <c r="O209" s="73">
        <v>124.1</v>
      </c>
      <c r="P209" s="74">
        <v>113</v>
      </c>
      <c r="Q209" s="75"/>
      <c r="R209" s="76"/>
    </row>
    <row r="210" spans="1:18">
      <c r="A210" s="40">
        <v>2007</v>
      </c>
      <c r="B210" s="41" t="s">
        <v>158</v>
      </c>
      <c r="C210" s="104">
        <v>131.63</v>
      </c>
      <c r="D210" s="105">
        <v>141.16</v>
      </c>
      <c r="E210" s="106">
        <v>122.18</v>
      </c>
      <c r="F210" s="98"/>
      <c r="G210" s="39"/>
      <c r="H210" s="15"/>
      <c r="I210" s="40">
        <v>2007</v>
      </c>
      <c r="J210" s="41" t="s">
        <v>158</v>
      </c>
      <c r="K210" s="42">
        <v>106.8</v>
      </c>
      <c r="L210" s="43">
        <v>106</v>
      </c>
      <c r="M210" s="44">
        <v>106.7</v>
      </c>
      <c r="N210" s="45">
        <v>119.1</v>
      </c>
      <c r="O210" s="46">
        <v>123.9</v>
      </c>
      <c r="P210" s="47">
        <v>112.3</v>
      </c>
      <c r="Q210" s="48"/>
      <c r="R210" s="49"/>
    </row>
    <row r="211" spans="1:18">
      <c r="A211" s="40"/>
      <c r="B211" s="41" t="s">
        <v>159</v>
      </c>
      <c r="C211" s="104">
        <v>127.86</v>
      </c>
      <c r="D211" s="105">
        <v>136.28</v>
      </c>
      <c r="E211" s="106">
        <v>120.89</v>
      </c>
      <c r="F211" s="98"/>
      <c r="G211" s="39"/>
      <c r="H211" s="15"/>
      <c r="I211" s="40"/>
      <c r="J211" s="41" t="s">
        <v>159</v>
      </c>
      <c r="K211" s="42">
        <v>106.1</v>
      </c>
      <c r="L211" s="43">
        <v>105.5</v>
      </c>
      <c r="M211" s="44">
        <v>106.7</v>
      </c>
      <c r="N211" s="45">
        <v>118.3</v>
      </c>
      <c r="O211" s="46">
        <v>123.4</v>
      </c>
      <c r="P211" s="47">
        <v>112.3</v>
      </c>
      <c r="Q211" s="48"/>
      <c r="R211" s="49"/>
    </row>
    <row r="212" spans="1:18">
      <c r="A212" s="40"/>
      <c r="B212" s="41" t="s">
        <v>160</v>
      </c>
      <c r="C212" s="104">
        <v>125.23</v>
      </c>
      <c r="D212" s="105">
        <v>138.91999999999999</v>
      </c>
      <c r="E212" s="106">
        <v>125.9</v>
      </c>
      <c r="F212" s="98"/>
      <c r="G212" s="39"/>
      <c r="H212" s="15"/>
      <c r="I212" s="40"/>
      <c r="J212" s="41" t="s">
        <v>160</v>
      </c>
      <c r="K212" s="42">
        <v>106.5</v>
      </c>
      <c r="L212" s="43">
        <v>106.2</v>
      </c>
      <c r="M212" s="44">
        <v>107.6</v>
      </c>
      <c r="N212" s="45">
        <v>118.8</v>
      </c>
      <c r="O212" s="46">
        <v>124.2</v>
      </c>
      <c r="P212" s="47">
        <v>113.2</v>
      </c>
      <c r="Q212" s="48"/>
      <c r="R212" s="49"/>
    </row>
    <row r="213" spans="1:18">
      <c r="A213" s="40"/>
      <c r="B213" s="41" t="s">
        <v>161</v>
      </c>
      <c r="C213" s="104">
        <v>130.07</v>
      </c>
      <c r="D213" s="105">
        <v>139.6</v>
      </c>
      <c r="E213" s="106">
        <v>128.5</v>
      </c>
      <c r="F213" s="98"/>
      <c r="G213" s="39"/>
      <c r="H213" s="15"/>
      <c r="I213" s="40"/>
      <c r="J213" s="41" t="s">
        <v>161</v>
      </c>
      <c r="K213" s="42">
        <v>106.1</v>
      </c>
      <c r="L213" s="43">
        <v>107</v>
      </c>
      <c r="M213" s="44">
        <v>107.7</v>
      </c>
      <c r="N213" s="45">
        <v>118.3</v>
      </c>
      <c r="O213" s="46">
        <v>125.2</v>
      </c>
      <c r="P213" s="47">
        <v>113.3</v>
      </c>
      <c r="Q213" s="48"/>
      <c r="R213" s="49"/>
    </row>
    <row r="214" spans="1:18">
      <c r="A214" s="40"/>
      <c r="B214" s="41" t="s">
        <v>162</v>
      </c>
      <c r="C214" s="107">
        <v>122.03</v>
      </c>
      <c r="D214" s="105">
        <v>136.97</v>
      </c>
      <c r="E214" s="109">
        <v>125.71</v>
      </c>
      <c r="F214" s="110"/>
      <c r="G214" s="39"/>
      <c r="H214" s="15"/>
      <c r="I214" s="40"/>
      <c r="J214" s="41" t="s">
        <v>162</v>
      </c>
      <c r="K214" s="42">
        <v>105.6</v>
      </c>
      <c r="L214" s="43">
        <v>106.5</v>
      </c>
      <c r="M214" s="44">
        <v>107.9</v>
      </c>
      <c r="N214" s="45">
        <v>117.7</v>
      </c>
      <c r="O214" s="46">
        <v>124.6</v>
      </c>
      <c r="P214" s="47">
        <v>113.5</v>
      </c>
      <c r="Q214" s="48"/>
      <c r="R214" s="49"/>
    </row>
    <row r="215" spans="1:18">
      <c r="A215" s="40"/>
      <c r="B215" s="41" t="s">
        <v>163</v>
      </c>
      <c r="C215" s="107">
        <v>125.98</v>
      </c>
      <c r="D215" s="105">
        <v>136.07</v>
      </c>
      <c r="E215" s="109">
        <v>130.96</v>
      </c>
      <c r="F215" s="121"/>
      <c r="G215" s="83" t="s">
        <v>170</v>
      </c>
      <c r="H215" s="15"/>
      <c r="I215" s="40"/>
      <c r="J215" s="41" t="s">
        <v>163</v>
      </c>
      <c r="K215" s="42">
        <v>105.5</v>
      </c>
      <c r="L215" s="43">
        <v>105.6</v>
      </c>
      <c r="M215" s="44">
        <v>108.4</v>
      </c>
      <c r="N215" s="45">
        <v>117.6</v>
      </c>
      <c r="O215" s="46">
        <v>123.5</v>
      </c>
      <c r="P215" s="47">
        <v>114</v>
      </c>
      <c r="Q215" s="48"/>
      <c r="R215" s="49"/>
    </row>
    <row r="216" spans="1:18">
      <c r="A216" s="40"/>
      <c r="B216" s="41" t="s">
        <v>164</v>
      </c>
      <c r="C216" s="107">
        <v>123.9</v>
      </c>
      <c r="D216" s="105">
        <v>136.05000000000001</v>
      </c>
      <c r="E216" s="109">
        <v>129.34</v>
      </c>
      <c r="F216" s="110"/>
      <c r="G216" s="39"/>
      <c r="H216" s="15"/>
      <c r="I216" s="40"/>
      <c r="J216" s="41" t="s">
        <v>164</v>
      </c>
      <c r="K216" s="42">
        <v>103.5</v>
      </c>
      <c r="L216" s="43">
        <v>107.1</v>
      </c>
      <c r="M216" s="44">
        <v>108.5</v>
      </c>
      <c r="N216" s="45">
        <v>115.4</v>
      </c>
      <c r="O216" s="46">
        <v>125.2</v>
      </c>
      <c r="P216" s="47">
        <v>114.1</v>
      </c>
      <c r="Q216" s="48"/>
      <c r="R216" s="49"/>
    </row>
    <row r="217" spans="1:18">
      <c r="A217" s="40"/>
      <c r="B217" s="41" t="s">
        <v>165</v>
      </c>
      <c r="C217" s="107">
        <v>119.6</v>
      </c>
      <c r="D217" s="105">
        <v>131.71</v>
      </c>
      <c r="E217" s="109">
        <v>128.5</v>
      </c>
      <c r="F217" s="110"/>
      <c r="G217" s="39"/>
      <c r="H217" s="15"/>
      <c r="I217" s="40"/>
      <c r="J217" s="41" t="s">
        <v>165</v>
      </c>
      <c r="K217" s="42">
        <v>102.5</v>
      </c>
      <c r="L217" s="43">
        <v>105.4</v>
      </c>
      <c r="M217" s="44">
        <v>108.4</v>
      </c>
      <c r="N217" s="45">
        <v>114.4</v>
      </c>
      <c r="O217" s="46">
        <v>123.2</v>
      </c>
      <c r="P217" s="47">
        <v>114.1</v>
      </c>
      <c r="Q217" s="48"/>
      <c r="R217" s="49"/>
    </row>
    <row r="218" spans="1:18">
      <c r="A218" s="40"/>
      <c r="B218" s="41" t="s">
        <v>166</v>
      </c>
      <c r="C218" s="107">
        <v>124.29</v>
      </c>
      <c r="D218" s="105">
        <v>133.28</v>
      </c>
      <c r="E218" s="109">
        <v>129.15</v>
      </c>
      <c r="F218" s="110"/>
      <c r="G218" s="39"/>
      <c r="H218" s="15"/>
      <c r="I218" s="40"/>
      <c r="J218" s="41" t="s">
        <v>166</v>
      </c>
      <c r="K218" s="42">
        <v>104.3</v>
      </c>
      <c r="L218" s="43">
        <v>106.6</v>
      </c>
      <c r="M218" s="44">
        <v>108.9</v>
      </c>
      <c r="N218" s="45">
        <v>116.3</v>
      </c>
      <c r="O218" s="46">
        <v>124.6</v>
      </c>
      <c r="P218" s="47">
        <v>114.5</v>
      </c>
      <c r="Q218" s="48"/>
      <c r="R218" s="49"/>
    </row>
    <row r="219" spans="1:18">
      <c r="A219" s="40"/>
      <c r="B219" s="41" t="s">
        <v>167</v>
      </c>
      <c r="C219" s="107">
        <v>119.84</v>
      </c>
      <c r="D219" s="105">
        <v>133.85</v>
      </c>
      <c r="E219" s="109">
        <v>126.96</v>
      </c>
      <c r="F219" s="110"/>
      <c r="G219" s="39"/>
      <c r="H219" s="15"/>
      <c r="I219" s="40"/>
      <c r="J219" s="41" t="s">
        <v>167</v>
      </c>
      <c r="K219" s="42">
        <v>102.6</v>
      </c>
      <c r="L219" s="43">
        <v>105.8</v>
      </c>
      <c r="M219" s="44">
        <v>110.3</v>
      </c>
      <c r="N219" s="45">
        <v>114.5</v>
      </c>
      <c r="O219" s="46">
        <v>123.7</v>
      </c>
      <c r="P219" s="47">
        <v>116</v>
      </c>
      <c r="Q219" s="48"/>
      <c r="R219" s="49"/>
    </row>
    <row r="220" spans="1:18">
      <c r="A220" s="57"/>
      <c r="B220" s="58" t="s">
        <v>168</v>
      </c>
      <c r="C220" s="122">
        <v>117.81</v>
      </c>
      <c r="D220" s="101">
        <v>133.82</v>
      </c>
      <c r="E220" s="123">
        <v>126.58</v>
      </c>
      <c r="F220" s="124"/>
      <c r="G220" s="56"/>
      <c r="H220" s="15"/>
      <c r="I220" s="57"/>
      <c r="J220" s="58" t="s">
        <v>168</v>
      </c>
      <c r="K220" s="42">
        <v>102.2</v>
      </c>
      <c r="L220" s="43">
        <v>105.6</v>
      </c>
      <c r="M220" s="44">
        <v>110</v>
      </c>
      <c r="N220" s="84">
        <v>114</v>
      </c>
      <c r="O220" s="85">
        <v>123.4</v>
      </c>
      <c r="P220" s="86">
        <v>115.8</v>
      </c>
      <c r="Q220" s="87"/>
      <c r="R220" s="62"/>
    </row>
    <row r="221" spans="1:18">
      <c r="A221" s="126" t="s">
        <v>189</v>
      </c>
      <c r="B221" s="41" t="s">
        <v>157</v>
      </c>
      <c r="C221" s="104">
        <v>117.21</v>
      </c>
      <c r="D221" s="105">
        <v>129.55000000000001</v>
      </c>
      <c r="E221" s="106">
        <v>127.56</v>
      </c>
      <c r="F221" s="98"/>
      <c r="G221" s="39"/>
      <c r="H221" s="15"/>
      <c r="I221" s="126" t="s">
        <v>189</v>
      </c>
      <c r="J221" s="41" t="s">
        <v>157</v>
      </c>
      <c r="K221" s="88">
        <v>102.2</v>
      </c>
      <c r="L221" s="89">
        <v>105.4</v>
      </c>
      <c r="M221" s="90">
        <v>109.5</v>
      </c>
      <c r="N221" s="45">
        <v>114.1</v>
      </c>
      <c r="O221" s="46">
        <v>123.2</v>
      </c>
      <c r="P221" s="47">
        <v>115.2</v>
      </c>
      <c r="Q221" s="48"/>
      <c r="R221" s="49"/>
    </row>
    <row r="222" spans="1:18">
      <c r="A222" s="40">
        <v>2008</v>
      </c>
      <c r="B222" s="41" t="s">
        <v>158</v>
      </c>
      <c r="C222" s="104">
        <v>122.76</v>
      </c>
      <c r="D222" s="105">
        <v>131.69</v>
      </c>
      <c r="E222" s="106">
        <v>125.48</v>
      </c>
      <c r="F222" s="98"/>
      <c r="G222" s="39"/>
      <c r="H222" s="15"/>
      <c r="I222" s="40">
        <v>2008</v>
      </c>
      <c r="J222" s="41" t="s">
        <v>158</v>
      </c>
      <c r="K222" s="42">
        <v>102.6</v>
      </c>
      <c r="L222" s="43">
        <v>105.5</v>
      </c>
      <c r="M222" s="44">
        <v>109.9</v>
      </c>
      <c r="N222" s="45">
        <v>114.4</v>
      </c>
      <c r="O222" s="46">
        <v>123.4</v>
      </c>
      <c r="P222" s="47">
        <v>115.7</v>
      </c>
      <c r="Q222" s="48"/>
      <c r="R222" s="49" t="s">
        <v>170</v>
      </c>
    </row>
    <row r="223" spans="1:18">
      <c r="A223" s="40"/>
      <c r="B223" s="41" t="s">
        <v>159</v>
      </c>
      <c r="C223" s="104">
        <v>117.87</v>
      </c>
      <c r="D223" s="105">
        <v>128.5</v>
      </c>
      <c r="E223" s="106">
        <v>132.19</v>
      </c>
      <c r="F223" s="98"/>
      <c r="G223" s="39"/>
      <c r="H223" s="15"/>
      <c r="I223" s="40"/>
      <c r="J223" s="41" t="s">
        <v>159</v>
      </c>
      <c r="K223" s="42">
        <v>100.3</v>
      </c>
      <c r="L223" s="43">
        <v>104.6</v>
      </c>
      <c r="M223" s="44">
        <v>110</v>
      </c>
      <c r="N223" s="45">
        <v>112</v>
      </c>
      <c r="O223" s="46">
        <v>122.2</v>
      </c>
      <c r="P223" s="47">
        <v>115.7</v>
      </c>
      <c r="Q223" s="48"/>
      <c r="R223" s="49"/>
    </row>
    <row r="224" spans="1:18">
      <c r="A224" s="40"/>
      <c r="B224" s="41" t="s">
        <v>160</v>
      </c>
      <c r="C224" s="104">
        <v>125.35</v>
      </c>
      <c r="D224" s="105">
        <v>127.97</v>
      </c>
      <c r="E224" s="106">
        <v>131.5</v>
      </c>
      <c r="F224" s="132" t="s">
        <v>190</v>
      </c>
      <c r="G224" s="39"/>
      <c r="H224" s="15"/>
      <c r="I224" s="40"/>
      <c r="J224" s="41" t="s">
        <v>160</v>
      </c>
      <c r="K224" s="42">
        <v>100.5</v>
      </c>
      <c r="L224" s="43">
        <v>103.9</v>
      </c>
      <c r="M224" s="44">
        <v>108</v>
      </c>
      <c r="N224" s="45">
        <v>112.1</v>
      </c>
      <c r="O224" s="46">
        <v>121.4</v>
      </c>
      <c r="P224" s="47">
        <v>113.7</v>
      </c>
      <c r="Q224" s="48"/>
      <c r="R224" s="49"/>
    </row>
    <row r="225" spans="1:18">
      <c r="A225" s="40"/>
      <c r="B225" s="41" t="s">
        <v>161</v>
      </c>
      <c r="C225" s="104">
        <v>122.29</v>
      </c>
      <c r="D225" s="105">
        <v>129.05000000000001</v>
      </c>
      <c r="E225" s="106">
        <v>129.15</v>
      </c>
      <c r="F225" s="132" t="s">
        <v>190</v>
      </c>
      <c r="G225" s="39"/>
      <c r="H225" s="15"/>
      <c r="I225" s="40"/>
      <c r="J225" s="41" t="s">
        <v>161</v>
      </c>
      <c r="K225" s="42">
        <v>100.1</v>
      </c>
      <c r="L225" s="43">
        <v>104.3</v>
      </c>
      <c r="M225" s="44">
        <v>107.9</v>
      </c>
      <c r="N225" s="45">
        <v>111.6</v>
      </c>
      <c r="O225" s="46">
        <v>121.9</v>
      </c>
      <c r="P225" s="47">
        <v>113.7</v>
      </c>
      <c r="Q225" s="17" t="s">
        <v>191</v>
      </c>
      <c r="R225" s="49"/>
    </row>
    <row r="226" spans="1:18">
      <c r="A226" s="40"/>
      <c r="B226" s="41" t="s">
        <v>162</v>
      </c>
      <c r="C226" s="107">
        <v>120.8</v>
      </c>
      <c r="D226" s="105">
        <v>125.42</v>
      </c>
      <c r="E226" s="109">
        <v>128.19999999999999</v>
      </c>
      <c r="F226" s="133" t="s">
        <v>192</v>
      </c>
      <c r="G226" s="39"/>
      <c r="H226" s="15"/>
      <c r="I226" s="40"/>
      <c r="J226" s="41" t="s">
        <v>162</v>
      </c>
      <c r="K226" s="42">
        <v>98.8</v>
      </c>
      <c r="L226" s="43">
        <v>101.7</v>
      </c>
      <c r="M226" s="44">
        <v>107</v>
      </c>
      <c r="N226" s="45">
        <v>110.3</v>
      </c>
      <c r="O226" s="46">
        <v>118.8</v>
      </c>
      <c r="P226" s="47">
        <v>112.8</v>
      </c>
      <c r="Q226" s="17" t="s">
        <v>193</v>
      </c>
      <c r="R226" s="49"/>
    </row>
    <row r="227" spans="1:18">
      <c r="A227" s="40"/>
      <c r="B227" s="41" t="s">
        <v>163</v>
      </c>
      <c r="C227" s="107">
        <v>117.61</v>
      </c>
      <c r="D227" s="105">
        <v>128.71</v>
      </c>
      <c r="E227" s="109">
        <v>129.63</v>
      </c>
      <c r="F227" s="133" t="s">
        <v>192</v>
      </c>
      <c r="G227" s="39"/>
      <c r="H227" s="134" t="s">
        <v>94</v>
      </c>
      <c r="I227" s="40"/>
      <c r="J227" s="41" t="s">
        <v>163</v>
      </c>
      <c r="K227" s="42">
        <v>98</v>
      </c>
      <c r="L227" s="43">
        <v>101.4</v>
      </c>
      <c r="M227" s="44">
        <v>107.1</v>
      </c>
      <c r="N227" s="45">
        <v>109.4</v>
      </c>
      <c r="O227" s="46">
        <v>118.6</v>
      </c>
      <c r="P227" s="47">
        <v>113</v>
      </c>
      <c r="Q227" s="17" t="s">
        <v>193</v>
      </c>
      <c r="R227" s="49"/>
    </row>
    <row r="228" spans="1:18">
      <c r="A228" s="40"/>
      <c r="B228" s="41" t="s">
        <v>164</v>
      </c>
      <c r="C228" s="107">
        <v>114.36</v>
      </c>
      <c r="D228" s="105">
        <v>122.51</v>
      </c>
      <c r="E228" s="109">
        <v>129.34</v>
      </c>
      <c r="F228" s="133" t="s">
        <v>192</v>
      </c>
      <c r="G228" s="39"/>
      <c r="H228" s="15"/>
      <c r="I228" s="40"/>
      <c r="J228" s="41" t="s">
        <v>164</v>
      </c>
      <c r="K228" s="42">
        <v>96.3</v>
      </c>
      <c r="L228" s="43">
        <v>98</v>
      </c>
      <c r="M228" s="44">
        <v>105.9</v>
      </c>
      <c r="N228" s="45">
        <v>107.5</v>
      </c>
      <c r="O228" s="46">
        <v>114.6</v>
      </c>
      <c r="P228" s="47">
        <v>111.6</v>
      </c>
      <c r="Q228" s="17" t="s">
        <v>193</v>
      </c>
      <c r="R228" s="49"/>
    </row>
    <row r="229" spans="1:18">
      <c r="A229" s="40"/>
      <c r="B229" s="41" t="s">
        <v>165</v>
      </c>
      <c r="C229" s="107">
        <v>109.49</v>
      </c>
      <c r="D229" s="105">
        <v>121.11</v>
      </c>
      <c r="E229" s="109">
        <v>130.13</v>
      </c>
      <c r="F229" s="132" t="s">
        <v>190</v>
      </c>
      <c r="G229" s="39"/>
      <c r="H229" s="15"/>
      <c r="I229" s="40"/>
      <c r="J229" s="41" t="s">
        <v>165</v>
      </c>
      <c r="K229" s="42">
        <v>95</v>
      </c>
      <c r="L229" s="43">
        <v>97.1</v>
      </c>
      <c r="M229" s="44">
        <v>105.5</v>
      </c>
      <c r="N229" s="45">
        <v>106.1</v>
      </c>
      <c r="O229" s="46">
        <v>113.6</v>
      </c>
      <c r="P229" s="47">
        <v>111.2</v>
      </c>
      <c r="Q229" s="17" t="s">
        <v>193</v>
      </c>
      <c r="R229" s="49"/>
    </row>
    <row r="230" spans="1:18">
      <c r="A230" s="40"/>
      <c r="B230" s="41" t="s">
        <v>166</v>
      </c>
      <c r="C230" s="107">
        <v>103.24</v>
      </c>
      <c r="D230" s="105">
        <v>121.36</v>
      </c>
      <c r="E230" s="109">
        <v>126.68</v>
      </c>
      <c r="F230" s="133" t="s">
        <v>194</v>
      </c>
      <c r="G230" s="39"/>
      <c r="H230" s="15"/>
      <c r="I230" s="40"/>
      <c r="J230" s="41" t="s">
        <v>166</v>
      </c>
      <c r="K230" s="42">
        <v>89.7</v>
      </c>
      <c r="L230" s="43">
        <v>93.9</v>
      </c>
      <c r="M230" s="44">
        <v>104.8</v>
      </c>
      <c r="N230" s="45">
        <v>100.4</v>
      </c>
      <c r="O230" s="46">
        <v>109.8</v>
      </c>
      <c r="P230" s="47">
        <v>110.5</v>
      </c>
      <c r="Q230" s="17" t="s">
        <v>193</v>
      </c>
      <c r="R230" s="49"/>
    </row>
    <row r="231" spans="1:18">
      <c r="A231" s="40"/>
      <c r="B231" s="41" t="s">
        <v>167</v>
      </c>
      <c r="C231" s="107">
        <v>91.98</v>
      </c>
      <c r="D231" s="105">
        <v>112.42</v>
      </c>
      <c r="E231" s="109">
        <v>125.82</v>
      </c>
      <c r="F231" s="133" t="s">
        <v>193</v>
      </c>
      <c r="G231" s="39"/>
      <c r="H231" s="15"/>
      <c r="I231" s="40"/>
      <c r="J231" s="41" t="s">
        <v>167</v>
      </c>
      <c r="K231" s="42">
        <v>84.2</v>
      </c>
      <c r="L231" s="43">
        <v>87.9</v>
      </c>
      <c r="M231" s="44">
        <v>102.2</v>
      </c>
      <c r="N231" s="45">
        <v>94.4</v>
      </c>
      <c r="O231" s="46">
        <v>102.8</v>
      </c>
      <c r="P231" s="47">
        <v>107.6</v>
      </c>
      <c r="Q231" s="17" t="s">
        <v>193</v>
      </c>
      <c r="R231" s="49"/>
    </row>
    <row r="232" spans="1:18">
      <c r="A232" s="40"/>
      <c r="B232" s="41" t="s">
        <v>168</v>
      </c>
      <c r="C232" s="107">
        <v>85.62</v>
      </c>
      <c r="D232" s="105">
        <v>107.82</v>
      </c>
      <c r="E232" s="109">
        <v>122.64</v>
      </c>
      <c r="F232" s="133" t="s">
        <v>193</v>
      </c>
      <c r="G232" s="39"/>
      <c r="H232" s="15"/>
      <c r="I232" s="40"/>
      <c r="J232" s="41" t="s">
        <v>168</v>
      </c>
      <c r="K232" s="59">
        <v>80.900000000000006</v>
      </c>
      <c r="L232" s="60">
        <v>82.9</v>
      </c>
      <c r="M232" s="61">
        <v>98.7</v>
      </c>
      <c r="N232" s="45">
        <v>90.8</v>
      </c>
      <c r="O232" s="46">
        <v>97</v>
      </c>
      <c r="P232" s="47">
        <v>104</v>
      </c>
      <c r="Q232" s="17" t="s">
        <v>193</v>
      </c>
      <c r="R232" s="49"/>
    </row>
    <row r="233" spans="1:18">
      <c r="A233" s="125" t="s">
        <v>195</v>
      </c>
      <c r="B233" s="71" t="s">
        <v>157</v>
      </c>
      <c r="C233" s="117">
        <v>73.75</v>
      </c>
      <c r="D233" s="118">
        <v>99.15</v>
      </c>
      <c r="E233" s="119">
        <v>116.65</v>
      </c>
      <c r="F233" s="135" t="s">
        <v>193</v>
      </c>
      <c r="G233" s="69"/>
      <c r="H233" s="15"/>
      <c r="I233" s="125" t="s">
        <v>195</v>
      </c>
      <c r="J233" s="71" t="s">
        <v>157</v>
      </c>
      <c r="K233" s="42">
        <v>75.5</v>
      </c>
      <c r="L233" s="43">
        <v>75.400000000000006</v>
      </c>
      <c r="M233" s="44">
        <v>96.8</v>
      </c>
      <c r="N233" s="72">
        <v>85</v>
      </c>
      <c r="O233" s="73">
        <v>88.3</v>
      </c>
      <c r="P233" s="74">
        <v>102</v>
      </c>
      <c r="Q233" s="136" t="s">
        <v>193</v>
      </c>
      <c r="R233" s="76"/>
    </row>
    <row r="234" spans="1:18">
      <c r="A234" s="40">
        <v>2009</v>
      </c>
      <c r="B234" s="41" t="s">
        <v>158</v>
      </c>
      <c r="C234" s="107">
        <v>69.42</v>
      </c>
      <c r="D234" s="105">
        <v>94.14</v>
      </c>
      <c r="E234" s="109">
        <v>114.01</v>
      </c>
      <c r="F234" s="133" t="s">
        <v>193</v>
      </c>
      <c r="G234" s="39"/>
      <c r="H234" s="15"/>
      <c r="I234" s="40">
        <v>2009</v>
      </c>
      <c r="J234" s="41" t="s">
        <v>158</v>
      </c>
      <c r="K234" s="42">
        <v>72.900000000000006</v>
      </c>
      <c r="L234" s="43">
        <v>71.400000000000006</v>
      </c>
      <c r="M234" s="44">
        <v>93.8</v>
      </c>
      <c r="N234" s="45">
        <v>82.2</v>
      </c>
      <c r="O234" s="46">
        <v>83.6</v>
      </c>
      <c r="P234" s="47">
        <v>98.9</v>
      </c>
      <c r="Q234" s="17" t="s">
        <v>193</v>
      </c>
      <c r="R234" s="49"/>
    </row>
    <row r="235" spans="1:18">
      <c r="A235" s="40"/>
      <c r="B235" s="41" t="s">
        <v>159</v>
      </c>
      <c r="C235" s="107">
        <v>77.760000000000005</v>
      </c>
      <c r="D235" s="105">
        <v>94.54</v>
      </c>
      <c r="E235" s="109">
        <v>107.78</v>
      </c>
      <c r="F235" s="133" t="s">
        <v>193</v>
      </c>
      <c r="G235" s="83" t="s">
        <v>174</v>
      </c>
      <c r="H235" s="15"/>
      <c r="I235" s="40"/>
      <c r="J235" s="41" t="s">
        <v>159</v>
      </c>
      <c r="K235" s="42">
        <v>74.400000000000006</v>
      </c>
      <c r="L235" s="43">
        <v>71.2</v>
      </c>
      <c r="M235" s="44">
        <v>92.1</v>
      </c>
      <c r="N235" s="45">
        <v>83.8</v>
      </c>
      <c r="O235" s="46">
        <v>83.3</v>
      </c>
      <c r="P235" s="47">
        <v>97.1</v>
      </c>
      <c r="Q235" s="17" t="s">
        <v>193</v>
      </c>
      <c r="R235" s="49" t="s">
        <v>174</v>
      </c>
    </row>
    <row r="236" spans="1:18">
      <c r="A236" s="40"/>
      <c r="B236" s="41" t="s">
        <v>160</v>
      </c>
      <c r="C236" s="107">
        <v>77.819999999999993</v>
      </c>
      <c r="D236" s="105">
        <v>94.55</v>
      </c>
      <c r="E236" s="109">
        <v>105.65</v>
      </c>
      <c r="F236" s="133" t="s">
        <v>196</v>
      </c>
      <c r="G236" s="39"/>
      <c r="H236" s="15"/>
      <c r="I236" s="40"/>
      <c r="J236" s="41" t="s">
        <v>160</v>
      </c>
      <c r="K236" s="42">
        <v>77.8</v>
      </c>
      <c r="L236" s="43">
        <v>72.5</v>
      </c>
      <c r="M236" s="44">
        <v>90.5</v>
      </c>
      <c r="N236" s="45">
        <v>87.6</v>
      </c>
      <c r="O236" s="46">
        <v>84.9</v>
      </c>
      <c r="P236" s="47">
        <v>95.5</v>
      </c>
      <c r="Q236" s="17" t="s">
        <v>193</v>
      </c>
      <c r="R236" s="49"/>
    </row>
    <row r="237" spans="1:18">
      <c r="A237" s="40"/>
      <c r="B237" s="41" t="s">
        <v>161</v>
      </c>
      <c r="C237" s="107">
        <v>75.36</v>
      </c>
      <c r="D237" s="105">
        <v>92.93</v>
      </c>
      <c r="E237" s="109">
        <v>102.76</v>
      </c>
      <c r="F237" s="133" t="s">
        <v>193</v>
      </c>
      <c r="G237" s="39"/>
      <c r="H237" s="15"/>
      <c r="I237" s="40"/>
      <c r="J237" s="41" t="s">
        <v>161</v>
      </c>
      <c r="K237" s="42">
        <v>80.2</v>
      </c>
      <c r="L237" s="43">
        <v>74</v>
      </c>
      <c r="M237" s="44">
        <v>88</v>
      </c>
      <c r="N237" s="45">
        <v>90.3</v>
      </c>
      <c r="O237" s="46">
        <v>86.6</v>
      </c>
      <c r="P237" s="47">
        <v>92.8</v>
      </c>
      <c r="Q237" s="17" t="s">
        <v>197</v>
      </c>
      <c r="R237" s="49"/>
    </row>
    <row r="238" spans="1:18">
      <c r="A238" s="40"/>
      <c r="B238" s="41" t="s">
        <v>162</v>
      </c>
      <c r="C238" s="107">
        <v>80.31</v>
      </c>
      <c r="D238" s="105">
        <v>94.96</v>
      </c>
      <c r="E238" s="109">
        <v>100.41</v>
      </c>
      <c r="F238" s="133" t="s">
        <v>198</v>
      </c>
      <c r="G238" s="39"/>
      <c r="H238" s="15"/>
      <c r="I238" s="40"/>
      <c r="J238" s="41" t="s">
        <v>162</v>
      </c>
      <c r="K238" s="42">
        <v>83.5</v>
      </c>
      <c r="L238" s="43">
        <v>75.5</v>
      </c>
      <c r="M238" s="44">
        <v>87</v>
      </c>
      <c r="N238" s="45">
        <v>93.8</v>
      </c>
      <c r="O238" s="46">
        <v>88.4</v>
      </c>
      <c r="P238" s="47">
        <v>91.8</v>
      </c>
      <c r="Q238" s="17" t="s">
        <v>199</v>
      </c>
      <c r="R238" s="49"/>
    </row>
    <row r="239" spans="1:18">
      <c r="A239" s="40"/>
      <c r="B239" s="41" t="s">
        <v>163</v>
      </c>
      <c r="C239" s="107">
        <v>85.58</v>
      </c>
      <c r="D239" s="105">
        <v>94.63</v>
      </c>
      <c r="E239" s="109">
        <v>95.62</v>
      </c>
      <c r="F239" s="133" t="s">
        <v>199</v>
      </c>
      <c r="G239" s="39"/>
      <c r="H239" s="15"/>
      <c r="I239" s="40"/>
      <c r="J239" s="41" t="s">
        <v>163</v>
      </c>
      <c r="K239" s="42">
        <v>85.2</v>
      </c>
      <c r="L239" s="43">
        <v>76.400000000000006</v>
      </c>
      <c r="M239" s="44">
        <v>85.6</v>
      </c>
      <c r="N239" s="45">
        <v>95.8</v>
      </c>
      <c r="O239" s="46">
        <v>89.4</v>
      </c>
      <c r="P239" s="47">
        <v>90.3</v>
      </c>
      <c r="Q239" s="17" t="s">
        <v>199</v>
      </c>
      <c r="R239" s="49"/>
    </row>
    <row r="240" spans="1:18">
      <c r="A240" s="40"/>
      <c r="B240" s="41" t="s">
        <v>164</v>
      </c>
      <c r="C240" s="107">
        <v>87.11</v>
      </c>
      <c r="D240" s="105">
        <v>95.29</v>
      </c>
      <c r="E240" s="109">
        <v>93.83</v>
      </c>
      <c r="F240" s="133" t="s">
        <v>199</v>
      </c>
      <c r="G240" s="39"/>
      <c r="H240" s="15"/>
      <c r="I240" s="40"/>
      <c r="J240" s="41" t="s">
        <v>164</v>
      </c>
      <c r="K240" s="42">
        <v>86.9</v>
      </c>
      <c r="L240" s="43">
        <v>77.900000000000006</v>
      </c>
      <c r="M240" s="44">
        <v>85.8</v>
      </c>
      <c r="N240" s="45">
        <v>97.6</v>
      </c>
      <c r="O240" s="46">
        <v>91.2</v>
      </c>
      <c r="P240" s="47">
        <v>90.5</v>
      </c>
      <c r="Q240" s="17" t="s">
        <v>199</v>
      </c>
      <c r="R240" s="49"/>
    </row>
    <row r="241" spans="1:18">
      <c r="A241" s="40"/>
      <c r="B241" s="41" t="s">
        <v>165</v>
      </c>
      <c r="C241" s="107">
        <v>95.35</v>
      </c>
      <c r="D241" s="105">
        <v>96.65</v>
      </c>
      <c r="E241" s="109">
        <v>92.96</v>
      </c>
      <c r="F241" s="133" t="s">
        <v>199</v>
      </c>
      <c r="G241" s="39"/>
      <c r="H241" s="15"/>
      <c r="I241" s="40"/>
      <c r="J241" s="41" t="s">
        <v>165</v>
      </c>
      <c r="K241" s="42">
        <v>89.3</v>
      </c>
      <c r="L241" s="43">
        <v>79.900000000000006</v>
      </c>
      <c r="M241" s="44">
        <v>85.6</v>
      </c>
      <c r="N241" s="45">
        <v>100.3</v>
      </c>
      <c r="O241" s="46">
        <v>93.6</v>
      </c>
      <c r="P241" s="47">
        <v>90.3</v>
      </c>
      <c r="Q241" s="17" t="s">
        <v>200</v>
      </c>
      <c r="R241" s="49"/>
    </row>
    <row r="242" spans="1:18">
      <c r="A242" s="40"/>
      <c r="B242" s="41" t="s">
        <v>166</v>
      </c>
      <c r="C242" s="107">
        <v>99.17</v>
      </c>
      <c r="D242" s="105">
        <v>98.33</v>
      </c>
      <c r="E242" s="109">
        <v>94.15</v>
      </c>
      <c r="F242" s="133" t="s">
        <v>200</v>
      </c>
      <c r="G242" s="39"/>
      <c r="H242" s="15"/>
      <c r="I242" s="40"/>
      <c r="J242" s="41" t="s">
        <v>166</v>
      </c>
      <c r="K242" s="42">
        <v>91.6</v>
      </c>
      <c r="L242" s="43">
        <v>82.1</v>
      </c>
      <c r="M242" s="44">
        <v>85.2</v>
      </c>
      <c r="N242" s="45">
        <v>102.7</v>
      </c>
      <c r="O242" s="46">
        <v>96</v>
      </c>
      <c r="P242" s="47">
        <v>89.9</v>
      </c>
      <c r="Q242" s="17" t="s">
        <v>201</v>
      </c>
      <c r="R242" s="49"/>
    </row>
    <row r="243" spans="1:18">
      <c r="A243" s="40"/>
      <c r="B243" s="41" t="s">
        <v>167</v>
      </c>
      <c r="C243" s="107">
        <v>109.06</v>
      </c>
      <c r="D243" s="105">
        <v>99.24</v>
      </c>
      <c r="E243" s="109">
        <v>93.82</v>
      </c>
      <c r="F243" s="133" t="s">
        <v>201</v>
      </c>
      <c r="G243" s="39"/>
      <c r="H243" s="15"/>
      <c r="I243" s="40"/>
      <c r="J243" s="41" t="s">
        <v>167</v>
      </c>
      <c r="K243" s="42">
        <v>91.4</v>
      </c>
      <c r="L243" s="43">
        <v>83.6</v>
      </c>
      <c r="M243" s="44">
        <v>85.3</v>
      </c>
      <c r="N243" s="45">
        <v>102.5</v>
      </c>
      <c r="O243" s="46">
        <v>97.8</v>
      </c>
      <c r="P243" s="47">
        <v>90</v>
      </c>
      <c r="Q243" s="17" t="s">
        <v>201</v>
      </c>
      <c r="R243" s="49"/>
    </row>
    <row r="244" spans="1:18">
      <c r="A244" s="57"/>
      <c r="B244" s="58" t="s">
        <v>168</v>
      </c>
      <c r="C244" s="122">
        <v>108.09</v>
      </c>
      <c r="D244" s="101">
        <v>100.32</v>
      </c>
      <c r="E244" s="123">
        <v>93.8</v>
      </c>
      <c r="F244" s="137" t="s">
        <v>201</v>
      </c>
      <c r="G244" s="56"/>
      <c r="H244" s="15"/>
      <c r="I244" s="57"/>
      <c r="J244" s="58" t="s">
        <v>168</v>
      </c>
      <c r="K244" s="42">
        <v>93.4</v>
      </c>
      <c r="L244" s="43">
        <v>85</v>
      </c>
      <c r="M244" s="44">
        <v>85.7</v>
      </c>
      <c r="N244" s="84">
        <v>104.6</v>
      </c>
      <c r="O244" s="85">
        <v>99.6</v>
      </c>
      <c r="P244" s="86">
        <v>90.4</v>
      </c>
      <c r="Q244" s="138" t="s">
        <v>201</v>
      </c>
      <c r="R244" s="62"/>
    </row>
    <row r="245" spans="1:18">
      <c r="A245" s="126" t="s">
        <v>202</v>
      </c>
      <c r="B245" s="41" t="s">
        <v>157</v>
      </c>
      <c r="C245" s="107">
        <v>114.5</v>
      </c>
      <c r="D245" s="105">
        <v>102.35</v>
      </c>
      <c r="E245" s="109">
        <v>94.42</v>
      </c>
      <c r="F245" s="133" t="s">
        <v>201</v>
      </c>
      <c r="G245" s="39"/>
      <c r="H245" s="15"/>
      <c r="I245" s="126" t="s">
        <v>202</v>
      </c>
      <c r="J245" s="41" t="s">
        <v>157</v>
      </c>
      <c r="K245" s="88">
        <v>94.4</v>
      </c>
      <c r="L245" s="89">
        <v>87.6</v>
      </c>
      <c r="M245" s="90">
        <v>86.6</v>
      </c>
      <c r="N245" s="45">
        <v>105.7</v>
      </c>
      <c r="O245" s="46">
        <v>102.6</v>
      </c>
      <c r="P245" s="47">
        <v>91.4</v>
      </c>
      <c r="Q245" s="17" t="s">
        <v>201</v>
      </c>
      <c r="R245" s="49"/>
    </row>
    <row r="246" spans="1:18">
      <c r="A246" s="40">
        <v>2010</v>
      </c>
      <c r="B246" s="41" t="s">
        <v>158</v>
      </c>
      <c r="C246" s="107">
        <v>118.27</v>
      </c>
      <c r="D246" s="105">
        <v>102.73</v>
      </c>
      <c r="E246" s="109">
        <v>95.34</v>
      </c>
      <c r="F246" s="133" t="s">
        <v>201</v>
      </c>
      <c r="G246" s="39"/>
      <c r="H246" s="15"/>
      <c r="I246" s="40">
        <v>2010</v>
      </c>
      <c r="J246" s="41" t="s">
        <v>158</v>
      </c>
      <c r="K246" s="42">
        <v>93.3</v>
      </c>
      <c r="L246" s="43">
        <v>88.4</v>
      </c>
      <c r="M246" s="44">
        <v>86.5</v>
      </c>
      <c r="N246" s="45">
        <v>104.5</v>
      </c>
      <c r="O246" s="46">
        <v>103.4</v>
      </c>
      <c r="P246" s="47">
        <v>91.3</v>
      </c>
      <c r="Q246" s="17" t="s">
        <v>201</v>
      </c>
      <c r="R246" s="49"/>
    </row>
    <row r="247" spans="1:18">
      <c r="A247" s="40"/>
      <c r="B247" s="41" t="s">
        <v>159</v>
      </c>
      <c r="C247" s="107">
        <v>122.56</v>
      </c>
      <c r="D247" s="105">
        <v>103.91</v>
      </c>
      <c r="E247" s="109">
        <v>95.06</v>
      </c>
      <c r="F247" s="133" t="s">
        <v>201</v>
      </c>
      <c r="G247" s="39"/>
      <c r="H247" s="15"/>
      <c r="I247" s="40"/>
      <c r="J247" s="41" t="s">
        <v>159</v>
      </c>
      <c r="K247" s="42">
        <v>96.7</v>
      </c>
      <c r="L247" s="43">
        <v>89.6</v>
      </c>
      <c r="M247" s="44">
        <v>86.9</v>
      </c>
      <c r="N247" s="45">
        <v>108.3</v>
      </c>
      <c r="O247" s="46">
        <v>104.9</v>
      </c>
      <c r="P247" s="47">
        <v>91.7</v>
      </c>
      <c r="Q247" s="17" t="s">
        <v>201</v>
      </c>
      <c r="R247" s="49"/>
    </row>
    <row r="248" spans="1:18">
      <c r="A248" s="40"/>
      <c r="B248" s="41" t="s">
        <v>160</v>
      </c>
      <c r="C248" s="107">
        <v>123.83</v>
      </c>
      <c r="D248" s="105">
        <v>106.03</v>
      </c>
      <c r="E248" s="109">
        <v>92.71</v>
      </c>
      <c r="F248" s="133" t="s">
        <v>201</v>
      </c>
      <c r="G248" s="39"/>
      <c r="H248" s="15"/>
      <c r="I248" s="40"/>
      <c r="J248" s="41" t="s">
        <v>160</v>
      </c>
      <c r="K248" s="42">
        <v>98</v>
      </c>
      <c r="L248" s="43">
        <v>90.7</v>
      </c>
      <c r="M248" s="44">
        <v>86.5</v>
      </c>
      <c r="N248" s="45">
        <v>109.8</v>
      </c>
      <c r="O248" s="46">
        <v>106.1</v>
      </c>
      <c r="P248" s="47">
        <v>91.3</v>
      </c>
      <c r="Q248" s="17" t="s">
        <v>201</v>
      </c>
      <c r="R248" s="49"/>
    </row>
    <row r="249" spans="1:18">
      <c r="A249" s="40"/>
      <c r="B249" s="41" t="s">
        <v>161</v>
      </c>
      <c r="C249" s="107">
        <v>123.83</v>
      </c>
      <c r="D249" s="105">
        <v>107.61</v>
      </c>
      <c r="E249" s="109">
        <v>94.04</v>
      </c>
      <c r="F249" s="133" t="s">
        <v>201</v>
      </c>
      <c r="G249" s="39"/>
      <c r="H249" s="15"/>
      <c r="I249" s="40"/>
      <c r="J249" s="41" t="s">
        <v>161</v>
      </c>
      <c r="K249" s="42">
        <v>97</v>
      </c>
      <c r="L249" s="43">
        <v>90.2</v>
      </c>
      <c r="M249" s="44">
        <v>87.4</v>
      </c>
      <c r="N249" s="45">
        <v>108.6</v>
      </c>
      <c r="O249" s="46">
        <v>105.5</v>
      </c>
      <c r="P249" s="47">
        <v>92.3</v>
      </c>
      <c r="Q249" s="17" t="s">
        <v>201</v>
      </c>
      <c r="R249" s="49"/>
    </row>
    <row r="250" spans="1:18">
      <c r="A250" s="40"/>
      <c r="B250" s="41" t="s">
        <v>162</v>
      </c>
      <c r="C250" s="107">
        <v>119.58</v>
      </c>
      <c r="D250" s="105">
        <v>108.6</v>
      </c>
      <c r="E250" s="109">
        <v>95.73</v>
      </c>
      <c r="F250" s="133" t="s">
        <v>201</v>
      </c>
      <c r="G250" s="39"/>
      <c r="H250" s="15"/>
      <c r="I250" s="40"/>
      <c r="J250" s="41" t="s">
        <v>162</v>
      </c>
      <c r="K250" s="42">
        <v>97.3</v>
      </c>
      <c r="L250" s="43">
        <v>90.8</v>
      </c>
      <c r="M250" s="44">
        <v>87.7</v>
      </c>
      <c r="N250" s="45">
        <v>108.9</v>
      </c>
      <c r="O250" s="46">
        <v>106.3</v>
      </c>
      <c r="P250" s="47">
        <v>92.5</v>
      </c>
      <c r="Q250" s="17" t="s">
        <v>201</v>
      </c>
      <c r="R250" s="49"/>
    </row>
    <row r="251" spans="1:18">
      <c r="A251" s="40"/>
      <c r="B251" s="41" t="s">
        <v>163</v>
      </c>
      <c r="C251" s="107">
        <v>123.03</v>
      </c>
      <c r="D251" s="105">
        <v>110.27</v>
      </c>
      <c r="E251" s="109">
        <v>95.75</v>
      </c>
      <c r="F251" s="133" t="s">
        <v>201</v>
      </c>
      <c r="G251" s="39"/>
      <c r="H251" s="15"/>
      <c r="I251" s="40"/>
      <c r="J251" s="41" t="s">
        <v>163</v>
      </c>
      <c r="K251" s="42">
        <v>97.2</v>
      </c>
      <c r="L251" s="43">
        <v>91.5</v>
      </c>
      <c r="M251" s="44">
        <v>88.7</v>
      </c>
      <c r="N251" s="45">
        <v>108.9</v>
      </c>
      <c r="O251" s="46">
        <v>107.1</v>
      </c>
      <c r="P251" s="47">
        <v>93.6</v>
      </c>
      <c r="Q251" s="17" t="s">
        <v>201</v>
      </c>
      <c r="R251" s="49"/>
    </row>
    <row r="252" spans="1:18">
      <c r="A252" s="40"/>
      <c r="B252" s="41" t="s">
        <v>164</v>
      </c>
      <c r="C252" s="107">
        <v>120.42</v>
      </c>
      <c r="D252" s="105">
        <v>111.9</v>
      </c>
      <c r="E252" s="109">
        <v>97.82</v>
      </c>
      <c r="F252" s="133" t="s">
        <v>201</v>
      </c>
      <c r="G252" s="39"/>
      <c r="H252" s="15"/>
      <c r="I252" s="40"/>
      <c r="J252" s="41" t="s">
        <v>164</v>
      </c>
      <c r="K252" s="42">
        <v>97.6</v>
      </c>
      <c r="L252" s="43">
        <v>91.6</v>
      </c>
      <c r="M252" s="44">
        <v>88.3</v>
      </c>
      <c r="N252" s="45">
        <v>109.3</v>
      </c>
      <c r="O252" s="46">
        <v>107.2</v>
      </c>
      <c r="P252" s="47">
        <v>93.2</v>
      </c>
      <c r="Q252" s="17" t="s">
        <v>201</v>
      </c>
      <c r="R252" s="49"/>
    </row>
    <row r="253" spans="1:18">
      <c r="A253" s="40"/>
      <c r="B253" s="41" t="s">
        <v>165</v>
      </c>
      <c r="C253" s="107">
        <v>124.16</v>
      </c>
      <c r="D253" s="105">
        <v>113.44</v>
      </c>
      <c r="E253" s="109">
        <v>96.93</v>
      </c>
      <c r="F253" s="133" t="s">
        <v>201</v>
      </c>
      <c r="G253" s="39"/>
      <c r="H253" s="15"/>
      <c r="I253" s="40"/>
      <c r="J253" s="41" t="s">
        <v>165</v>
      </c>
      <c r="K253" s="42">
        <v>97</v>
      </c>
      <c r="L253" s="43">
        <v>92.5</v>
      </c>
      <c r="M253" s="44">
        <v>88.6</v>
      </c>
      <c r="N253" s="45">
        <v>108.6</v>
      </c>
      <c r="O253" s="46">
        <v>108.2</v>
      </c>
      <c r="P253" s="47">
        <v>93.4</v>
      </c>
      <c r="Q253" s="17" t="s">
        <v>201</v>
      </c>
      <c r="R253" s="49"/>
    </row>
    <row r="254" spans="1:18">
      <c r="A254" s="40"/>
      <c r="B254" s="41" t="s">
        <v>166</v>
      </c>
      <c r="C254" s="107">
        <v>116.45</v>
      </c>
      <c r="D254" s="105">
        <v>112.91</v>
      </c>
      <c r="E254" s="109">
        <v>100.68</v>
      </c>
      <c r="F254" s="133" t="s">
        <v>203</v>
      </c>
      <c r="G254" s="39"/>
      <c r="H254" s="15"/>
      <c r="I254" s="40"/>
      <c r="J254" s="41" t="s">
        <v>166</v>
      </c>
      <c r="K254" s="42">
        <v>96.8</v>
      </c>
      <c r="L254" s="43">
        <v>91.9</v>
      </c>
      <c r="M254" s="44">
        <v>89.3</v>
      </c>
      <c r="N254" s="45">
        <v>108.4</v>
      </c>
      <c r="O254" s="46">
        <v>107.6</v>
      </c>
      <c r="P254" s="47">
        <v>94.2</v>
      </c>
      <c r="Q254" s="17" t="s">
        <v>204</v>
      </c>
      <c r="R254" s="49"/>
    </row>
    <row r="255" spans="1:18">
      <c r="A255" s="40"/>
      <c r="B255" s="41" t="s">
        <v>167</v>
      </c>
      <c r="C255" s="107">
        <v>116.06</v>
      </c>
      <c r="D255" s="105">
        <v>111.8</v>
      </c>
      <c r="E255" s="109">
        <v>98</v>
      </c>
      <c r="F255" s="133" t="s">
        <v>203</v>
      </c>
      <c r="G255" s="39"/>
      <c r="H255" s="15"/>
      <c r="I255" s="40"/>
      <c r="J255" s="41" t="s">
        <v>167</v>
      </c>
      <c r="K255" s="42">
        <v>97.7</v>
      </c>
      <c r="L255" s="43">
        <v>93.8</v>
      </c>
      <c r="M255" s="44">
        <v>89.3</v>
      </c>
      <c r="N255" s="45">
        <v>109.3</v>
      </c>
      <c r="O255" s="46">
        <v>109.8</v>
      </c>
      <c r="P255" s="47">
        <v>94.3</v>
      </c>
      <c r="Q255" s="17" t="s">
        <v>204</v>
      </c>
      <c r="R255" s="49"/>
    </row>
    <row r="256" spans="1:18">
      <c r="A256" s="57"/>
      <c r="B256" s="58" t="s">
        <v>168</v>
      </c>
      <c r="C256" s="122">
        <v>122.54</v>
      </c>
      <c r="D256" s="101">
        <v>113.7</v>
      </c>
      <c r="E256" s="109">
        <v>96.69</v>
      </c>
      <c r="F256" s="133" t="s">
        <v>203</v>
      </c>
      <c r="G256" s="39"/>
      <c r="H256" s="15"/>
      <c r="I256" s="57"/>
      <c r="J256" s="41" t="s">
        <v>168</v>
      </c>
      <c r="K256" s="59">
        <v>98.2</v>
      </c>
      <c r="L256" s="60">
        <v>94.1</v>
      </c>
      <c r="M256" s="61">
        <v>89.6</v>
      </c>
      <c r="N256" s="45">
        <v>109.9</v>
      </c>
      <c r="O256" s="46">
        <v>110.2</v>
      </c>
      <c r="P256" s="47">
        <v>94.6</v>
      </c>
      <c r="Q256" s="17" t="s">
        <v>204</v>
      </c>
      <c r="R256" s="49"/>
    </row>
    <row r="257" spans="1:18">
      <c r="A257" s="40" t="s">
        <v>205</v>
      </c>
      <c r="B257" s="41" t="s">
        <v>157</v>
      </c>
      <c r="C257" s="107">
        <v>128.06</v>
      </c>
      <c r="D257" s="105">
        <v>113.9</v>
      </c>
      <c r="E257" s="119">
        <v>96.99</v>
      </c>
      <c r="F257" s="139" t="s">
        <v>206</v>
      </c>
      <c r="G257" s="69"/>
      <c r="H257" s="15"/>
      <c r="I257" s="40" t="s">
        <v>205</v>
      </c>
      <c r="J257" s="71" t="s">
        <v>157</v>
      </c>
      <c r="K257" s="42">
        <v>98.8</v>
      </c>
      <c r="L257" s="43">
        <v>94</v>
      </c>
      <c r="M257" s="44">
        <v>89.9</v>
      </c>
      <c r="N257" s="72">
        <v>110.5</v>
      </c>
      <c r="O257" s="73">
        <v>110</v>
      </c>
      <c r="P257" s="74">
        <v>94.9</v>
      </c>
      <c r="Q257" s="136" t="s">
        <v>204</v>
      </c>
      <c r="R257" s="76"/>
    </row>
    <row r="258" spans="1:18">
      <c r="A258" s="40">
        <v>2011</v>
      </c>
      <c r="B258" s="41" t="s">
        <v>158</v>
      </c>
      <c r="C258" s="107">
        <v>130.93</v>
      </c>
      <c r="D258" s="105">
        <v>117.95</v>
      </c>
      <c r="E258" s="109">
        <v>100.55</v>
      </c>
      <c r="F258" s="121" t="s">
        <v>207</v>
      </c>
      <c r="G258" s="83" t="s">
        <v>170</v>
      </c>
      <c r="H258" s="15"/>
      <c r="I258" s="40">
        <v>2011</v>
      </c>
      <c r="J258" s="41" t="s">
        <v>158</v>
      </c>
      <c r="K258" s="42">
        <v>99.5</v>
      </c>
      <c r="L258" s="43">
        <v>95.2</v>
      </c>
      <c r="M258" s="44">
        <v>90.6</v>
      </c>
      <c r="N258" s="45">
        <v>111.3</v>
      </c>
      <c r="O258" s="46">
        <v>111.4</v>
      </c>
      <c r="P258" s="47">
        <v>95.6</v>
      </c>
      <c r="Q258" s="17" t="s">
        <v>201</v>
      </c>
      <c r="R258" s="49"/>
    </row>
    <row r="259" spans="1:18">
      <c r="A259" s="40"/>
      <c r="B259" s="41" t="s">
        <v>159</v>
      </c>
      <c r="C259" s="107">
        <v>124.61</v>
      </c>
      <c r="D259" s="105">
        <v>115.23</v>
      </c>
      <c r="E259" s="109">
        <v>97.38</v>
      </c>
      <c r="F259" s="140" t="s">
        <v>207</v>
      </c>
      <c r="G259" s="39"/>
      <c r="H259" s="15"/>
      <c r="I259" s="40"/>
      <c r="J259" s="41" t="s">
        <v>159</v>
      </c>
      <c r="K259" s="42">
        <v>97.2</v>
      </c>
      <c r="L259" s="43">
        <v>87.9</v>
      </c>
      <c r="M259" s="44">
        <v>88.6</v>
      </c>
      <c r="N259" s="45">
        <v>108.8</v>
      </c>
      <c r="O259" s="46">
        <v>103</v>
      </c>
      <c r="P259" s="47">
        <v>93.5</v>
      </c>
      <c r="Q259" s="17" t="s">
        <v>201</v>
      </c>
      <c r="R259" s="49"/>
    </row>
    <row r="260" spans="1:18">
      <c r="A260" s="40"/>
      <c r="B260" s="41" t="s">
        <v>160</v>
      </c>
      <c r="C260" s="107">
        <v>119.48</v>
      </c>
      <c r="D260" s="105">
        <v>115.7</v>
      </c>
      <c r="E260" s="109">
        <v>99.51</v>
      </c>
      <c r="F260" s="140" t="s">
        <v>207</v>
      </c>
      <c r="G260" s="39"/>
      <c r="H260" s="15"/>
      <c r="I260" s="40"/>
      <c r="J260" s="41" t="s">
        <v>160</v>
      </c>
      <c r="K260" s="42">
        <v>94.3</v>
      </c>
      <c r="L260" s="43">
        <v>86.3</v>
      </c>
      <c r="M260" s="44">
        <v>89.6</v>
      </c>
      <c r="N260" s="45">
        <v>105.7</v>
      </c>
      <c r="O260" s="46">
        <v>101.2</v>
      </c>
      <c r="P260" s="47">
        <v>94.7</v>
      </c>
      <c r="Q260" s="17" t="s">
        <v>201</v>
      </c>
      <c r="R260" s="49"/>
    </row>
    <row r="261" spans="1:18">
      <c r="A261" s="40"/>
      <c r="B261" s="41" t="s">
        <v>161</v>
      </c>
      <c r="C261" s="107">
        <v>121.06</v>
      </c>
      <c r="D261" s="105">
        <v>115.78</v>
      </c>
      <c r="E261" s="109">
        <v>102.33</v>
      </c>
      <c r="F261" s="140" t="s">
        <v>207</v>
      </c>
      <c r="G261" s="39"/>
      <c r="H261" s="15"/>
      <c r="I261" s="40"/>
      <c r="J261" s="41" t="s">
        <v>161</v>
      </c>
      <c r="K261" s="42">
        <v>95.1</v>
      </c>
      <c r="L261" s="43">
        <v>88.6</v>
      </c>
      <c r="M261" s="44">
        <v>90</v>
      </c>
      <c r="N261" s="45">
        <v>106.5</v>
      </c>
      <c r="O261" s="46">
        <v>103.8</v>
      </c>
      <c r="P261" s="47">
        <v>95</v>
      </c>
      <c r="Q261" s="17" t="s">
        <v>201</v>
      </c>
      <c r="R261" s="49"/>
    </row>
    <row r="262" spans="1:18">
      <c r="A262" s="40"/>
      <c r="B262" s="41" t="s">
        <v>162</v>
      </c>
      <c r="C262" s="107">
        <v>126.35</v>
      </c>
      <c r="D262" s="105">
        <v>116.28</v>
      </c>
      <c r="E262" s="109">
        <v>102.54</v>
      </c>
      <c r="F262" s="140" t="s">
        <v>207</v>
      </c>
      <c r="G262" s="39"/>
      <c r="H262" s="15"/>
      <c r="I262" s="40"/>
      <c r="J262" s="41" t="s">
        <v>162</v>
      </c>
      <c r="K262" s="42">
        <v>97.4</v>
      </c>
      <c r="L262" s="43">
        <v>90.7</v>
      </c>
      <c r="M262" s="44">
        <v>90</v>
      </c>
      <c r="N262" s="45">
        <v>109</v>
      </c>
      <c r="O262" s="46">
        <v>106.4</v>
      </c>
      <c r="P262" s="47">
        <v>95</v>
      </c>
      <c r="Q262" s="17" t="s">
        <v>201</v>
      </c>
      <c r="R262" s="49"/>
    </row>
    <row r="263" spans="1:18">
      <c r="A263" s="40"/>
      <c r="B263" s="41" t="s">
        <v>163</v>
      </c>
      <c r="C263" s="107">
        <v>125.32</v>
      </c>
      <c r="D263" s="105">
        <v>116.14</v>
      </c>
      <c r="E263" s="109">
        <v>104.44</v>
      </c>
      <c r="F263" s="140" t="s">
        <v>207</v>
      </c>
      <c r="G263" s="39"/>
      <c r="H263" s="15"/>
      <c r="I263" s="40"/>
      <c r="J263" s="41" t="s">
        <v>163</v>
      </c>
      <c r="K263" s="42">
        <v>99.2</v>
      </c>
      <c r="L263" s="43">
        <v>91.7</v>
      </c>
      <c r="M263" s="44">
        <v>90.3</v>
      </c>
      <c r="N263" s="45">
        <v>111</v>
      </c>
      <c r="O263" s="46">
        <v>107.6</v>
      </c>
      <c r="P263" s="47">
        <v>95.2</v>
      </c>
      <c r="Q263" s="17" t="s">
        <v>201</v>
      </c>
      <c r="R263" s="49"/>
    </row>
    <row r="264" spans="1:18">
      <c r="A264" s="40"/>
      <c r="B264" s="41" t="s">
        <v>164</v>
      </c>
      <c r="C264" s="107">
        <v>132.13</v>
      </c>
      <c r="D264" s="105">
        <v>116.38</v>
      </c>
      <c r="E264" s="109">
        <v>105.42</v>
      </c>
      <c r="F264" s="140" t="s">
        <v>207</v>
      </c>
      <c r="G264" s="39"/>
      <c r="H264" s="15"/>
      <c r="I264" s="40"/>
      <c r="J264" s="41" t="s">
        <v>164</v>
      </c>
      <c r="K264" s="42">
        <v>98.9</v>
      </c>
      <c r="L264" s="43">
        <v>92.9</v>
      </c>
      <c r="M264" s="44">
        <v>91.3</v>
      </c>
      <c r="N264" s="45">
        <v>110.7</v>
      </c>
      <c r="O264" s="46">
        <v>109.1</v>
      </c>
      <c r="P264" s="47">
        <v>96.2</v>
      </c>
      <c r="Q264" s="17" t="s">
        <v>201</v>
      </c>
      <c r="R264" s="49"/>
    </row>
    <row r="265" spans="1:18">
      <c r="A265" s="40"/>
      <c r="B265" s="41" t="s">
        <v>165</v>
      </c>
      <c r="C265" s="107">
        <v>123.36</v>
      </c>
      <c r="D265" s="105">
        <v>114.09</v>
      </c>
      <c r="E265" s="109">
        <v>102.58</v>
      </c>
      <c r="F265" s="140" t="s">
        <v>206</v>
      </c>
      <c r="G265" s="39"/>
      <c r="H265" s="15"/>
      <c r="I265" s="40"/>
      <c r="J265" s="41" t="s">
        <v>165</v>
      </c>
      <c r="K265" s="42">
        <v>97.5</v>
      </c>
      <c r="L265" s="43">
        <v>93.7</v>
      </c>
      <c r="M265" s="44">
        <v>92.1</v>
      </c>
      <c r="N265" s="45">
        <v>109.2</v>
      </c>
      <c r="O265" s="46">
        <v>109.9</v>
      </c>
      <c r="P265" s="47">
        <v>97.1</v>
      </c>
      <c r="Q265" s="17" t="s">
        <v>199</v>
      </c>
      <c r="R265" s="49"/>
    </row>
    <row r="266" spans="1:18">
      <c r="A266" s="40"/>
      <c r="B266" s="41" t="s">
        <v>166</v>
      </c>
      <c r="C266" s="107">
        <v>123.47</v>
      </c>
      <c r="D266" s="105">
        <v>116.36</v>
      </c>
      <c r="E266" s="109">
        <v>103.04</v>
      </c>
      <c r="F266" s="140" t="s">
        <v>206</v>
      </c>
      <c r="G266" s="39"/>
      <c r="H266" s="15"/>
      <c r="I266" s="40"/>
      <c r="J266" s="41" t="s">
        <v>166</v>
      </c>
      <c r="K266" s="42">
        <v>97.8</v>
      </c>
      <c r="L266" s="43">
        <v>94.9</v>
      </c>
      <c r="M266" s="44">
        <v>91.7</v>
      </c>
      <c r="N266" s="45">
        <v>109.5</v>
      </c>
      <c r="O266" s="46">
        <v>111.4</v>
      </c>
      <c r="P266" s="47">
        <v>96.6</v>
      </c>
      <c r="Q266" s="17" t="s">
        <v>199</v>
      </c>
      <c r="R266" s="49"/>
    </row>
    <row r="267" spans="1:18">
      <c r="A267" s="40"/>
      <c r="B267" s="41" t="s">
        <v>167</v>
      </c>
      <c r="C267" s="107">
        <v>124.54</v>
      </c>
      <c r="D267" s="105">
        <v>117.29</v>
      </c>
      <c r="E267" s="109">
        <v>102.99</v>
      </c>
      <c r="F267" s="140" t="s">
        <v>206</v>
      </c>
      <c r="G267" s="39"/>
      <c r="H267" s="15"/>
      <c r="I267" s="40"/>
      <c r="J267" s="41" t="s">
        <v>167</v>
      </c>
      <c r="K267" s="42">
        <v>97.5</v>
      </c>
      <c r="L267" s="43">
        <v>93.6</v>
      </c>
      <c r="M267" s="44">
        <v>91.9</v>
      </c>
      <c r="N267" s="45">
        <v>109.2</v>
      </c>
      <c r="O267" s="46">
        <v>109.8</v>
      </c>
      <c r="P267" s="47">
        <v>96.9</v>
      </c>
      <c r="Q267" s="17" t="s">
        <v>199</v>
      </c>
      <c r="R267" s="49"/>
    </row>
    <row r="268" spans="1:18">
      <c r="A268" s="40"/>
      <c r="B268" s="41" t="s">
        <v>168</v>
      </c>
      <c r="C268" s="107">
        <v>122</v>
      </c>
      <c r="D268" s="105">
        <v>116.66</v>
      </c>
      <c r="E268" s="123">
        <v>102.48</v>
      </c>
      <c r="F268" s="141" t="s">
        <v>206</v>
      </c>
      <c r="G268" s="56"/>
      <c r="H268" s="15"/>
      <c r="I268" s="40"/>
      <c r="J268" s="58" t="s">
        <v>168</v>
      </c>
      <c r="K268" s="42">
        <v>98</v>
      </c>
      <c r="L268" s="43">
        <v>95.4</v>
      </c>
      <c r="M268" s="44">
        <v>92.6</v>
      </c>
      <c r="N268" s="84">
        <v>109.7</v>
      </c>
      <c r="O268" s="85">
        <v>111.9</v>
      </c>
      <c r="P268" s="86">
        <v>97.6</v>
      </c>
      <c r="Q268" s="138" t="s">
        <v>200</v>
      </c>
      <c r="R268" s="62"/>
    </row>
    <row r="269" spans="1:18">
      <c r="A269" s="70" t="s">
        <v>208</v>
      </c>
      <c r="B269" s="71" t="s">
        <v>157</v>
      </c>
      <c r="C269" s="117">
        <v>125.55</v>
      </c>
      <c r="D269" s="118">
        <v>119.6</v>
      </c>
      <c r="E269" s="109">
        <v>106.09</v>
      </c>
      <c r="F269" s="140" t="s">
        <v>206</v>
      </c>
      <c r="G269" s="39"/>
      <c r="H269" s="15"/>
      <c r="I269" s="70" t="s">
        <v>208</v>
      </c>
      <c r="J269" s="41" t="s">
        <v>157</v>
      </c>
      <c r="K269" s="88">
        <v>98.5</v>
      </c>
      <c r="L269" s="89">
        <v>95.4</v>
      </c>
      <c r="M269" s="90">
        <v>92</v>
      </c>
      <c r="N269" s="45">
        <v>110.3</v>
      </c>
      <c r="O269" s="46">
        <v>112</v>
      </c>
      <c r="P269" s="47">
        <v>97</v>
      </c>
      <c r="Q269" s="17" t="s">
        <v>200</v>
      </c>
      <c r="R269" s="49"/>
    </row>
    <row r="270" spans="1:18">
      <c r="A270" s="40">
        <v>2012</v>
      </c>
      <c r="B270" s="41" t="s">
        <v>158</v>
      </c>
      <c r="C270" s="107">
        <v>124.31</v>
      </c>
      <c r="D270" s="105">
        <v>119.6</v>
      </c>
      <c r="E270" s="109">
        <v>104.19</v>
      </c>
      <c r="F270" s="140" t="s">
        <v>206</v>
      </c>
      <c r="G270" s="39"/>
      <c r="H270" s="15"/>
      <c r="I270" s="40">
        <v>2012</v>
      </c>
      <c r="J270" s="41" t="s">
        <v>158</v>
      </c>
      <c r="K270" s="42">
        <v>99.8</v>
      </c>
      <c r="L270" s="43">
        <v>96.7</v>
      </c>
      <c r="M270" s="44">
        <v>93.1</v>
      </c>
      <c r="N270" s="45">
        <v>111.7</v>
      </c>
      <c r="O270" s="46">
        <v>113.5</v>
      </c>
      <c r="P270" s="47">
        <v>98.2</v>
      </c>
      <c r="Q270" s="17" t="s">
        <v>201</v>
      </c>
      <c r="R270" s="49"/>
    </row>
    <row r="271" spans="1:18">
      <c r="A271" s="40"/>
      <c r="B271" s="41" t="s">
        <v>159</v>
      </c>
      <c r="C271" s="107">
        <v>126.51</v>
      </c>
      <c r="D271" s="105">
        <v>118.41</v>
      </c>
      <c r="E271" s="109">
        <v>101.75</v>
      </c>
      <c r="F271" s="140" t="s">
        <v>206</v>
      </c>
      <c r="G271" s="39"/>
      <c r="H271" s="15"/>
      <c r="I271" s="40"/>
      <c r="J271" s="41" t="s">
        <v>159</v>
      </c>
      <c r="K271" s="42">
        <v>99.9</v>
      </c>
      <c r="L271" s="43">
        <v>97.5</v>
      </c>
      <c r="M271" s="44">
        <v>93.9</v>
      </c>
      <c r="N271" s="45">
        <v>111.9</v>
      </c>
      <c r="O271" s="46">
        <v>114.5</v>
      </c>
      <c r="P271" s="47">
        <v>99</v>
      </c>
      <c r="Q271" s="17" t="s">
        <v>201</v>
      </c>
      <c r="R271" s="49" t="s">
        <v>170</v>
      </c>
    </row>
    <row r="272" spans="1:18">
      <c r="A272" s="40"/>
      <c r="B272" s="41" t="s">
        <v>160</v>
      </c>
      <c r="C272" s="107">
        <v>121.19</v>
      </c>
      <c r="D272" s="105">
        <v>117.54</v>
      </c>
      <c r="E272" s="109">
        <v>101.79</v>
      </c>
      <c r="F272" s="140" t="s">
        <v>206</v>
      </c>
      <c r="G272" s="39"/>
      <c r="H272" s="15"/>
      <c r="I272" s="40"/>
      <c r="J272" s="41" t="s">
        <v>160</v>
      </c>
      <c r="K272" s="42">
        <v>99.2</v>
      </c>
      <c r="L272" s="43">
        <v>96.1</v>
      </c>
      <c r="M272" s="44">
        <v>94</v>
      </c>
      <c r="N272" s="45">
        <v>111.1</v>
      </c>
      <c r="O272" s="46">
        <v>112.8</v>
      </c>
      <c r="P272" s="47">
        <v>99.2</v>
      </c>
      <c r="Q272" s="17" t="s">
        <v>201</v>
      </c>
      <c r="R272" s="49"/>
    </row>
    <row r="273" spans="1:18">
      <c r="A273" s="40"/>
      <c r="B273" s="41" t="s">
        <v>161</v>
      </c>
      <c r="C273" s="107">
        <v>123.59</v>
      </c>
      <c r="D273" s="105">
        <v>117.78</v>
      </c>
      <c r="E273" s="109">
        <v>99.27</v>
      </c>
      <c r="F273" s="140" t="s">
        <v>206</v>
      </c>
      <c r="G273" s="39"/>
      <c r="H273" s="15"/>
      <c r="I273" s="40"/>
      <c r="J273" s="41" t="s">
        <v>161</v>
      </c>
      <c r="K273" s="42">
        <v>98.4</v>
      </c>
      <c r="L273" s="43">
        <v>96.1</v>
      </c>
      <c r="M273" s="44">
        <v>93.6</v>
      </c>
      <c r="N273" s="45">
        <v>110.3</v>
      </c>
      <c r="O273" s="46">
        <v>112.8</v>
      </c>
      <c r="P273" s="47">
        <v>98.8</v>
      </c>
      <c r="Q273" s="17" t="s">
        <v>201</v>
      </c>
      <c r="R273" s="49"/>
    </row>
    <row r="274" spans="1:18">
      <c r="A274" s="40"/>
      <c r="B274" s="41" t="s">
        <v>162</v>
      </c>
      <c r="C274" s="107">
        <v>121.23</v>
      </c>
      <c r="D274" s="105">
        <v>116.02</v>
      </c>
      <c r="E274" s="109">
        <v>98.42</v>
      </c>
      <c r="F274" s="140" t="s">
        <v>206</v>
      </c>
      <c r="G274" s="39"/>
      <c r="H274" s="15"/>
      <c r="I274" s="40"/>
      <c r="J274" s="41" t="s">
        <v>162</v>
      </c>
      <c r="K274" s="42">
        <v>96.9</v>
      </c>
      <c r="L274" s="43">
        <v>93.9</v>
      </c>
      <c r="M274" s="44">
        <v>93.5</v>
      </c>
      <c r="N274" s="45">
        <v>108.7</v>
      </c>
      <c r="O274" s="46">
        <v>110.2</v>
      </c>
      <c r="P274" s="47">
        <v>98.6</v>
      </c>
      <c r="Q274" s="17" t="s">
        <v>204</v>
      </c>
      <c r="R274" s="49"/>
    </row>
    <row r="275" spans="1:18">
      <c r="A275" s="40"/>
      <c r="B275" s="41" t="s">
        <v>163</v>
      </c>
      <c r="C275" s="107">
        <v>119.07</v>
      </c>
      <c r="D275" s="105">
        <v>115.48</v>
      </c>
      <c r="E275" s="109">
        <v>99.28</v>
      </c>
      <c r="F275" s="140" t="s">
        <v>206</v>
      </c>
      <c r="G275" s="39"/>
      <c r="H275" s="15"/>
      <c r="I275" s="40"/>
      <c r="J275" s="41" t="s">
        <v>163</v>
      </c>
      <c r="K275" s="42">
        <v>96.2</v>
      </c>
      <c r="L275" s="43">
        <v>93.3</v>
      </c>
      <c r="M275" s="44">
        <v>92.8</v>
      </c>
      <c r="N275" s="45">
        <v>107.9</v>
      </c>
      <c r="O275" s="46">
        <v>109.6</v>
      </c>
      <c r="P275" s="47">
        <v>97.9</v>
      </c>
      <c r="Q275" s="17" t="s">
        <v>204</v>
      </c>
      <c r="R275" s="49"/>
    </row>
    <row r="276" spans="1:18">
      <c r="A276" s="40"/>
      <c r="B276" s="41" t="s">
        <v>164</v>
      </c>
      <c r="C276" s="107">
        <v>115.9</v>
      </c>
      <c r="D276" s="105">
        <v>116.35</v>
      </c>
      <c r="E276" s="109">
        <v>98.76</v>
      </c>
      <c r="F276" s="140" t="s">
        <v>209</v>
      </c>
      <c r="G276" s="39"/>
      <c r="H276" s="15"/>
      <c r="I276" s="40"/>
      <c r="J276" s="41" t="s">
        <v>164</v>
      </c>
      <c r="K276" s="42">
        <v>96.1</v>
      </c>
      <c r="L276" s="43">
        <v>93.3</v>
      </c>
      <c r="M276" s="44">
        <v>92.8</v>
      </c>
      <c r="N276" s="45">
        <v>107.7</v>
      </c>
      <c r="O276" s="46">
        <v>109.5</v>
      </c>
      <c r="P276" s="47">
        <v>97.9</v>
      </c>
      <c r="Q276" s="17" t="s">
        <v>204</v>
      </c>
      <c r="R276" s="49"/>
    </row>
    <row r="277" spans="1:18">
      <c r="A277" s="40"/>
      <c r="B277" s="41" t="s">
        <v>165</v>
      </c>
      <c r="C277" s="107">
        <v>119.58</v>
      </c>
      <c r="D277" s="105">
        <v>116.56</v>
      </c>
      <c r="E277" s="109">
        <v>99.52</v>
      </c>
      <c r="F277" s="140" t="s">
        <v>209</v>
      </c>
      <c r="G277" s="39"/>
      <c r="H277" s="15"/>
      <c r="I277" s="40"/>
      <c r="J277" s="41" t="s">
        <v>165</v>
      </c>
      <c r="K277" s="42">
        <v>95.1</v>
      </c>
      <c r="L277" s="43">
        <v>91.9</v>
      </c>
      <c r="M277" s="44">
        <v>92.8</v>
      </c>
      <c r="N277" s="45">
        <v>106.7</v>
      </c>
      <c r="O277" s="46">
        <v>107.9</v>
      </c>
      <c r="P277" s="47">
        <v>97.9</v>
      </c>
      <c r="Q277" s="17" t="s">
        <v>210</v>
      </c>
      <c r="R277" s="49"/>
    </row>
    <row r="278" spans="1:18">
      <c r="A278" s="40"/>
      <c r="B278" s="41" t="s">
        <v>166</v>
      </c>
      <c r="C278" s="107">
        <v>114.97</v>
      </c>
      <c r="D278" s="105">
        <v>112.71</v>
      </c>
      <c r="E278" s="109">
        <v>97.37</v>
      </c>
      <c r="F278" s="140" t="s">
        <v>209</v>
      </c>
      <c r="G278" s="39"/>
      <c r="H278" s="15"/>
      <c r="I278" s="40"/>
      <c r="J278" s="41" t="s">
        <v>166</v>
      </c>
      <c r="K278" s="42">
        <v>95</v>
      </c>
      <c r="L278" s="43">
        <v>91.9</v>
      </c>
      <c r="M278" s="44">
        <v>93.1</v>
      </c>
      <c r="N278" s="45">
        <v>106.5</v>
      </c>
      <c r="O278" s="46">
        <v>107.9</v>
      </c>
      <c r="P278" s="47">
        <v>98.2</v>
      </c>
      <c r="Q278" s="17" t="s">
        <v>193</v>
      </c>
      <c r="R278" s="49"/>
    </row>
    <row r="279" spans="1:18">
      <c r="A279" s="40"/>
      <c r="B279" s="41" t="s">
        <v>167</v>
      </c>
      <c r="C279" s="107">
        <v>115.34</v>
      </c>
      <c r="D279" s="105">
        <v>112.63</v>
      </c>
      <c r="E279" s="109">
        <v>97.6</v>
      </c>
      <c r="F279" s="140" t="s">
        <v>209</v>
      </c>
      <c r="G279" s="39"/>
      <c r="H279" s="15"/>
      <c r="I279" s="40"/>
      <c r="J279" s="41" t="s">
        <v>167</v>
      </c>
      <c r="K279" s="42">
        <v>94.6</v>
      </c>
      <c r="L279" s="43">
        <v>91.6</v>
      </c>
      <c r="M279" s="44">
        <v>92.8</v>
      </c>
      <c r="N279" s="45">
        <v>106.2</v>
      </c>
      <c r="O279" s="46">
        <v>107.6</v>
      </c>
      <c r="P279" s="47">
        <v>97.9</v>
      </c>
      <c r="Q279" s="17" t="s">
        <v>193</v>
      </c>
      <c r="R279" s="49"/>
    </row>
    <row r="280" spans="1:18">
      <c r="A280" s="57"/>
      <c r="B280" s="58" t="s">
        <v>168</v>
      </c>
      <c r="C280" s="122">
        <v>115.09</v>
      </c>
      <c r="D280" s="101">
        <v>114.32</v>
      </c>
      <c r="E280" s="123">
        <v>97.13</v>
      </c>
      <c r="F280" s="140" t="s">
        <v>211</v>
      </c>
      <c r="G280" s="39"/>
      <c r="H280" s="15"/>
      <c r="I280" s="40"/>
      <c r="J280" s="41" t="s">
        <v>168</v>
      </c>
      <c r="K280" s="59">
        <v>95.7</v>
      </c>
      <c r="L280" s="60">
        <v>92.6</v>
      </c>
      <c r="M280" s="61">
        <v>92.7</v>
      </c>
      <c r="N280" s="45">
        <v>107.3</v>
      </c>
      <c r="O280" s="46">
        <v>108.7</v>
      </c>
      <c r="P280" s="47">
        <v>97.8</v>
      </c>
      <c r="Q280" s="17" t="s">
        <v>193</v>
      </c>
      <c r="R280" s="49" t="s">
        <v>174</v>
      </c>
    </row>
    <row r="281" spans="1:18">
      <c r="A281" s="40" t="s">
        <v>212</v>
      </c>
      <c r="B281" s="41" t="s">
        <v>157</v>
      </c>
      <c r="C281" s="107">
        <v>117.53</v>
      </c>
      <c r="D281" s="105">
        <v>112.22</v>
      </c>
      <c r="E281" s="109">
        <v>97.45</v>
      </c>
      <c r="F281" s="139" t="s">
        <v>211</v>
      </c>
      <c r="G281" s="69"/>
      <c r="H281" s="15"/>
      <c r="I281" s="70" t="s">
        <v>212</v>
      </c>
      <c r="J281" s="71" t="s">
        <v>157</v>
      </c>
      <c r="K281" s="42">
        <v>97.8</v>
      </c>
      <c r="L281" s="43">
        <v>93</v>
      </c>
      <c r="M281" s="44">
        <v>92.2</v>
      </c>
      <c r="N281" s="72">
        <v>109.6</v>
      </c>
      <c r="O281" s="73">
        <v>109.2</v>
      </c>
      <c r="P281" s="74">
        <v>97.3</v>
      </c>
      <c r="Q281" s="136" t="s">
        <v>193</v>
      </c>
      <c r="R281" s="76"/>
    </row>
    <row r="282" spans="1:18">
      <c r="A282" s="40">
        <v>2013</v>
      </c>
      <c r="B282" s="41" t="s">
        <v>158</v>
      </c>
      <c r="C282" s="107">
        <v>121.74</v>
      </c>
      <c r="D282" s="105">
        <v>111.62</v>
      </c>
      <c r="E282" s="109">
        <v>97.21</v>
      </c>
      <c r="F282" s="121" t="s">
        <v>213</v>
      </c>
      <c r="G282" s="83" t="s">
        <v>174</v>
      </c>
      <c r="H282" s="15"/>
      <c r="I282" s="40">
        <v>2013</v>
      </c>
      <c r="J282" s="41" t="s">
        <v>158</v>
      </c>
      <c r="K282" s="42">
        <v>100.8</v>
      </c>
      <c r="L282" s="43">
        <v>93.8</v>
      </c>
      <c r="M282" s="44">
        <v>91.8</v>
      </c>
      <c r="N282" s="45">
        <v>112.8</v>
      </c>
      <c r="O282" s="46">
        <v>110.1</v>
      </c>
      <c r="P282" s="47">
        <v>96.8</v>
      </c>
      <c r="Q282" s="17" t="s">
        <v>199</v>
      </c>
      <c r="R282" s="49"/>
    </row>
    <row r="283" spans="1:18">
      <c r="A283" s="40"/>
      <c r="B283" s="41" t="s">
        <v>159</v>
      </c>
      <c r="C283" s="107">
        <v>124.25</v>
      </c>
      <c r="D283" s="105">
        <v>115.95</v>
      </c>
      <c r="E283" s="109">
        <v>96.93</v>
      </c>
      <c r="F283" s="140" t="s">
        <v>213</v>
      </c>
      <c r="G283" s="39"/>
      <c r="H283" s="15"/>
      <c r="I283" s="40"/>
      <c r="J283" s="41" t="s">
        <v>159</v>
      </c>
      <c r="K283" s="42">
        <v>102.5</v>
      </c>
      <c r="L283" s="43">
        <v>95.4</v>
      </c>
      <c r="M283" s="44">
        <v>91.9</v>
      </c>
      <c r="N283" s="45">
        <v>114.7</v>
      </c>
      <c r="O283" s="46">
        <v>111.9</v>
      </c>
      <c r="P283" s="47">
        <v>96.9</v>
      </c>
      <c r="Q283" s="17" t="s">
        <v>199</v>
      </c>
      <c r="R283" s="49"/>
    </row>
    <row r="284" spans="1:18">
      <c r="A284" s="40"/>
      <c r="B284" s="41" t="s">
        <v>160</v>
      </c>
      <c r="C284" s="107">
        <v>124.06</v>
      </c>
      <c r="D284" s="105">
        <v>113.81</v>
      </c>
      <c r="E284" s="109">
        <v>96.78</v>
      </c>
      <c r="F284" s="140" t="s">
        <v>213</v>
      </c>
      <c r="G284" s="39"/>
      <c r="H284" s="15"/>
      <c r="I284" s="40"/>
      <c r="J284" s="41" t="s">
        <v>160</v>
      </c>
      <c r="K284" s="42">
        <v>103.6</v>
      </c>
      <c r="L284" s="43">
        <v>95.9</v>
      </c>
      <c r="M284" s="44">
        <v>91.8</v>
      </c>
      <c r="N284" s="45">
        <v>115.8</v>
      </c>
      <c r="O284" s="46">
        <v>112.6</v>
      </c>
      <c r="P284" s="47">
        <v>96.9</v>
      </c>
      <c r="Q284" s="17" t="s">
        <v>199</v>
      </c>
      <c r="R284" s="49"/>
    </row>
    <row r="285" spans="1:18">
      <c r="A285" s="40"/>
      <c r="B285" s="41" t="s">
        <v>161</v>
      </c>
      <c r="C285" s="107">
        <v>129.56</v>
      </c>
      <c r="D285" s="105">
        <v>115.42</v>
      </c>
      <c r="E285" s="109">
        <v>96.82</v>
      </c>
      <c r="F285" s="140" t="s">
        <v>213</v>
      </c>
      <c r="G285" s="39"/>
      <c r="H285" s="15"/>
      <c r="I285" s="40"/>
      <c r="J285" s="41" t="s">
        <v>161</v>
      </c>
      <c r="K285" s="42">
        <v>105.2</v>
      </c>
      <c r="L285" s="43">
        <v>97.3</v>
      </c>
      <c r="M285" s="44">
        <v>92.5</v>
      </c>
      <c r="N285" s="45">
        <v>117.6</v>
      </c>
      <c r="O285" s="46">
        <v>114.2</v>
      </c>
      <c r="P285" s="47">
        <v>97.7</v>
      </c>
      <c r="Q285" s="17" t="s">
        <v>200</v>
      </c>
      <c r="R285" s="49"/>
    </row>
    <row r="286" spans="1:18">
      <c r="A286" s="40"/>
      <c r="B286" s="41" t="s">
        <v>162</v>
      </c>
      <c r="C286" s="107">
        <v>128</v>
      </c>
      <c r="D286" s="105">
        <v>116.45</v>
      </c>
      <c r="E286" s="109">
        <v>97.4</v>
      </c>
      <c r="F286" s="140" t="s">
        <v>214</v>
      </c>
      <c r="G286" s="39"/>
      <c r="H286" s="15"/>
      <c r="I286" s="40"/>
      <c r="J286" s="41" t="s">
        <v>162</v>
      </c>
      <c r="K286" s="42">
        <v>104</v>
      </c>
      <c r="L286" s="43">
        <v>96.8</v>
      </c>
      <c r="M286" s="44">
        <v>92.9</v>
      </c>
      <c r="N286" s="45">
        <v>116.3</v>
      </c>
      <c r="O286" s="46">
        <v>113.5</v>
      </c>
      <c r="P286" s="47">
        <v>98.1</v>
      </c>
      <c r="Q286" s="17" t="s">
        <v>200</v>
      </c>
      <c r="R286" s="49"/>
    </row>
    <row r="287" spans="1:18">
      <c r="A287" s="40"/>
      <c r="B287" s="41" t="s">
        <v>163</v>
      </c>
      <c r="C287" s="107">
        <v>128.28</v>
      </c>
      <c r="D287" s="105">
        <v>116.82</v>
      </c>
      <c r="E287" s="109">
        <v>99.38</v>
      </c>
      <c r="F287" s="140" t="s">
        <v>207</v>
      </c>
      <c r="G287" s="39"/>
      <c r="H287" s="15"/>
      <c r="I287" s="40"/>
      <c r="J287" s="41" t="s">
        <v>163</v>
      </c>
      <c r="K287" s="42">
        <v>104.8</v>
      </c>
      <c r="L287" s="43">
        <v>97.9</v>
      </c>
      <c r="M287" s="44">
        <v>93.8</v>
      </c>
      <c r="N287" s="45">
        <v>117.1</v>
      </c>
      <c r="O287" s="46">
        <v>114.8</v>
      </c>
      <c r="P287" s="47">
        <v>99</v>
      </c>
      <c r="Q287" s="17" t="s">
        <v>201</v>
      </c>
      <c r="R287" s="49"/>
    </row>
    <row r="288" spans="1:18">
      <c r="A288" s="40"/>
      <c r="B288" s="41" t="s">
        <v>164</v>
      </c>
      <c r="C288" s="107">
        <v>128.74</v>
      </c>
      <c r="D288" s="105">
        <v>118.26</v>
      </c>
      <c r="E288" s="109">
        <v>101.2</v>
      </c>
      <c r="F288" s="140" t="s">
        <v>207</v>
      </c>
      <c r="G288" s="39"/>
      <c r="H288" s="15"/>
      <c r="I288" s="40"/>
      <c r="J288" s="41" t="s">
        <v>164</v>
      </c>
      <c r="K288" s="42">
        <v>105.1</v>
      </c>
      <c r="L288" s="43">
        <v>98.8</v>
      </c>
      <c r="M288" s="44">
        <v>94.1</v>
      </c>
      <c r="N288" s="45">
        <v>117.4</v>
      </c>
      <c r="O288" s="46">
        <v>115.9</v>
      </c>
      <c r="P288" s="47">
        <v>99.4</v>
      </c>
      <c r="Q288" s="17" t="s">
        <v>201</v>
      </c>
      <c r="R288" s="142"/>
    </row>
    <row r="289" spans="1:18">
      <c r="A289" s="40"/>
      <c r="B289" s="41" t="s">
        <v>165</v>
      </c>
      <c r="C289" s="107">
        <v>130.16999999999999</v>
      </c>
      <c r="D289" s="105">
        <v>118.49</v>
      </c>
      <c r="E289" s="109">
        <v>102.43</v>
      </c>
      <c r="F289" s="140" t="s">
        <v>207</v>
      </c>
      <c r="G289" s="39"/>
      <c r="H289" s="15"/>
      <c r="I289" s="40"/>
      <c r="J289" s="41" t="s">
        <v>165</v>
      </c>
      <c r="K289" s="42">
        <v>106.5</v>
      </c>
      <c r="L289" s="43">
        <v>99.4</v>
      </c>
      <c r="M289" s="44">
        <v>94.5</v>
      </c>
      <c r="N289" s="45">
        <v>118.9</v>
      </c>
      <c r="O289" s="46">
        <v>116.6</v>
      </c>
      <c r="P289" s="47">
        <v>99.8</v>
      </c>
      <c r="Q289" s="17" t="s">
        <v>201</v>
      </c>
      <c r="R289" s="142"/>
    </row>
    <row r="290" spans="1:18">
      <c r="A290" s="40"/>
      <c r="B290" s="41" t="s">
        <v>166</v>
      </c>
      <c r="C290" s="107">
        <v>135.54</v>
      </c>
      <c r="D290" s="105">
        <v>120.57</v>
      </c>
      <c r="E290" s="109">
        <v>103.84</v>
      </c>
      <c r="F290" s="140" t="s">
        <v>207</v>
      </c>
      <c r="G290" s="39"/>
      <c r="H290" s="15"/>
      <c r="I290" s="40"/>
      <c r="J290" s="41" t="s">
        <v>166</v>
      </c>
      <c r="K290" s="42">
        <v>106.5</v>
      </c>
      <c r="L290" s="43">
        <v>100.1</v>
      </c>
      <c r="M290" s="44">
        <v>94.9</v>
      </c>
      <c r="N290" s="45">
        <v>118.9</v>
      </c>
      <c r="O290" s="46">
        <v>117.5</v>
      </c>
      <c r="P290" s="47">
        <v>100.2</v>
      </c>
      <c r="Q290" s="17" t="s">
        <v>201</v>
      </c>
      <c r="R290" s="49"/>
    </row>
    <row r="291" spans="1:18">
      <c r="A291" s="40"/>
      <c r="B291" s="41" t="s">
        <v>167</v>
      </c>
      <c r="C291" s="107">
        <v>137.54</v>
      </c>
      <c r="D291" s="105">
        <v>122.44</v>
      </c>
      <c r="E291" s="109">
        <v>104.86</v>
      </c>
      <c r="F291" s="140" t="s">
        <v>207</v>
      </c>
      <c r="G291" s="39"/>
      <c r="H291" s="15"/>
      <c r="I291" s="40"/>
      <c r="J291" s="41" t="s">
        <v>167</v>
      </c>
      <c r="K291" s="42">
        <v>108.1</v>
      </c>
      <c r="L291" s="43">
        <v>101.2</v>
      </c>
      <c r="M291" s="44">
        <v>95.8</v>
      </c>
      <c r="N291" s="45">
        <v>120.6</v>
      </c>
      <c r="O291" s="46">
        <v>118.8</v>
      </c>
      <c r="P291" s="47">
        <v>101.1</v>
      </c>
      <c r="Q291" s="17" t="s">
        <v>201</v>
      </c>
      <c r="R291" s="49"/>
    </row>
    <row r="292" spans="1:18">
      <c r="A292" s="40"/>
      <c r="B292" s="41" t="s">
        <v>168</v>
      </c>
      <c r="C292" s="107">
        <v>140.87</v>
      </c>
      <c r="D292" s="105">
        <v>122.75</v>
      </c>
      <c r="E292" s="109">
        <v>104.47</v>
      </c>
      <c r="F292" s="141" t="s">
        <v>207</v>
      </c>
      <c r="G292" s="56"/>
      <c r="H292" s="15"/>
      <c r="I292" s="57"/>
      <c r="J292" s="58" t="s">
        <v>168</v>
      </c>
      <c r="K292" s="42">
        <v>107.3</v>
      </c>
      <c r="L292" s="43">
        <v>100.9</v>
      </c>
      <c r="M292" s="44">
        <v>96.5</v>
      </c>
      <c r="N292" s="84">
        <v>119.8</v>
      </c>
      <c r="O292" s="85">
        <v>118.4</v>
      </c>
      <c r="P292" s="86">
        <v>101.9</v>
      </c>
      <c r="Q292" s="138" t="s">
        <v>201</v>
      </c>
      <c r="R292" s="62"/>
    </row>
    <row r="293" spans="1:18">
      <c r="A293" s="70" t="s">
        <v>215</v>
      </c>
      <c r="B293" s="71" t="s">
        <v>157</v>
      </c>
      <c r="C293" s="117">
        <v>137.02000000000001</v>
      </c>
      <c r="D293" s="118">
        <v>121.69</v>
      </c>
      <c r="E293" s="119">
        <v>104.72</v>
      </c>
      <c r="F293" s="140" t="s">
        <v>207</v>
      </c>
      <c r="G293" s="39"/>
      <c r="H293" s="15"/>
      <c r="I293" s="40" t="s">
        <v>215</v>
      </c>
      <c r="J293" s="41" t="s">
        <v>157</v>
      </c>
      <c r="K293" s="88">
        <v>107.6</v>
      </c>
      <c r="L293" s="89">
        <v>102.5</v>
      </c>
      <c r="M293" s="90">
        <v>97.8</v>
      </c>
      <c r="N293" s="45">
        <v>120</v>
      </c>
      <c r="O293" s="46">
        <v>120.3</v>
      </c>
      <c r="P293" s="47">
        <v>103.2</v>
      </c>
      <c r="Q293" s="17" t="s">
        <v>201</v>
      </c>
      <c r="R293" s="49"/>
    </row>
    <row r="294" spans="1:18">
      <c r="A294" s="40">
        <v>2014</v>
      </c>
      <c r="B294" s="41" t="s">
        <v>158</v>
      </c>
      <c r="C294" s="107">
        <v>133.04</v>
      </c>
      <c r="D294" s="105">
        <v>122.19</v>
      </c>
      <c r="E294" s="109">
        <v>104.06</v>
      </c>
      <c r="F294" s="140" t="s">
        <v>207</v>
      </c>
      <c r="G294" s="39"/>
      <c r="H294" s="15"/>
      <c r="I294" s="40">
        <v>2014</v>
      </c>
      <c r="J294" s="41" t="s">
        <v>158</v>
      </c>
      <c r="K294" s="42">
        <v>104.3</v>
      </c>
      <c r="L294" s="43">
        <v>102.2</v>
      </c>
      <c r="M294" s="44">
        <v>97.9</v>
      </c>
      <c r="N294" s="45">
        <v>116.5</v>
      </c>
      <c r="O294" s="46">
        <v>119.9</v>
      </c>
      <c r="P294" s="47">
        <v>103.3</v>
      </c>
      <c r="Q294" s="17" t="s">
        <v>201</v>
      </c>
      <c r="R294" s="49"/>
    </row>
    <row r="295" spans="1:18">
      <c r="A295" s="40"/>
      <c r="B295" s="41" t="s">
        <v>159</v>
      </c>
      <c r="C295" s="107">
        <v>127.69</v>
      </c>
      <c r="D295" s="105">
        <v>122.08</v>
      </c>
      <c r="E295" s="109">
        <v>105.6</v>
      </c>
      <c r="F295" s="140" t="s">
        <v>207</v>
      </c>
      <c r="G295" s="39"/>
      <c r="H295" s="15"/>
      <c r="I295" s="40"/>
      <c r="J295" s="41" t="s">
        <v>159</v>
      </c>
      <c r="K295" s="42">
        <v>103.3</v>
      </c>
      <c r="L295" s="43">
        <v>103.8</v>
      </c>
      <c r="M295" s="44">
        <v>98.5</v>
      </c>
      <c r="N295" s="45">
        <v>115.3</v>
      </c>
      <c r="O295" s="46">
        <v>121.8</v>
      </c>
      <c r="P295" s="47">
        <v>104</v>
      </c>
      <c r="Q295" s="17" t="s">
        <v>201</v>
      </c>
      <c r="R295" s="49"/>
    </row>
    <row r="296" spans="1:18">
      <c r="A296" s="40"/>
      <c r="B296" s="41" t="s">
        <v>160</v>
      </c>
      <c r="C296" s="107">
        <v>123.36</v>
      </c>
      <c r="D296" s="105">
        <v>120.48</v>
      </c>
      <c r="E296" s="109">
        <v>107.76</v>
      </c>
      <c r="F296" s="140" t="s">
        <v>207</v>
      </c>
      <c r="G296" s="39"/>
      <c r="H296" s="15"/>
      <c r="I296" s="40"/>
      <c r="J296" s="41" t="s">
        <v>160</v>
      </c>
      <c r="K296" s="42">
        <v>100.8</v>
      </c>
      <c r="L296" s="43">
        <v>100</v>
      </c>
      <c r="M296" s="44">
        <v>98.6</v>
      </c>
      <c r="N296" s="45">
        <v>112.7</v>
      </c>
      <c r="O296" s="46">
        <v>117.4</v>
      </c>
      <c r="P296" s="47">
        <v>104.1</v>
      </c>
      <c r="Q296" s="17" t="s">
        <v>204</v>
      </c>
      <c r="R296" s="49"/>
    </row>
    <row r="297" spans="1:18">
      <c r="A297" s="40"/>
      <c r="B297" s="41" t="s">
        <v>161</v>
      </c>
      <c r="C297" s="107">
        <v>121.49</v>
      </c>
      <c r="D297" s="105">
        <v>122.35</v>
      </c>
      <c r="E297" s="109">
        <v>108.44</v>
      </c>
      <c r="F297" s="140" t="s">
        <v>207</v>
      </c>
      <c r="G297" s="39"/>
      <c r="H297" s="15"/>
      <c r="I297" s="40"/>
      <c r="J297" s="41" t="s">
        <v>161</v>
      </c>
      <c r="K297" s="42">
        <v>99.7</v>
      </c>
      <c r="L297" s="43">
        <v>100.6</v>
      </c>
      <c r="M297" s="44">
        <v>100.6</v>
      </c>
      <c r="N297" s="45">
        <v>111.5</v>
      </c>
      <c r="O297" s="46">
        <v>118.1</v>
      </c>
      <c r="P297" s="47">
        <v>106.3</v>
      </c>
      <c r="Q297" s="17" t="s">
        <v>204</v>
      </c>
      <c r="R297" s="49"/>
    </row>
    <row r="298" spans="1:18">
      <c r="A298" s="40"/>
      <c r="B298" s="41" t="s">
        <v>162</v>
      </c>
      <c r="C298" s="107">
        <v>120.44</v>
      </c>
      <c r="D298" s="105">
        <v>120.76</v>
      </c>
      <c r="E298" s="109">
        <v>107.67</v>
      </c>
      <c r="F298" s="140" t="s">
        <v>207</v>
      </c>
      <c r="G298" s="39"/>
      <c r="H298" s="15"/>
      <c r="I298" s="40"/>
      <c r="J298" s="41" t="s">
        <v>162</v>
      </c>
      <c r="K298" s="42">
        <v>99.6</v>
      </c>
      <c r="L298" s="43">
        <v>99.4</v>
      </c>
      <c r="M298" s="44">
        <v>100.5</v>
      </c>
      <c r="N298" s="45">
        <v>111.5</v>
      </c>
      <c r="O298" s="46">
        <v>116.6</v>
      </c>
      <c r="P298" s="47">
        <v>106.1</v>
      </c>
      <c r="Q298" s="17" t="s">
        <v>204</v>
      </c>
      <c r="R298" s="49"/>
    </row>
    <row r="299" spans="1:18">
      <c r="A299" s="40"/>
      <c r="B299" s="41" t="s">
        <v>163</v>
      </c>
      <c r="C299" s="107">
        <v>118.61</v>
      </c>
      <c r="D299" s="105">
        <v>120.3</v>
      </c>
      <c r="E299" s="109">
        <v>104.86</v>
      </c>
      <c r="F299" s="140" t="s">
        <v>206</v>
      </c>
      <c r="G299" s="39"/>
      <c r="H299" s="15"/>
      <c r="I299" s="40"/>
      <c r="J299" s="41" t="s">
        <v>163</v>
      </c>
      <c r="K299" s="42">
        <v>101</v>
      </c>
      <c r="L299" s="43">
        <v>99.9</v>
      </c>
      <c r="M299" s="44">
        <v>100.8</v>
      </c>
      <c r="N299" s="45">
        <v>113.1</v>
      </c>
      <c r="O299" s="46">
        <v>117.2</v>
      </c>
      <c r="P299" s="47">
        <v>106.4</v>
      </c>
      <c r="Q299" s="17" t="s">
        <v>204</v>
      </c>
      <c r="R299" s="49"/>
    </row>
    <row r="300" spans="1:18">
      <c r="A300" s="40"/>
      <c r="B300" s="41" t="s">
        <v>164</v>
      </c>
      <c r="C300" s="107">
        <v>119.84</v>
      </c>
      <c r="D300" s="105">
        <v>120.03</v>
      </c>
      <c r="E300" s="109">
        <v>106.16</v>
      </c>
      <c r="F300" s="140" t="s">
        <v>216</v>
      </c>
      <c r="G300" s="39"/>
      <c r="H300" s="15"/>
      <c r="I300" s="40"/>
      <c r="J300" s="41" t="s">
        <v>164</v>
      </c>
      <c r="K300" s="42">
        <v>100.8</v>
      </c>
      <c r="L300" s="43">
        <v>99.2</v>
      </c>
      <c r="M300" s="44">
        <v>100.3</v>
      </c>
      <c r="N300" s="45">
        <v>112.9</v>
      </c>
      <c r="O300" s="46">
        <v>116.4</v>
      </c>
      <c r="P300" s="47">
        <v>105.9</v>
      </c>
      <c r="Q300" s="17" t="s">
        <v>210</v>
      </c>
      <c r="R300" s="49"/>
    </row>
    <row r="301" spans="1:18">
      <c r="A301" s="40"/>
      <c r="B301" s="41" t="s">
        <v>165</v>
      </c>
      <c r="C301" s="107">
        <v>117.07</v>
      </c>
      <c r="D301" s="105">
        <v>120.44</v>
      </c>
      <c r="E301" s="109">
        <v>106.41</v>
      </c>
      <c r="F301" s="140" t="s">
        <v>206</v>
      </c>
      <c r="G301" s="39" t="s">
        <v>173</v>
      </c>
      <c r="H301" s="15"/>
      <c r="I301" s="40"/>
      <c r="J301" s="41" t="s">
        <v>165</v>
      </c>
      <c r="K301" s="42">
        <v>101.2</v>
      </c>
      <c r="L301" s="43">
        <v>100.6</v>
      </c>
      <c r="M301" s="44">
        <v>100.5</v>
      </c>
      <c r="N301" s="45">
        <v>113.3</v>
      </c>
      <c r="O301" s="46">
        <v>118</v>
      </c>
      <c r="P301" s="47">
        <v>106.1</v>
      </c>
      <c r="Q301" s="17" t="s">
        <v>210</v>
      </c>
      <c r="R301" s="49"/>
    </row>
    <row r="302" spans="1:18">
      <c r="A302" s="40"/>
      <c r="B302" s="41" t="s">
        <v>166</v>
      </c>
      <c r="C302" s="107">
        <v>116.76</v>
      </c>
      <c r="D302" s="105">
        <v>123.78</v>
      </c>
      <c r="E302" s="109">
        <v>107.15</v>
      </c>
      <c r="F302" s="140" t="s">
        <v>216</v>
      </c>
      <c r="G302" s="39"/>
      <c r="H302" s="15"/>
      <c r="I302" s="40"/>
      <c r="J302" s="41" t="s">
        <v>166</v>
      </c>
      <c r="K302" s="42">
        <v>100.2</v>
      </c>
      <c r="L302" s="43">
        <v>100.4</v>
      </c>
      <c r="M302" s="44">
        <v>100.4</v>
      </c>
      <c r="N302" s="45">
        <v>112.2</v>
      </c>
      <c r="O302" s="46">
        <v>117.9</v>
      </c>
      <c r="P302" s="47">
        <v>106</v>
      </c>
      <c r="Q302" s="17" t="s">
        <v>210</v>
      </c>
      <c r="R302" s="49"/>
    </row>
    <row r="303" spans="1:18">
      <c r="A303" s="40"/>
      <c r="B303" s="41" t="s">
        <v>167</v>
      </c>
      <c r="C303" s="107">
        <v>115.36</v>
      </c>
      <c r="D303" s="105">
        <v>120.71</v>
      </c>
      <c r="E303" s="109">
        <v>107.94</v>
      </c>
      <c r="F303" s="140" t="s">
        <v>216</v>
      </c>
      <c r="G303" s="39"/>
      <c r="H303" s="15"/>
      <c r="I303" s="40"/>
      <c r="J303" s="41" t="s">
        <v>167</v>
      </c>
      <c r="K303" s="42">
        <v>100.7</v>
      </c>
      <c r="L303" s="43">
        <v>99.6</v>
      </c>
      <c r="M303" s="44">
        <v>100.4</v>
      </c>
      <c r="N303" s="45">
        <v>112.7</v>
      </c>
      <c r="O303" s="46">
        <v>116.9</v>
      </c>
      <c r="P303" s="47">
        <v>106</v>
      </c>
      <c r="Q303" s="17" t="s">
        <v>210</v>
      </c>
      <c r="R303" s="49"/>
    </row>
    <row r="304" spans="1:18">
      <c r="A304" s="57"/>
      <c r="B304" s="58" t="s">
        <v>168</v>
      </c>
      <c r="C304" s="122">
        <v>110.28</v>
      </c>
      <c r="D304" s="101">
        <v>122.67</v>
      </c>
      <c r="E304" s="123">
        <v>108.16</v>
      </c>
      <c r="F304" s="140" t="s">
        <v>207</v>
      </c>
      <c r="G304" s="39"/>
      <c r="H304" s="15"/>
      <c r="I304" s="57"/>
      <c r="J304" s="41" t="s">
        <v>168</v>
      </c>
      <c r="K304" s="59">
        <v>100.7</v>
      </c>
      <c r="L304" s="60">
        <v>100</v>
      </c>
      <c r="M304" s="61">
        <v>100.1</v>
      </c>
      <c r="N304" s="45">
        <v>112.7</v>
      </c>
      <c r="O304" s="46">
        <v>117.4</v>
      </c>
      <c r="P304" s="47">
        <v>105.7</v>
      </c>
      <c r="Q304" s="17" t="s">
        <v>201</v>
      </c>
      <c r="R304" s="49"/>
    </row>
    <row r="305" spans="1:18">
      <c r="A305" s="70" t="s">
        <v>217</v>
      </c>
      <c r="B305" s="71" t="s">
        <v>157</v>
      </c>
      <c r="C305" s="117">
        <v>114.67</v>
      </c>
      <c r="D305" s="118">
        <v>123.2</v>
      </c>
      <c r="E305" s="119">
        <v>109.11</v>
      </c>
      <c r="F305" s="139" t="s">
        <v>207</v>
      </c>
      <c r="G305" s="69"/>
      <c r="H305" s="15"/>
      <c r="I305" s="70" t="s">
        <v>217</v>
      </c>
      <c r="J305" s="71" t="s">
        <v>157</v>
      </c>
      <c r="K305" s="42">
        <v>100.1</v>
      </c>
      <c r="L305" s="43">
        <v>101.7</v>
      </c>
      <c r="M305" s="44">
        <v>100.2</v>
      </c>
      <c r="N305" s="72">
        <v>112.1</v>
      </c>
      <c r="O305" s="73">
        <v>119.4</v>
      </c>
      <c r="P305" s="74">
        <v>105.7</v>
      </c>
      <c r="Q305" s="136" t="s">
        <v>201</v>
      </c>
      <c r="R305" s="76"/>
    </row>
    <row r="306" spans="1:18">
      <c r="A306" s="40">
        <v>2015</v>
      </c>
      <c r="B306" s="41" t="s">
        <v>158</v>
      </c>
      <c r="C306" s="107">
        <v>110.33</v>
      </c>
      <c r="D306" s="105">
        <v>119.88</v>
      </c>
      <c r="E306" s="109">
        <v>109.89</v>
      </c>
      <c r="F306" s="140" t="s">
        <v>207</v>
      </c>
      <c r="G306" s="39"/>
      <c r="H306" s="15"/>
      <c r="I306" s="40">
        <v>2015</v>
      </c>
      <c r="J306" s="41" t="s">
        <v>158</v>
      </c>
      <c r="K306" s="42">
        <v>100.2</v>
      </c>
      <c r="L306" s="43">
        <v>100</v>
      </c>
      <c r="M306" s="44">
        <v>100.3</v>
      </c>
      <c r="N306" s="45">
        <v>112.3</v>
      </c>
      <c r="O306" s="46">
        <v>117.4</v>
      </c>
      <c r="P306" s="47">
        <v>105.9</v>
      </c>
      <c r="Q306" s="17" t="s">
        <v>201</v>
      </c>
      <c r="R306" s="49"/>
    </row>
    <row r="307" spans="1:18">
      <c r="A307" s="40"/>
      <c r="B307" s="41" t="s">
        <v>159</v>
      </c>
      <c r="C307" s="107">
        <v>110.4</v>
      </c>
      <c r="D307" s="105">
        <v>120.47</v>
      </c>
      <c r="E307" s="109">
        <v>105.35</v>
      </c>
      <c r="F307" s="140" t="s">
        <v>207</v>
      </c>
      <c r="G307" s="39"/>
      <c r="H307" s="15"/>
      <c r="I307" s="40"/>
      <c r="J307" s="41" t="s">
        <v>159</v>
      </c>
      <c r="K307" s="42">
        <v>100.4</v>
      </c>
      <c r="L307" s="43">
        <v>99.5</v>
      </c>
      <c r="M307" s="44">
        <v>99.7</v>
      </c>
      <c r="N307" s="45">
        <v>112.4</v>
      </c>
      <c r="O307" s="46">
        <v>116.8</v>
      </c>
      <c r="P307" s="47">
        <v>105.4</v>
      </c>
      <c r="Q307" s="17" t="s">
        <v>201</v>
      </c>
      <c r="R307" s="49"/>
    </row>
    <row r="308" spans="1:18">
      <c r="A308" s="40"/>
      <c r="B308" s="41" t="s">
        <v>160</v>
      </c>
      <c r="C308" s="107">
        <v>107.87</v>
      </c>
      <c r="D308" s="105">
        <v>119.89</v>
      </c>
      <c r="E308" s="109">
        <v>104.35</v>
      </c>
      <c r="F308" s="140" t="s">
        <v>216</v>
      </c>
      <c r="G308" s="39"/>
      <c r="H308" s="15"/>
      <c r="I308" s="40"/>
      <c r="J308" s="41" t="s">
        <v>160</v>
      </c>
      <c r="K308" s="42">
        <v>101.5</v>
      </c>
      <c r="L308" s="43">
        <v>100.5</v>
      </c>
      <c r="M308" s="44">
        <v>100.3</v>
      </c>
      <c r="N308" s="45">
        <v>113.7</v>
      </c>
      <c r="O308" s="46">
        <v>118</v>
      </c>
      <c r="P308" s="47">
        <v>105.9</v>
      </c>
      <c r="Q308" s="17" t="s">
        <v>201</v>
      </c>
      <c r="R308" s="49"/>
    </row>
    <row r="309" spans="1:18">
      <c r="A309" s="40"/>
      <c r="B309" s="41" t="s">
        <v>161</v>
      </c>
      <c r="C309" s="107">
        <v>111.73</v>
      </c>
      <c r="D309" s="105">
        <v>117.65</v>
      </c>
      <c r="E309" s="109">
        <v>105.69</v>
      </c>
      <c r="F309" s="140" t="s">
        <v>216</v>
      </c>
      <c r="G309" s="39"/>
      <c r="H309" s="15"/>
      <c r="I309" s="40"/>
      <c r="J309" s="41" t="s">
        <v>161</v>
      </c>
      <c r="K309" s="42">
        <v>102.5</v>
      </c>
      <c r="L309" s="43">
        <v>99.7</v>
      </c>
      <c r="M309" s="44">
        <v>100</v>
      </c>
      <c r="N309" s="45">
        <v>114.8</v>
      </c>
      <c r="O309" s="46">
        <v>116.9</v>
      </c>
      <c r="P309" s="47">
        <v>105.6</v>
      </c>
      <c r="Q309" s="17" t="s">
        <v>204</v>
      </c>
      <c r="R309" s="49"/>
    </row>
    <row r="310" spans="1:18">
      <c r="A310" s="40"/>
      <c r="B310" s="41" t="s">
        <v>162</v>
      </c>
      <c r="C310" s="107">
        <v>110.75</v>
      </c>
      <c r="D310" s="105">
        <v>116.16</v>
      </c>
      <c r="E310" s="109">
        <v>102.87</v>
      </c>
      <c r="F310" s="140" t="s">
        <v>206</v>
      </c>
      <c r="G310" s="39"/>
      <c r="H310" s="15"/>
      <c r="I310" s="40"/>
      <c r="J310" s="41" t="s">
        <v>162</v>
      </c>
      <c r="K310" s="42">
        <v>102.1</v>
      </c>
      <c r="L310" s="43">
        <v>100.5</v>
      </c>
      <c r="M310" s="44">
        <v>99.5</v>
      </c>
      <c r="N310" s="45">
        <v>114.3</v>
      </c>
      <c r="O310" s="46">
        <v>118</v>
      </c>
      <c r="P310" s="47">
        <v>105.1</v>
      </c>
      <c r="Q310" s="17" t="s">
        <v>204</v>
      </c>
      <c r="R310" s="49"/>
    </row>
    <row r="311" spans="1:18">
      <c r="A311" s="40"/>
      <c r="B311" s="41" t="s">
        <v>163</v>
      </c>
      <c r="C311" s="107">
        <v>110.38</v>
      </c>
      <c r="D311" s="105">
        <v>117.89</v>
      </c>
      <c r="E311" s="109">
        <v>101.99</v>
      </c>
      <c r="F311" s="140" t="s">
        <v>206</v>
      </c>
      <c r="G311" s="39"/>
      <c r="H311" s="15"/>
      <c r="I311" s="40"/>
      <c r="J311" s="41" t="s">
        <v>163</v>
      </c>
      <c r="K311" s="42">
        <v>100.7</v>
      </c>
      <c r="L311" s="43">
        <v>100.5</v>
      </c>
      <c r="M311" s="44">
        <v>100</v>
      </c>
      <c r="N311" s="45">
        <v>112.8</v>
      </c>
      <c r="O311" s="46">
        <v>118</v>
      </c>
      <c r="P311" s="47">
        <v>105.6</v>
      </c>
      <c r="Q311" s="17" t="s">
        <v>204</v>
      </c>
      <c r="R311" s="49"/>
    </row>
    <row r="312" spans="1:18">
      <c r="A312" s="40"/>
      <c r="B312" s="41" t="s">
        <v>164</v>
      </c>
      <c r="C312" s="107">
        <v>109.44</v>
      </c>
      <c r="D312" s="105">
        <v>117.33</v>
      </c>
      <c r="E312" s="109">
        <v>101.49</v>
      </c>
      <c r="F312" s="140" t="s">
        <v>206</v>
      </c>
      <c r="G312" s="39"/>
      <c r="H312" s="15"/>
      <c r="I312" s="40"/>
      <c r="J312" s="41" t="s">
        <v>164</v>
      </c>
      <c r="K312" s="42">
        <v>99.9</v>
      </c>
      <c r="L312" s="43">
        <v>99.5</v>
      </c>
      <c r="M312" s="44">
        <v>99.7</v>
      </c>
      <c r="N312" s="45">
        <v>112</v>
      </c>
      <c r="O312" s="46">
        <v>116.7</v>
      </c>
      <c r="P312" s="47">
        <v>105.3</v>
      </c>
      <c r="Q312" s="17" t="s">
        <v>204</v>
      </c>
      <c r="R312" s="49"/>
    </row>
    <row r="313" spans="1:18">
      <c r="A313" s="40"/>
      <c r="B313" s="41" t="s">
        <v>165</v>
      </c>
      <c r="C313" s="107">
        <v>106.62</v>
      </c>
      <c r="D313" s="105">
        <v>117.16</v>
      </c>
      <c r="E313" s="109">
        <v>101.37</v>
      </c>
      <c r="F313" s="140" t="s">
        <v>206</v>
      </c>
      <c r="G313" s="39"/>
      <c r="H313" s="15"/>
      <c r="I313" s="40"/>
      <c r="J313" s="41" t="s">
        <v>165</v>
      </c>
      <c r="K313" s="42">
        <v>98.7</v>
      </c>
      <c r="L313" s="43">
        <v>100</v>
      </c>
      <c r="M313" s="44">
        <v>100</v>
      </c>
      <c r="N313" s="45">
        <v>110.6</v>
      </c>
      <c r="O313" s="46">
        <v>117.4</v>
      </c>
      <c r="P313" s="47">
        <v>105.6</v>
      </c>
      <c r="Q313" s="17" t="s">
        <v>204</v>
      </c>
      <c r="R313" s="49"/>
    </row>
    <row r="314" spans="1:18">
      <c r="A314" s="40"/>
      <c r="B314" s="41" t="s">
        <v>166</v>
      </c>
      <c r="C314" s="107">
        <v>107.79</v>
      </c>
      <c r="D314" s="105">
        <v>116.36</v>
      </c>
      <c r="E314" s="109">
        <v>101.61</v>
      </c>
      <c r="F314" s="140" t="s">
        <v>209</v>
      </c>
      <c r="G314" s="39"/>
      <c r="H314" s="15"/>
      <c r="I314" s="40"/>
      <c r="J314" s="41" t="s">
        <v>166</v>
      </c>
      <c r="K314" s="42">
        <v>99.1</v>
      </c>
      <c r="L314" s="43">
        <v>100.2</v>
      </c>
      <c r="M314" s="44">
        <v>100.1</v>
      </c>
      <c r="N314" s="45">
        <v>111.1</v>
      </c>
      <c r="O314" s="46">
        <v>117.6</v>
      </c>
      <c r="P314" s="47">
        <v>105.8</v>
      </c>
      <c r="Q314" s="17" t="s">
        <v>204</v>
      </c>
      <c r="R314" s="49"/>
    </row>
    <row r="315" spans="1:18">
      <c r="A315" s="40"/>
      <c r="B315" s="41" t="s">
        <v>167</v>
      </c>
      <c r="C315" s="107">
        <v>103.87</v>
      </c>
      <c r="D315" s="105">
        <v>115.04</v>
      </c>
      <c r="E315" s="109">
        <v>102.57</v>
      </c>
      <c r="F315" s="140" t="s">
        <v>209</v>
      </c>
      <c r="G315" s="39"/>
      <c r="H315" s="15"/>
      <c r="I315" s="40"/>
      <c r="J315" s="41" t="s">
        <v>167</v>
      </c>
      <c r="K315" s="42">
        <v>98.1</v>
      </c>
      <c r="L315" s="43">
        <v>99.3</v>
      </c>
      <c r="M315" s="44">
        <v>100.1</v>
      </c>
      <c r="N315" s="45">
        <v>110</v>
      </c>
      <c r="O315" s="46">
        <v>116.6</v>
      </c>
      <c r="P315" s="47">
        <v>105.8</v>
      </c>
      <c r="Q315" s="17" t="s">
        <v>204</v>
      </c>
      <c r="R315" s="49"/>
    </row>
    <row r="316" spans="1:18">
      <c r="A316" s="57"/>
      <c r="B316" s="58" t="s">
        <v>168</v>
      </c>
      <c r="C316" s="122">
        <v>103.67</v>
      </c>
      <c r="D316" s="101">
        <v>114.03</v>
      </c>
      <c r="E316" s="123">
        <v>103.07</v>
      </c>
      <c r="F316" s="141" t="s">
        <v>218</v>
      </c>
      <c r="G316" s="56"/>
      <c r="H316" s="15"/>
      <c r="I316" s="57"/>
      <c r="J316" s="58" t="s">
        <v>168</v>
      </c>
      <c r="K316" s="42">
        <v>96.8</v>
      </c>
      <c r="L316" s="43">
        <v>98.5</v>
      </c>
      <c r="M316" s="44">
        <v>100.1</v>
      </c>
      <c r="N316" s="84">
        <v>108.6</v>
      </c>
      <c r="O316" s="85">
        <v>115.7</v>
      </c>
      <c r="P316" s="86">
        <v>105.7</v>
      </c>
      <c r="Q316" s="138" t="s">
        <v>204</v>
      </c>
      <c r="R316" s="62"/>
    </row>
    <row r="317" spans="1:18">
      <c r="A317" s="70" t="s">
        <v>219</v>
      </c>
      <c r="B317" s="71" t="s">
        <v>157</v>
      </c>
      <c r="C317" s="117">
        <v>110.51</v>
      </c>
      <c r="D317" s="143">
        <v>116.75</v>
      </c>
      <c r="E317" s="119">
        <v>101.75</v>
      </c>
      <c r="F317" s="144" t="s">
        <v>218</v>
      </c>
      <c r="G317" s="39"/>
      <c r="H317" s="15"/>
      <c r="I317" s="70" t="s">
        <v>219</v>
      </c>
      <c r="J317" s="41" t="s">
        <v>157</v>
      </c>
      <c r="K317" s="88">
        <v>96.7</v>
      </c>
      <c r="L317" s="89">
        <v>99.5</v>
      </c>
      <c r="M317" s="90">
        <v>99.6</v>
      </c>
      <c r="N317" s="45">
        <v>108.5</v>
      </c>
      <c r="O317" s="46">
        <v>116.8</v>
      </c>
      <c r="P317" s="47">
        <v>105.3</v>
      </c>
      <c r="Q317" s="17" t="s">
        <v>204</v>
      </c>
      <c r="R317" s="49"/>
    </row>
    <row r="318" spans="1:18">
      <c r="A318" s="40">
        <v>2016</v>
      </c>
      <c r="B318" s="41" t="s">
        <v>158</v>
      </c>
      <c r="C318" s="107">
        <v>99.84</v>
      </c>
      <c r="D318" s="108">
        <v>116.7</v>
      </c>
      <c r="E318" s="109">
        <v>101.82</v>
      </c>
      <c r="F318" s="145" t="s">
        <v>218</v>
      </c>
      <c r="G318" s="39"/>
      <c r="H318" s="15"/>
      <c r="I318" s="40">
        <v>2016</v>
      </c>
      <c r="J318" s="41" t="s">
        <v>158</v>
      </c>
      <c r="K318" s="42">
        <v>95.3</v>
      </c>
      <c r="L318" s="43">
        <v>98.9</v>
      </c>
      <c r="M318" s="44">
        <v>99.7</v>
      </c>
      <c r="N318" s="45">
        <v>107</v>
      </c>
      <c r="O318" s="46">
        <v>116.2</v>
      </c>
      <c r="P318" s="47">
        <v>105.4</v>
      </c>
      <c r="Q318" s="17" t="s">
        <v>204</v>
      </c>
      <c r="R318" s="49"/>
    </row>
    <row r="319" spans="1:18">
      <c r="A319" s="40"/>
      <c r="B319" s="41" t="s">
        <v>159</v>
      </c>
      <c r="C319" s="107">
        <v>104.61</v>
      </c>
      <c r="D319" s="108">
        <v>116.32</v>
      </c>
      <c r="E319" s="109">
        <v>101.95</v>
      </c>
      <c r="F319" s="145" t="s">
        <v>218</v>
      </c>
      <c r="G319" s="39"/>
      <c r="H319" s="15"/>
      <c r="I319" s="40"/>
      <c r="J319" s="41" t="s">
        <v>159</v>
      </c>
      <c r="K319" s="42">
        <v>95.4</v>
      </c>
      <c r="L319" s="43">
        <v>98.9</v>
      </c>
      <c r="M319" s="44">
        <v>99.3</v>
      </c>
      <c r="N319" s="45">
        <v>107.2</v>
      </c>
      <c r="O319" s="46">
        <v>116.1</v>
      </c>
      <c r="P319" s="47">
        <v>105</v>
      </c>
      <c r="Q319" s="17" t="s">
        <v>204</v>
      </c>
      <c r="R319" s="49"/>
    </row>
    <row r="320" spans="1:18">
      <c r="A320" s="40"/>
      <c r="B320" s="41" t="s">
        <v>160</v>
      </c>
      <c r="C320" s="107">
        <v>104.81</v>
      </c>
      <c r="D320" s="108">
        <v>117.96</v>
      </c>
      <c r="E320" s="109">
        <v>101.71</v>
      </c>
      <c r="F320" s="145" t="s">
        <v>218</v>
      </c>
      <c r="G320" s="39"/>
      <c r="H320" s="15"/>
      <c r="I320" s="40"/>
      <c r="J320" s="41" t="s">
        <v>160</v>
      </c>
      <c r="K320" s="42">
        <v>95.5</v>
      </c>
      <c r="L320" s="43">
        <v>98.8</v>
      </c>
      <c r="M320" s="44">
        <v>99.3</v>
      </c>
      <c r="N320" s="45">
        <v>107.2</v>
      </c>
      <c r="O320" s="46">
        <v>116</v>
      </c>
      <c r="P320" s="47">
        <v>105</v>
      </c>
      <c r="Q320" s="17" t="s">
        <v>204</v>
      </c>
      <c r="R320" s="49"/>
    </row>
    <row r="321" spans="1:18">
      <c r="A321" s="40"/>
      <c r="B321" s="41" t="s">
        <v>161</v>
      </c>
      <c r="C321" s="107">
        <v>104.72</v>
      </c>
      <c r="D321" s="108">
        <v>117.58</v>
      </c>
      <c r="E321" s="109">
        <v>101.08</v>
      </c>
      <c r="F321" s="145" t="s">
        <v>218</v>
      </c>
      <c r="G321" s="39"/>
      <c r="H321" s="15"/>
      <c r="I321" s="40"/>
      <c r="J321" s="41" t="s">
        <v>161</v>
      </c>
      <c r="K321" s="42">
        <v>95.5</v>
      </c>
      <c r="L321" s="43">
        <v>98.5</v>
      </c>
      <c r="M321" s="44">
        <v>98.6</v>
      </c>
      <c r="N321" s="45">
        <v>107.2</v>
      </c>
      <c r="O321" s="46">
        <v>115.5</v>
      </c>
      <c r="P321" s="47">
        <v>104.3</v>
      </c>
      <c r="Q321" s="17" t="s">
        <v>204</v>
      </c>
      <c r="R321" s="49"/>
    </row>
    <row r="322" spans="1:18">
      <c r="A322" s="40"/>
      <c r="B322" s="41" t="s">
        <v>162</v>
      </c>
      <c r="C322" s="107">
        <v>106.57</v>
      </c>
      <c r="D322" s="108">
        <v>117.88</v>
      </c>
      <c r="E322" s="109">
        <v>100.36</v>
      </c>
      <c r="F322" s="145" t="s">
        <v>220</v>
      </c>
      <c r="G322" s="39"/>
      <c r="H322" s="15"/>
      <c r="I322" s="40"/>
      <c r="J322" s="41" t="s">
        <v>162</v>
      </c>
      <c r="K322" s="42">
        <v>95.6</v>
      </c>
      <c r="L322" s="43">
        <v>98.9</v>
      </c>
      <c r="M322" s="44">
        <v>99.2</v>
      </c>
      <c r="N322" s="45">
        <v>107.3</v>
      </c>
      <c r="O322" s="46">
        <v>116.1</v>
      </c>
      <c r="P322" s="47">
        <v>105</v>
      </c>
      <c r="Q322" s="17" t="s">
        <v>204</v>
      </c>
      <c r="R322" s="49"/>
    </row>
    <row r="323" spans="1:18">
      <c r="A323" s="40"/>
      <c r="B323" s="41" t="s">
        <v>163</v>
      </c>
      <c r="C323" s="107">
        <v>109.7</v>
      </c>
      <c r="D323" s="108">
        <v>118.29</v>
      </c>
      <c r="E323" s="109">
        <v>101.74</v>
      </c>
      <c r="F323" s="145" t="s">
        <v>220</v>
      </c>
      <c r="G323" s="39"/>
      <c r="H323" s="15"/>
      <c r="I323" s="40"/>
      <c r="J323" s="41" t="s">
        <v>163</v>
      </c>
      <c r="K323" s="42">
        <v>95.9</v>
      </c>
      <c r="L323" s="43">
        <v>99.2</v>
      </c>
      <c r="M323" s="44">
        <v>99.2</v>
      </c>
      <c r="N323" s="45">
        <v>107.6</v>
      </c>
      <c r="O323" s="46">
        <v>116.4</v>
      </c>
      <c r="P323" s="47">
        <v>105</v>
      </c>
      <c r="Q323" s="17" t="s">
        <v>204</v>
      </c>
      <c r="R323" s="49"/>
    </row>
    <row r="324" spans="1:18">
      <c r="A324" s="40"/>
      <c r="B324" s="41" t="s">
        <v>164</v>
      </c>
      <c r="C324" s="107">
        <v>110.9</v>
      </c>
      <c r="D324" s="108">
        <v>115.67</v>
      </c>
      <c r="E324" s="109">
        <v>100.88</v>
      </c>
      <c r="F324" s="145" t="s">
        <v>220</v>
      </c>
      <c r="G324" s="39"/>
      <c r="H324" s="15"/>
      <c r="I324" s="40"/>
      <c r="J324" s="41" t="s">
        <v>164</v>
      </c>
      <c r="K324" s="42">
        <v>95.7</v>
      </c>
      <c r="L324" s="43">
        <v>99.5</v>
      </c>
      <c r="M324" s="44">
        <v>99.2</v>
      </c>
      <c r="N324" s="45">
        <v>107.4</v>
      </c>
      <c r="O324" s="46">
        <v>116.8</v>
      </c>
      <c r="P324" s="47">
        <v>105.2</v>
      </c>
      <c r="Q324" s="17" t="s">
        <v>204</v>
      </c>
      <c r="R324" s="49"/>
    </row>
    <row r="325" spans="1:18">
      <c r="A325" s="40"/>
      <c r="B325" s="41" t="s">
        <v>165</v>
      </c>
      <c r="C325" s="107">
        <v>113.85</v>
      </c>
      <c r="D325" s="108">
        <v>119.41</v>
      </c>
      <c r="E325" s="109">
        <v>101.23</v>
      </c>
      <c r="F325" s="145" t="s">
        <v>220</v>
      </c>
      <c r="G325" s="39"/>
      <c r="H325" s="15"/>
      <c r="I325" s="40"/>
      <c r="J325" s="41" t="s">
        <v>165</v>
      </c>
      <c r="K325" s="42">
        <v>95.8</v>
      </c>
      <c r="L325" s="43">
        <v>100.1</v>
      </c>
      <c r="M325" s="44">
        <v>99.7</v>
      </c>
      <c r="N325" s="45">
        <v>107.6</v>
      </c>
      <c r="O325" s="46">
        <v>117.4</v>
      </c>
      <c r="P325" s="47">
        <v>105.6</v>
      </c>
      <c r="Q325" s="17" t="s">
        <v>204</v>
      </c>
      <c r="R325" s="49"/>
    </row>
    <row r="326" spans="1:18">
      <c r="A326" s="40"/>
      <c r="B326" s="41" t="s">
        <v>166</v>
      </c>
      <c r="C326" s="107">
        <v>111.25</v>
      </c>
      <c r="D326" s="108">
        <v>116.84</v>
      </c>
      <c r="E326" s="109">
        <v>99.26</v>
      </c>
      <c r="F326" s="145" t="s">
        <v>220</v>
      </c>
      <c r="G326" s="39"/>
      <c r="H326" s="15"/>
      <c r="I326" s="40"/>
      <c r="J326" s="41" t="s">
        <v>166</v>
      </c>
      <c r="K326" s="42">
        <v>96.9</v>
      </c>
      <c r="L326" s="43">
        <v>100.5</v>
      </c>
      <c r="M326" s="44">
        <v>99.6</v>
      </c>
      <c r="N326" s="45">
        <v>108.8</v>
      </c>
      <c r="O326" s="46">
        <v>118</v>
      </c>
      <c r="P326" s="47">
        <v>105.6</v>
      </c>
      <c r="Q326" s="17" t="s">
        <v>201</v>
      </c>
      <c r="R326" s="49"/>
    </row>
    <row r="327" spans="1:18">
      <c r="A327" s="40"/>
      <c r="B327" s="41" t="s">
        <v>167</v>
      </c>
      <c r="C327" s="107">
        <v>118.88</v>
      </c>
      <c r="D327" s="108">
        <v>118.04</v>
      </c>
      <c r="E327" s="109">
        <v>98.21</v>
      </c>
      <c r="F327" s="145" t="s">
        <v>220</v>
      </c>
      <c r="G327" s="39"/>
      <c r="H327" s="15"/>
      <c r="I327" s="40"/>
      <c r="J327" s="41" t="s">
        <v>167</v>
      </c>
      <c r="K327" s="42">
        <v>98.2</v>
      </c>
      <c r="L327" s="43">
        <v>102.1</v>
      </c>
      <c r="M327" s="44">
        <v>99.7</v>
      </c>
      <c r="N327" s="45">
        <v>110.1</v>
      </c>
      <c r="O327" s="46">
        <v>119.8</v>
      </c>
      <c r="P327" s="47">
        <v>105.9</v>
      </c>
      <c r="Q327" s="17" t="s">
        <v>201</v>
      </c>
      <c r="R327" s="49"/>
    </row>
    <row r="328" spans="1:18">
      <c r="A328" s="57"/>
      <c r="B328" s="58" t="s">
        <v>168</v>
      </c>
      <c r="C328" s="122">
        <v>122.08</v>
      </c>
      <c r="D328" s="146">
        <v>119.77</v>
      </c>
      <c r="E328" s="123">
        <v>96.89</v>
      </c>
      <c r="F328" s="147" t="s">
        <v>220</v>
      </c>
      <c r="G328" s="56"/>
      <c r="H328" s="15"/>
      <c r="I328" s="40"/>
      <c r="J328" s="41" t="s">
        <v>168</v>
      </c>
      <c r="K328" s="59">
        <v>100.1</v>
      </c>
      <c r="L328" s="60">
        <v>102</v>
      </c>
      <c r="M328" s="61">
        <v>100.3</v>
      </c>
      <c r="N328" s="45">
        <v>112.2</v>
      </c>
      <c r="O328" s="46">
        <v>119.8</v>
      </c>
      <c r="P328" s="47">
        <v>106.4</v>
      </c>
      <c r="Q328" s="17" t="s">
        <v>201</v>
      </c>
      <c r="R328" s="49"/>
    </row>
    <row r="329" spans="1:18">
      <c r="A329" s="40" t="s">
        <v>221</v>
      </c>
      <c r="B329" s="41" t="s">
        <v>157</v>
      </c>
      <c r="C329" s="107">
        <v>127.64</v>
      </c>
      <c r="D329" s="108">
        <v>118.8</v>
      </c>
      <c r="E329" s="109">
        <v>98.25</v>
      </c>
      <c r="F329" s="145" t="s">
        <v>220</v>
      </c>
      <c r="G329" s="148"/>
      <c r="H329" s="15"/>
      <c r="I329" s="70" t="s">
        <v>221</v>
      </c>
      <c r="J329" s="71" t="s">
        <v>157</v>
      </c>
      <c r="K329" s="42">
        <v>100.3</v>
      </c>
      <c r="L329" s="43">
        <v>101.5</v>
      </c>
      <c r="M329" s="44">
        <v>100.4</v>
      </c>
      <c r="N329" s="72">
        <v>112.4</v>
      </c>
      <c r="O329" s="73">
        <v>119.2</v>
      </c>
      <c r="P329" s="74">
        <v>106.7</v>
      </c>
      <c r="Q329" s="136" t="s">
        <v>201</v>
      </c>
      <c r="R329" s="149"/>
    </row>
    <row r="330" spans="1:18">
      <c r="A330" s="40">
        <v>2017</v>
      </c>
      <c r="B330" s="41" t="s">
        <v>158</v>
      </c>
      <c r="C330" s="107">
        <v>129.62</v>
      </c>
      <c r="D330" s="108">
        <v>122.28</v>
      </c>
      <c r="E330" s="109">
        <v>97.72</v>
      </c>
      <c r="F330" s="145" t="s">
        <v>220</v>
      </c>
      <c r="G330" s="148"/>
      <c r="H330" s="15"/>
      <c r="I330" s="40">
        <v>2017</v>
      </c>
      <c r="J330" s="41" t="s">
        <v>158</v>
      </c>
      <c r="K330" s="42">
        <v>100.1</v>
      </c>
      <c r="L330" s="43">
        <v>102.3</v>
      </c>
      <c r="M330" s="44">
        <v>100.9</v>
      </c>
      <c r="N330" s="45">
        <v>112.1</v>
      </c>
      <c r="O330" s="46">
        <v>120.1</v>
      </c>
      <c r="P330" s="47">
        <v>107.2</v>
      </c>
      <c r="Q330" s="17" t="s">
        <v>201</v>
      </c>
      <c r="R330" s="150"/>
    </row>
    <row r="331" spans="1:18">
      <c r="A331" s="40"/>
      <c r="B331" s="41" t="s">
        <v>159</v>
      </c>
      <c r="C331" s="107">
        <v>125.7</v>
      </c>
      <c r="D331" s="108">
        <v>121.36</v>
      </c>
      <c r="E331" s="109">
        <v>98.34</v>
      </c>
      <c r="F331" s="145" t="s">
        <v>220</v>
      </c>
      <c r="G331" s="148"/>
      <c r="H331" s="15"/>
      <c r="I331" s="40"/>
      <c r="J331" s="41" t="s">
        <v>159</v>
      </c>
      <c r="K331" s="42">
        <v>100.6</v>
      </c>
      <c r="L331" s="43">
        <v>102.4</v>
      </c>
      <c r="M331" s="44">
        <v>101.7</v>
      </c>
      <c r="N331" s="45">
        <v>112.8</v>
      </c>
      <c r="O331" s="46">
        <v>120.3</v>
      </c>
      <c r="P331" s="47">
        <v>107.9</v>
      </c>
      <c r="Q331" s="17" t="s">
        <v>201</v>
      </c>
      <c r="R331" s="150"/>
    </row>
    <row r="332" spans="1:18">
      <c r="A332" s="40"/>
      <c r="B332" s="41" t="s">
        <v>160</v>
      </c>
      <c r="C332" s="107">
        <v>126.46</v>
      </c>
      <c r="D332" s="108">
        <v>123.51</v>
      </c>
      <c r="E332" s="109">
        <v>100.37</v>
      </c>
      <c r="F332" s="145" t="s">
        <v>220</v>
      </c>
      <c r="G332" s="148"/>
      <c r="H332" s="15"/>
      <c r="I332" s="40"/>
      <c r="J332" s="41" t="s">
        <v>160</v>
      </c>
      <c r="K332" s="42">
        <v>100.2</v>
      </c>
      <c r="L332" s="43">
        <v>103.4</v>
      </c>
      <c r="M332" s="44">
        <v>101.9</v>
      </c>
      <c r="N332" s="45">
        <v>112.3</v>
      </c>
      <c r="O332" s="46">
        <v>121.4</v>
      </c>
      <c r="P332" s="47">
        <v>108.5</v>
      </c>
      <c r="Q332" s="17" t="s">
        <v>201</v>
      </c>
      <c r="R332" s="150"/>
    </row>
    <row r="333" spans="1:18">
      <c r="A333" s="40"/>
      <c r="B333" s="41" t="s">
        <v>161</v>
      </c>
      <c r="C333" s="107">
        <v>126.06</v>
      </c>
      <c r="D333" s="108">
        <v>121.95</v>
      </c>
      <c r="E333" s="109">
        <v>99.54</v>
      </c>
      <c r="F333" s="145" t="s">
        <v>222</v>
      </c>
      <c r="G333" s="148"/>
      <c r="H333" s="15"/>
      <c r="I333" s="40"/>
      <c r="J333" s="41" t="s">
        <v>161</v>
      </c>
      <c r="K333" s="42">
        <v>100.1</v>
      </c>
      <c r="L333" s="43">
        <v>103.3</v>
      </c>
      <c r="M333" s="44">
        <v>101.9</v>
      </c>
      <c r="N333" s="45">
        <v>112.2</v>
      </c>
      <c r="O333" s="46">
        <v>121.2</v>
      </c>
      <c r="P333" s="47">
        <v>108.5</v>
      </c>
      <c r="Q333" s="17" t="s">
        <v>201</v>
      </c>
      <c r="R333" s="150"/>
    </row>
    <row r="334" spans="1:18">
      <c r="A334" s="40"/>
      <c r="B334" s="41" t="s">
        <v>162</v>
      </c>
      <c r="C334" s="107">
        <v>126.12</v>
      </c>
      <c r="D334" s="108">
        <v>121.45</v>
      </c>
      <c r="E334" s="109">
        <v>99.66</v>
      </c>
      <c r="F334" s="145" t="s">
        <v>222</v>
      </c>
      <c r="G334" s="148"/>
      <c r="H334" s="15"/>
      <c r="I334" s="40"/>
      <c r="J334" s="41" t="s">
        <v>162</v>
      </c>
      <c r="K334" s="42">
        <v>100.7</v>
      </c>
      <c r="L334" s="43">
        <v>104</v>
      </c>
      <c r="M334" s="44">
        <v>102.2</v>
      </c>
      <c r="N334" s="45">
        <v>112.8</v>
      </c>
      <c r="O334" s="46">
        <v>122</v>
      </c>
      <c r="P334" s="47">
        <v>108.6</v>
      </c>
      <c r="Q334" s="17" t="s">
        <v>201</v>
      </c>
      <c r="R334" s="150"/>
    </row>
    <row r="335" spans="1:18">
      <c r="A335" s="40"/>
      <c r="B335" s="41" t="s">
        <v>163</v>
      </c>
      <c r="C335" s="107">
        <v>122.48</v>
      </c>
      <c r="D335" s="108">
        <v>121.32</v>
      </c>
      <c r="E335" s="109">
        <v>101.18</v>
      </c>
      <c r="F335" s="145" t="s">
        <v>222</v>
      </c>
      <c r="G335" s="148"/>
      <c r="H335" s="15"/>
      <c r="I335" s="40"/>
      <c r="J335" s="41" t="s">
        <v>163</v>
      </c>
      <c r="K335" s="42">
        <v>100.7</v>
      </c>
      <c r="L335" s="43">
        <v>103.1</v>
      </c>
      <c r="M335" s="44">
        <v>101.9</v>
      </c>
      <c r="N335" s="45">
        <v>112.9</v>
      </c>
      <c r="O335" s="46">
        <v>121.1</v>
      </c>
      <c r="P335" s="47">
        <v>108.4</v>
      </c>
      <c r="Q335" s="17" t="s">
        <v>201</v>
      </c>
      <c r="R335" s="150"/>
    </row>
    <row r="336" spans="1:18">
      <c r="A336" s="40"/>
      <c r="B336" s="41" t="s">
        <v>164</v>
      </c>
      <c r="C336" s="107">
        <v>127.19</v>
      </c>
      <c r="D336" s="108">
        <v>123.2</v>
      </c>
      <c r="E336" s="109">
        <v>101.61</v>
      </c>
      <c r="F336" s="145" t="s">
        <v>222</v>
      </c>
      <c r="G336" s="148"/>
      <c r="H336" s="15"/>
      <c r="I336" s="40"/>
      <c r="J336" s="41" t="s">
        <v>164</v>
      </c>
      <c r="K336" s="42">
        <v>101.7</v>
      </c>
      <c r="L336" s="43">
        <v>104.6</v>
      </c>
      <c r="M336" s="44">
        <v>102.5</v>
      </c>
      <c r="N336" s="45">
        <v>113.9</v>
      </c>
      <c r="O336" s="46">
        <v>122.8</v>
      </c>
      <c r="P336" s="47">
        <v>109</v>
      </c>
      <c r="Q336" s="17" t="s">
        <v>201</v>
      </c>
      <c r="R336" s="150"/>
    </row>
    <row r="337" spans="1:18">
      <c r="A337" s="40"/>
      <c r="B337" s="41" t="s">
        <v>165</v>
      </c>
      <c r="C337" s="107">
        <v>126.87</v>
      </c>
      <c r="D337" s="108">
        <v>122.34</v>
      </c>
      <c r="E337" s="109">
        <v>101.85</v>
      </c>
      <c r="F337" s="145" t="s">
        <v>223</v>
      </c>
      <c r="G337" s="148"/>
      <c r="H337" s="15"/>
      <c r="I337" s="40"/>
      <c r="J337" s="41" t="s">
        <v>165</v>
      </c>
      <c r="K337" s="42">
        <v>101.3</v>
      </c>
      <c r="L337" s="43">
        <v>103.8</v>
      </c>
      <c r="M337" s="44">
        <v>102.9</v>
      </c>
      <c r="N337" s="45">
        <v>113.5</v>
      </c>
      <c r="O337" s="46">
        <v>121.9</v>
      </c>
      <c r="P337" s="47">
        <v>109.4</v>
      </c>
      <c r="Q337" s="17" t="s">
        <v>201</v>
      </c>
      <c r="R337" s="150"/>
    </row>
    <row r="338" spans="1:18">
      <c r="A338" s="40"/>
      <c r="B338" s="41" t="s">
        <v>166</v>
      </c>
      <c r="C338" s="107">
        <v>124.46</v>
      </c>
      <c r="D338" s="108">
        <v>122.68</v>
      </c>
      <c r="E338" s="109">
        <v>101.35</v>
      </c>
      <c r="F338" s="145" t="s">
        <v>223</v>
      </c>
      <c r="G338" s="148"/>
      <c r="H338" s="15"/>
      <c r="I338" s="40"/>
      <c r="J338" s="41" t="s">
        <v>166</v>
      </c>
      <c r="K338" s="42">
        <v>101</v>
      </c>
      <c r="L338" s="43">
        <v>103.9</v>
      </c>
      <c r="M338" s="44">
        <v>103.7</v>
      </c>
      <c r="N338" s="45">
        <v>113.3</v>
      </c>
      <c r="O338" s="46">
        <v>122</v>
      </c>
      <c r="P338" s="47">
        <v>110.2</v>
      </c>
      <c r="Q338" s="17" t="s">
        <v>201</v>
      </c>
      <c r="R338" s="150"/>
    </row>
    <row r="339" spans="1:18">
      <c r="A339" s="40"/>
      <c r="B339" s="41" t="s">
        <v>167</v>
      </c>
      <c r="C339" s="107">
        <v>125.05</v>
      </c>
      <c r="D339" s="108">
        <v>124.87</v>
      </c>
      <c r="E339" s="109">
        <v>101.11</v>
      </c>
      <c r="F339" s="145" t="s">
        <v>223</v>
      </c>
      <c r="G339" s="148"/>
      <c r="H339" s="15"/>
      <c r="I339" s="40"/>
      <c r="J339" s="41" t="s">
        <v>167</v>
      </c>
      <c r="K339" s="42">
        <v>102.3</v>
      </c>
      <c r="L339" s="43">
        <v>105.2</v>
      </c>
      <c r="M339" s="44">
        <v>104.1</v>
      </c>
      <c r="N339" s="45">
        <v>114.7</v>
      </c>
      <c r="O339" s="46">
        <v>123.5</v>
      </c>
      <c r="P339" s="47">
        <v>110.5</v>
      </c>
      <c r="Q339" s="17" t="s">
        <v>201</v>
      </c>
      <c r="R339" s="150"/>
    </row>
    <row r="340" spans="1:18">
      <c r="A340" s="57"/>
      <c r="B340" s="58" t="s">
        <v>168</v>
      </c>
      <c r="C340" s="122">
        <v>125.88</v>
      </c>
      <c r="D340" s="146">
        <v>124.57</v>
      </c>
      <c r="E340" s="123">
        <v>101.28</v>
      </c>
      <c r="F340" s="147" t="s">
        <v>223</v>
      </c>
      <c r="G340" s="151"/>
      <c r="H340" s="15"/>
      <c r="I340" s="57"/>
      <c r="J340" s="58" t="s">
        <v>168</v>
      </c>
      <c r="K340" s="42">
        <v>101.5</v>
      </c>
      <c r="L340" s="43">
        <v>106.4</v>
      </c>
      <c r="M340" s="44">
        <v>104.2</v>
      </c>
      <c r="N340" s="84">
        <v>113.8</v>
      </c>
      <c r="O340" s="85">
        <v>124.8</v>
      </c>
      <c r="P340" s="86">
        <v>110.7</v>
      </c>
      <c r="Q340" s="138" t="s">
        <v>201</v>
      </c>
      <c r="R340" s="152"/>
    </row>
    <row r="341" spans="1:18">
      <c r="A341" s="40" t="s">
        <v>224</v>
      </c>
      <c r="B341" s="41" t="s">
        <v>157</v>
      </c>
      <c r="C341" s="153">
        <v>113.89</v>
      </c>
      <c r="D341" s="154">
        <v>124.85</v>
      </c>
      <c r="E341" s="153">
        <v>100.42</v>
      </c>
      <c r="F341" s="145" t="s">
        <v>223</v>
      </c>
      <c r="G341" s="148"/>
      <c r="H341" s="15"/>
      <c r="I341" s="40" t="s">
        <v>224</v>
      </c>
      <c r="J341" s="41" t="s">
        <v>157</v>
      </c>
      <c r="K341" s="88">
        <v>100.7</v>
      </c>
      <c r="L341" s="89">
        <v>104.9</v>
      </c>
      <c r="M341" s="90">
        <v>103.9</v>
      </c>
      <c r="N341" s="72">
        <v>112.9</v>
      </c>
      <c r="O341" s="73">
        <v>123.2</v>
      </c>
      <c r="P341" s="74">
        <v>110.3</v>
      </c>
      <c r="Q341" s="136" t="s">
        <v>201</v>
      </c>
      <c r="R341" s="150"/>
    </row>
    <row r="342" spans="1:18">
      <c r="A342" s="40">
        <v>2018</v>
      </c>
      <c r="B342" s="41" t="s">
        <v>158</v>
      </c>
      <c r="C342" s="153">
        <v>116.63</v>
      </c>
      <c r="D342" s="154">
        <v>123.47</v>
      </c>
      <c r="E342" s="153">
        <v>102.95</v>
      </c>
      <c r="F342" s="145" t="s">
        <v>223</v>
      </c>
      <c r="G342" s="148"/>
      <c r="H342" s="15"/>
      <c r="I342" s="40">
        <v>2018</v>
      </c>
      <c r="J342" s="41" t="s">
        <v>158</v>
      </c>
      <c r="K342" s="42">
        <v>100.7</v>
      </c>
      <c r="L342" s="43">
        <v>104.6</v>
      </c>
      <c r="M342" s="44">
        <v>104.1</v>
      </c>
      <c r="N342" s="45">
        <v>113</v>
      </c>
      <c r="O342" s="46">
        <v>122.5</v>
      </c>
      <c r="P342" s="47">
        <v>110.7</v>
      </c>
      <c r="Q342" s="17" t="s">
        <v>201</v>
      </c>
      <c r="R342" s="150"/>
    </row>
    <row r="343" spans="1:18">
      <c r="A343" s="40"/>
      <c r="B343" s="41" t="s">
        <v>159</v>
      </c>
      <c r="C343" s="153">
        <v>117.28</v>
      </c>
      <c r="D343" s="154">
        <v>127.24</v>
      </c>
      <c r="E343" s="153">
        <v>101.75</v>
      </c>
      <c r="F343" s="145" t="s">
        <v>223</v>
      </c>
      <c r="G343" s="148"/>
      <c r="H343" s="15"/>
      <c r="I343" s="40"/>
      <c r="J343" s="41" t="s">
        <v>159</v>
      </c>
      <c r="K343" s="42">
        <v>99.8</v>
      </c>
      <c r="L343" s="43">
        <v>105</v>
      </c>
      <c r="M343" s="44">
        <v>104.4</v>
      </c>
      <c r="N343" s="45">
        <v>112.1</v>
      </c>
      <c r="O343" s="46">
        <v>122.9</v>
      </c>
      <c r="P343" s="47">
        <v>110.9</v>
      </c>
      <c r="Q343" s="17" t="s">
        <v>201</v>
      </c>
      <c r="R343" s="150"/>
    </row>
    <row r="344" spans="1:18">
      <c r="A344" s="40"/>
      <c r="B344" s="41" t="s">
        <v>160</v>
      </c>
      <c r="C344" s="153">
        <v>118.9</v>
      </c>
      <c r="D344" s="154">
        <v>127.28</v>
      </c>
      <c r="E344" s="153">
        <v>105.79</v>
      </c>
      <c r="F344" s="145" t="s">
        <v>223</v>
      </c>
      <c r="G344" s="148"/>
      <c r="H344" s="15"/>
      <c r="I344" s="40"/>
      <c r="J344" s="41" t="s">
        <v>160</v>
      </c>
      <c r="K344" s="42">
        <v>101.4</v>
      </c>
      <c r="L344" s="43">
        <v>105.8</v>
      </c>
      <c r="M344" s="44">
        <v>104.1</v>
      </c>
      <c r="N344" s="45">
        <v>113.3</v>
      </c>
      <c r="O344" s="46">
        <v>123.5</v>
      </c>
      <c r="P344" s="47">
        <v>110.4</v>
      </c>
      <c r="Q344" s="17" t="s">
        <v>201</v>
      </c>
      <c r="R344" s="150"/>
    </row>
    <row r="345" spans="1:18">
      <c r="A345" s="40"/>
      <c r="B345" s="41" t="s">
        <v>161</v>
      </c>
      <c r="C345" s="153">
        <v>121.89</v>
      </c>
      <c r="D345" s="154">
        <v>125.03</v>
      </c>
      <c r="E345" s="153">
        <v>102.68</v>
      </c>
      <c r="F345" s="155" t="s">
        <v>225</v>
      </c>
      <c r="G345" s="148"/>
      <c r="H345" s="15"/>
      <c r="I345" s="40"/>
      <c r="J345" s="41" t="s">
        <v>161</v>
      </c>
      <c r="K345" s="42">
        <v>101.2</v>
      </c>
      <c r="L345" s="43">
        <v>105.5</v>
      </c>
      <c r="M345" s="44">
        <v>105</v>
      </c>
      <c r="N345" s="45">
        <v>113.6</v>
      </c>
      <c r="O345" s="46">
        <v>123.6</v>
      </c>
      <c r="P345" s="47">
        <v>111.2</v>
      </c>
      <c r="Q345" s="17" t="s">
        <v>201</v>
      </c>
      <c r="R345" s="150"/>
    </row>
    <row r="346" spans="1:18">
      <c r="A346" s="40"/>
      <c r="B346" s="41" t="s">
        <v>162</v>
      </c>
      <c r="C346" s="153">
        <v>123.38</v>
      </c>
      <c r="D346" s="154">
        <v>125.69</v>
      </c>
      <c r="E346" s="153">
        <v>102.32</v>
      </c>
      <c r="F346" s="155" t="s">
        <v>225</v>
      </c>
      <c r="G346" s="148"/>
      <c r="H346" s="15"/>
      <c r="I346" s="40"/>
      <c r="J346" s="41" t="s">
        <v>162</v>
      </c>
      <c r="K346" s="42">
        <v>100.1</v>
      </c>
      <c r="L346" s="43">
        <v>105.2</v>
      </c>
      <c r="M346" s="44">
        <v>104.7</v>
      </c>
      <c r="N346" s="45">
        <v>112.3</v>
      </c>
      <c r="O346" s="46">
        <v>123.1</v>
      </c>
      <c r="P346" s="47">
        <v>111.1</v>
      </c>
      <c r="Q346" s="17" t="s">
        <v>201</v>
      </c>
      <c r="R346" s="150"/>
    </row>
    <row r="347" spans="1:18">
      <c r="A347" s="40"/>
      <c r="B347" s="41" t="s">
        <v>163</v>
      </c>
      <c r="C347" s="153">
        <v>118.64</v>
      </c>
      <c r="D347" s="154">
        <v>126.18</v>
      </c>
      <c r="E347" s="153">
        <v>103.06</v>
      </c>
      <c r="F347" s="145" t="s">
        <v>223</v>
      </c>
      <c r="G347" s="148"/>
      <c r="H347" s="15"/>
      <c r="I347" s="40"/>
      <c r="J347" s="41" t="s">
        <v>163</v>
      </c>
      <c r="K347" s="42">
        <v>99.4</v>
      </c>
      <c r="L347" s="43">
        <v>104.5</v>
      </c>
      <c r="M347" s="44">
        <v>104</v>
      </c>
      <c r="N347" s="45">
        <v>111.2</v>
      </c>
      <c r="O347" s="46">
        <v>122.2</v>
      </c>
      <c r="P347" s="47">
        <v>110.4</v>
      </c>
      <c r="Q347" s="17" t="s">
        <v>201</v>
      </c>
      <c r="R347" s="150"/>
    </row>
    <row r="348" spans="1:18">
      <c r="A348" s="40"/>
      <c r="B348" s="41" t="s">
        <v>164</v>
      </c>
      <c r="C348" s="153">
        <v>119.82</v>
      </c>
      <c r="D348" s="154">
        <v>127.07</v>
      </c>
      <c r="E348" s="153">
        <v>102.3</v>
      </c>
      <c r="F348" s="145" t="s">
        <v>223</v>
      </c>
      <c r="G348" s="148"/>
      <c r="H348" s="15"/>
      <c r="I348" s="40"/>
      <c r="J348" s="41" t="s">
        <v>164</v>
      </c>
      <c r="K348" s="42">
        <v>99.3</v>
      </c>
      <c r="L348" s="43">
        <v>104.8</v>
      </c>
      <c r="M348" s="44">
        <v>104.4</v>
      </c>
      <c r="N348" s="45">
        <v>111.6</v>
      </c>
      <c r="O348" s="46">
        <v>122.9</v>
      </c>
      <c r="P348" s="47">
        <v>110.7</v>
      </c>
      <c r="Q348" s="17" t="s">
        <v>201</v>
      </c>
      <c r="R348" s="150"/>
    </row>
    <row r="349" spans="1:18">
      <c r="A349" s="40"/>
      <c r="B349" s="41" t="s">
        <v>165</v>
      </c>
      <c r="C349" s="153">
        <v>115.36</v>
      </c>
      <c r="D349" s="154">
        <v>122.75</v>
      </c>
      <c r="E349" s="153">
        <v>104.2</v>
      </c>
      <c r="F349" s="155" t="s">
        <v>225</v>
      </c>
      <c r="G349" s="148"/>
      <c r="H349" s="15"/>
      <c r="I349" s="40"/>
      <c r="J349" s="41" t="s">
        <v>165</v>
      </c>
      <c r="K349" s="42">
        <v>99.1</v>
      </c>
      <c r="L349" s="43">
        <v>103.3</v>
      </c>
      <c r="M349" s="44">
        <v>103.6</v>
      </c>
      <c r="N349" s="45">
        <v>111</v>
      </c>
      <c r="O349" s="46">
        <v>120.1</v>
      </c>
      <c r="P349" s="47">
        <v>110</v>
      </c>
      <c r="Q349" s="17" t="s">
        <v>204</v>
      </c>
      <c r="R349" s="150"/>
    </row>
    <row r="350" spans="1:18">
      <c r="A350" s="40"/>
      <c r="B350" s="41" t="s">
        <v>166</v>
      </c>
      <c r="C350" s="109">
        <v>117.64</v>
      </c>
      <c r="D350" s="108">
        <v>127.55</v>
      </c>
      <c r="E350" s="109">
        <v>106.32</v>
      </c>
      <c r="F350" s="155" t="s">
        <v>225</v>
      </c>
      <c r="G350" s="148"/>
      <c r="H350" s="15"/>
      <c r="I350" s="40"/>
      <c r="J350" s="41" t="s">
        <v>166</v>
      </c>
      <c r="K350" s="42">
        <v>98.5</v>
      </c>
      <c r="L350" s="43">
        <v>105.4</v>
      </c>
      <c r="M350" s="44">
        <v>103.6</v>
      </c>
      <c r="N350" s="45">
        <v>110.8</v>
      </c>
      <c r="O350" s="46">
        <v>122.5</v>
      </c>
      <c r="P350" s="47">
        <v>109.8</v>
      </c>
      <c r="Q350" s="17" t="s">
        <v>204</v>
      </c>
      <c r="R350" s="150" t="s">
        <v>170</v>
      </c>
    </row>
    <row r="351" spans="1:18">
      <c r="A351" s="156"/>
      <c r="B351" s="157" t="s">
        <v>167</v>
      </c>
      <c r="C351" s="158">
        <v>115.41</v>
      </c>
      <c r="D351" s="159">
        <v>124.49</v>
      </c>
      <c r="E351" s="158">
        <v>102.72</v>
      </c>
      <c r="F351" s="160" t="s">
        <v>225</v>
      </c>
      <c r="G351" s="161" t="s">
        <v>226</v>
      </c>
      <c r="H351" s="15"/>
      <c r="I351" s="40"/>
      <c r="J351" s="41" t="s">
        <v>167</v>
      </c>
      <c r="K351" s="42">
        <v>98</v>
      </c>
      <c r="L351" s="43">
        <v>103.6</v>
      </c>
      <c r="M351" s="44">
        <v>103.7</v>
      </c>
      <c r="N351" s="45">
        <v>110.4</v>
      </c>
      <c r="O351" s="46">
        <v>120.7</v>
      </c>
      <c r="P351" s="47">
        <v>109.9</v>
      </c>
      <c r="Q351" s="17" t="s">
        <v>204</v>
      </c>
      <c r="R351" s="150"/>
    </row>
    <row r="352" spans="1:18">
      <c r="A352" s="40"/>
      <c r="B352" s="41" t="s">
        <v>168</v>
      </c>
      <c r="C352" s="153">
        <v>113.28</v>
      </c>
      <c r="D352" s="154">
        <v>122.74</v>
      </c>
      <c r="E352" s="153">
        <v>101.8</v>
      </c>
      <c r="F352" s="162" t="s">
        <v>225</v>
      </c>
      <c r="G352" s="148"/>
      <c r="H352" s="15"/>
      <c r="I352" s="40"/>
      <c r="J352" s="41" t="s">
        <v>168</v>
      </c>
      <c r="K352" s="59">
        <v>96.6</v>
      </c>
      <c r="L352" s="60">
        <v>102.4</v>
      </c>
      <c r="M352" s="61">
        <v>103.1</v>
      </c>
      <c r="N352" s="84">
        <v>108.9</v>
      </c>
      <c r="O352" s="85">
        <v>119.2</v>
      </c>
      <c r="P352" s="86">
        <v>109.2</v>
      </c>
      <c r="Q352" s="138" t="s">
        <v>204</v>
      </c>
      <c r="R352" s="150"/>
    </row>
    <row r="353" spans="1:18">
      <c r="A353" s="70" t="s">
        <v>227</v>
      </c>
      <c r="B353" s="71" t="s">
        <v>157</v>
      </c>
      <c r="C353" s="119">
        <v>108.58</v>
      </c>
      <c r="D353" s="143">
        <v>119.88</v>
      </c>
      <c r="E353" s="119">
        <v>102.25</v>
      </c>
      <c r="F353" s="145" t="s">
        <v>223</v>
      </c>
      <c r="G353" s="163" t="s">
        <v>228</v>
      </c>
      <c r="H353" s="15"/>
      <c r="I353" s="70" t="s">
        <v>227</v>
      </c>
      <c r="J353" s="71" t="s">
        <v>157</v>
      </c>
      <c r="K353" s="42">
        <v>96.3</v>
      </c>
      <c r="L353" s="43">
        <v>101.3</v>
      </c>
      <c r="M353" s="44">
        <v>104.2</v>
      </c>
      <c r="N353" s="45">
        <v>108.2</v>
      </c>
      <c r="O353" s="46">
        <v>118.1</v>
      </c>
      <c r="P353" s="47">
        <v>110.4</v>
      </c>
      <c r="Q353" s="17" t="s">
        <v>210</v>
      </c>
      <c r="R353" s="149"/>
    </row>
    <row r="354" spans="1:18">
      <c r="A354" s="40">
        <v>2019</v>
      </c>
      <c r="B354" s="41" t="s">
        <v>158</v>
      </c>
      <c r="C354" s="153">
        <v>114.39</v>
      </c>
      <c r="D354" s="154">
        <v>122.85</v>
      </c>
      <c r="E354" s="153">
        <v>102.71</v>
      </c>
      <c r="F354" s="145" t="s">
        <v>223</v>
      </c>
      <c r="G354" s="148"/>
      <c r="H354" s="15"/>
      <c r="I354" s="40">
        <v>2019</v>
      </c>
      <c r="J354" s="41" t="s">
        <v>158</v>
      </c>
      <c r="K354" s="42">
        <v>97</v>
      </c>
      <c r="L354" s="43">
        <v>102.8</v>
      </c>
      <c r="M354" s="44">
        <v>104.4</v>
      </c>
      <c r="N354" s="45">
        <v>108.9</v>
      </c>
      <c r="O354" s="46">
        <v>120.1</v>
      </c>
      <c r="P354" s="47">
        <v>110.6</v>
      </c>
      <c r="Q354" s="17" t="s">
        <v>210</v>
      </c>
      <c r="R354" s="150"/>
    </row>
    <row r="355" spans="1:18">
      <c r="A355" s="40"/>
      <c r="B355" s="41" t="s">
        <v>159</v>
      </c>
      <c r="C355" s="153">
        <v>106.46</v>
      </c>
      <c r="D355" s="154">
        <v>119.93</v>
      </c>
      <c r="E355" s="153">
        <v>103.94</v>
      </c>
      <c r="F355" s="155" t="s">
        <v>211</v>
      </c>
      <c r="G355" s="148"/>
      <c r="H355" s="15"/>
      <c r="I355" s="40"/>
      <c r="J355" s="41" t="s">
        <v>159</v>
      </c>
      <c r="K355" s="42">
        <v>96.2</v>
      </c>
      <c r="L355" s="43">
        <v>102.6</v>
      </c>
      <c r="M355" s="44">
        <v>104.1</v>
      </c>
      <c r="N355" s="45">
        <v>108.2</v>
      </c>
      <c r="O355" s="46">
        <v>119.7</v>
      </c>
      <c r="P355" s="47">
        <v>110.1</v>
      </c>
      <c r="Q355" s="17" t="s">
        <v>193</v>
      </c>
      <c r="R355" s="150"/>
    </row>
    <row r="356" spans="1:18">
      <c r="A356" s="40"/>
      <c r="B356" s="41" t="s">
        <v>160</v>
      </c>
      <c r="C356" s="153">
        <v>111.94</v>
      </c>
      <c r="D356" s="154">
        <v>120.11</v>
      </c>
      <c r="E356" s="153">
        <v>103.21</v>
      </c>
      <c r="F356" s="155" t="s">
        <v>211</v>
      </c>
      <c r="G356" s="148"/>
      <c r="H356" s="15"/>
      <c r="I356" s="40"/>
      <c r="J356" s="41" t="s">
        <v>160</v>
      </c>
      <c r="K356" s="42">
        <v>96.2</v>
      </c>
      <c r="L356" s="43">
        <v>102.4</v>
      </c>
      <c r="M356" s="44">
        <v>104.1</v>
      </c>
      <c r="N356" s="45">
        <v>107.6</v>
      </c>
      <c r="O356" s="46">
        <v>119.3</v>
      </c>
      <c r="P356" s="47">
        <v>110.5</v>
      </c>
      <c r="Q356" s="17" t="s">
        <v>193</v>
      </c>
      <c r="R356" s="150"/>
    </row>
    <row r="357" spans="1:18">
      <c r="A357" s="40" t="s">
        <v>229</v>
      </c>
      <c r="B357" s="41" t="s">
        <v>161</v>
      </c>
      <c r="C357" s="109">
        <v>112.36</v>
      </c>
      <c r="D357" s="108">
        <v>123.15</v>
      </c>
      <c r="E357" s="109">
        <v>104.82</v>
      </c>
      <c r="F357" s="155" t="s">
        <v>199</v>
      </c>
      <c r="G357" s="164" t="s">
        <v>94</v>
      </c>
      <c r="H357" s="15"/>
      <c r="I357" s="40" t="s">
        <v>229</v>
      </c>
      <c r="J357" s="41" t="s">
        <v>161</v>
      </c>
      <c r="K357" s="42">
        <v>95.5</v>
      </c>
      <c r="L357" s="43">
        <v>102.1</v>
      </c>
      <c r="M357" s="44">
        <v>104.7</v>
      </c>
      <c r="N357" s="45">
        <v>107.1</v>
      </c>
      <c r="O357" s="46">
        <v>119.6</v>
      </c>
      <c r="P357" s="47">
        <v>111</v>
      </c>
      <c r="Q357" s="17" t="s">
        <v>199</v>
      </c>
      <c r="R357" s="150"/>
    </row>
    <row r="358" spans="1:18">
      <c r="A358" s="40"/>
      <c r="B358" s="41" t="s">
        <v>162</v>
      </c>
      <c r="C358" s="165">
        <v>110.58</v>
      </c>
      <c r="D358" s="46">
        <v>119.92</v>
      </c>
      <c r="E358" s="165">
        <v>107.43</v>
      </c>
      <c r="F358" s="155" t="s">
        <v>199</v>
      </c>
      <c r="G358" s="166"/>
      <c r="I358" s="40"/>
      <c r="J358" s="41" t="s">
        <v>162</v>
      </c>
      <c r="K358" s="42">
        <v>94.1</v>
      </c>
      <c r="L358" s="43">
        <v>100.1</v>
      </c>
      <c r="M358" s="44">
        <v>104.6</v>
      </c>
      <c r="N358" s="45">
        <v>105.7</v>
      </c>
      <c r="O358" s="46">
        <v>117.2</v>
      </c>
      <c r="P358" s="47">
        <v>110.8</v>
      </c>
      <c r="Q358" s="17" t="s">
        <v>199</v>
      </c>
      <c r="R358" s="167"/>
    </row>
    <row r="359" spans="1:18">
      <c r="A359" s="40"/>
      <c r="B359" s="41" t="s">
        <v>163</v>
      </c>
      <c r="C359" s="165">
        <v>109.13</v>
      </c>
      <c r="D359" s="46">
        <v>122.5</v>
      </c>
      <c r="E359" s="165">
        <v>106.1</v>
      </c>
      <c r="F359" s="155" t="s">
        <v>199</v>
      </c>
      <c r="G359" s="166"/>
      <c r="I359" s="40"/>
      <c r="J359" s="41" t="s">
        <v>163</v>
      </c>
      <c r="K359" s="42">
        <v>93.8</v>
      </c>
      <c r="L359" s="43">
        <v>100.5</v>
      </c>
      <c r="M359" s="44">
        <v>104.7</v>
      </c>
      <c r="N359" s="45">
        <v>105</v>
      </c>
      <c r="O359" s="46">
        <v>117.3</v>
      </c>
      <c r="P359" s="47">
        <v>111</v>
      </c>
      <c r="Q359" s="17" t="s">
        <v>199</v>
      </c>
      <c r="R359" s="167"/>
    </row>
    <row r="360" spans="1:18">
      <c r="A360" s="40"/>
      <c r="B360" s="41" t="s">
        <v>164</v>
      </c>
      <c r="C360" s="165">
        <v>101.73</v>
      </c>
      <c r="D360" s="46">
        <v>114.62</v>
      </c>
      <c r="E360" s="165">
        <v>105.4</v>
      </c>
      <c r="F360" s="168" t="s">
        <v>222</v>
      </c>
      <c r="G360" s="166"/>
      <c r="I360" s="40"/>
      <c r="J360" s="41" t="s">
        <v>164</v>
      </c>
      <c r="K360" s="42">
        <v>92.5</v>
      </c>
      <c r="L360" s="43">
        <v>99.5</v>
      </c>
      <c r="M360" s="44">
        <v>104.5</v>
      </c>
      <c r="N360" s="45">
        <v>104.1</v>
      </c>
      <c r="O360" s="46">
        <v>116.6</v>
      </c>
      <c r="P360" s="47">
        <v>110.9</v>
      </c>
      <c r="Q360" s="17" t="s">
        <v>193</v>
      </c>
      <c r="R360" s="167"/>
    </row>
    <row r="361" spans="1:18">
      <c r="A361" s="40"/>
      <c r="B361" s="41" t="s">
        <v>165</v>
      </c>
      <c r="C361" s="165">
        <v>108.14</v>
      </c>
      <c r="D361" s="46">
        <v>118.92</v>
      </c>
      <c r="E361" s="165">
        <v>104.79</v>
      </c>
      <c r="F361" s="168" t="s">
        <v>222</v>
      </c>
      <c r="G361" s="166"/>
      <c r="I361" s="40"/>
      <c r="J361" s="41" t="s">
        <v>165</v>
      </c>
      <c r="K361" s="42">
        <v>92.3</v>
      </c>
      <c r="L361" s="43">
        <v>100.9</v>
      </c>
      <c r="M361" s="44">
        <v>104.5</v>
      </c>
      <c r="N361" s="45">
        <v>103.7</v>
      </c>
      <c r="O361" s="46">
        <v>117.9</v>
      </c>
      <c r="P361" s="47">
        <v>110.5</v>
      </c>
      <c r="Q361" s="17" t="s">
        <v>193</v>
      </c>
      <c r="R361" s="167"/>
    </row>
    <row r="362" spans="1:18">
      <c r="A362" s="40"/>
      <c r="B362" s="41" t="s">
        <v>166</v>
      </c>
      <c r="C362" s="165">
        <v>99.8</v>
      </c>
      <c r="D362" s="46">
        <v>114.46</v>
      </c>
      <c r="E362" s="165">
        <v>104.33</v>
      </c>
      <c r="F362" s="168" t="s">
        <v>222</v>
      </c>
      <c r="G362" s="166"/>
      <c r="I362" s="40"/>
      <c r="J362" s="41" t="s">
        <v>166</v>
      </c>
      <c r="K362" s="42">
        <v>91.6</v>
      </c>
      <c r="L362" s="43">
        <v>96.9</v>
      </c>
      <c r="M362" s="44">
        <v>103</v>
      </c>
      <c r="N362" s="45">
        <v>102.8</v>
      </c>
      <c r="O362" s="46">
        <v>112.3</v>
      </c>
      <c r="P362" s="47">
        <v>109.1</v>
      </c>
      <c r="Q362" s="17" t="s">
        <v>193</v>
      </c>
      <c r="R362" s="167"/>
    </row>
    <row r="363" spans="1:18">
      <c r="A363" s="40"/>
      <c r="B363" s="41" t="s">
        <v>167</v>
      </c>
      <c r="C363" s="165">
        <v>104.87</v>
      </c>
      <c r="D363" s="46">
        <v>111.99</v>
      </c>
      <c r="E363" s="165">
        <v>104.47</v>
      </c>
      <c r="F363" s="155" t="s">
        <v>211</v>
      </c>
      <c r="G363" s="166"/>
      <c r="I363" s="40"/>
      <c r="J363" s="41" t="s">
        <v>167</v>
      </c>
      <c r="K363" s="42">
        <v>90.7</v>
      </c>
      <c r="L363" s="43">
        <v>96</v>
      </c>
      <c r="M363" s="44">
        <v>102.8</v>
      </c>
      <c r="N363" s="45">
        <v>102.5</v>
      </c>
      <c r="O363" s="46">
        <v>111.9</v>
      </c>
      <c r="P363" s="47">
        <v>109</v>
      </c>
      <c r="Q363" s="17" t="s">
        <v>193</v>
      </c>
      <c r="R363" s="167"/>
    </row>
    <row r="364" spans="1:18">
      <c r="A364" s="57"/>
      <c r="B364" s="58" t="s">
        <v>168</v>
      </c>
      <c r="C364" s="169">
        <v>106.93</v>
      </c>
      <c r="D364" s="85">
        <v>116.56</v>
      </c>
      <c r="E364" s="169">
        <v>106.61</v>
      </c>
      <c r="F364" s="170" t="s">
        <v>211</v>
      </c>
      <c r="G364" s="171"/>
      <c r="I364" s="57"/>
      <c r="J364" s="58" t="s">
        <v>168</v>
      </c>
      <c r="K364" s="42">
        <v>91.4</v>
      </c>
      <c r="L364" s="43">
        <v>95.8</v>
      </c>
      <c r="M364" s="44">
        <v>102.6</v>
      </c>
      <c r="N364" s="45">
        <v>103.5</v>
      </c>
      <c r="O364" s="46">
        <v>111.6</v>
      </c>
      <c r="P364" s="47">
        <v>108.2</v>
      </c>
      <c r="Q364" s="17" t="s">
        <v>193</v>
      </c>
      <c r="R364" s="172"/>
    </row>
    <row r="365" spans="1:18">
      <c r="A365" s="70" t="s">
        <v>230</v>
      </c>
      <c r="B365" s="71" t="s">
        <v>157</v>
      </c>
      <c r="C365" s="173">
        <v>106.97</v>
      </c>
      <c r="D365" s="73">
        <v>113.98</v>
      </c>
      <c r="E365" s="173">
        <v>107.42</v>
      </c>
      <c r="F365" s="174" t="s">
        <v>211</v>
      </c>
      <c r="G365" s="175"/>
      <c r="I365" s="70" t="s">
        <v>230</v>
      </c>
      <c r="J365" s="71" t="s">
        <v>157</v>
      </c>
      <c r="K365" s="88">
        <v>90.6</v>
      </c>
      <c r="L365" s="89">
        <v>95.5</v>
      </c>
      <c r="M365" s="90">
        <v>101.8</v>
      </c>
      <c r="N365" s="72">
        <v>102.1</v>
      </c>
      <c r="O365" s="73">
        <v>111</v>
      </c>
      <c r="P365" s="74">
        <v>107.8</v>
      </c>
      <c r="Q365" s="136" t="s">
        <v>193</v>
      </c>
      <c r="R365" s="176"/>
    </row>
    <row r="366" spans="1:18">
      <c r="A366" s="40">
        <v>2020</v>
      </c>
      <c r="B366" s="41" t="s">
        <v>158</v>
      </c>
      <c r="C366" s="165">
        <v>102.69</v>
      </c>
      <c r="D366" s="46">
        <v>110</v>
      </c>
      <c r="E366" s="165">
        <v>106.9</v>
      </c>
      <c r="F366" s="177" t="s">
        <v>193</v>
      </c>
      <c r="G366" s="166"/>
      <c r="I366" s="40">
        <v>2020</v>
      </c>
      <c r="J366" s="41" t="s">
        <v>158</v>
      </c>
      <c r="K366" s="42">
        <v>91.5</v>
      </c>
      <c r="L366" s="43">
        <v>94.8</v>
      </c>
      <c r="M366" s="44">
        <v>101.3</v>
      </c>
      <c r="N366" s="45">
        <v>104</v>
      </c>
      <c r="O366" s="46">
        <v>109.1</v>
      </c>
      <c r="P366" s="47">
        <v>107.2</v>
      </c>
      <c r="Q366" s="17" t="s">
        <v>193</v>
      </c>
      <c r="R366" s="167"/>
    </row>
    <row r="367" spans="1:18">
      <c r="A367" s="40"/>
      <c r="B367" s="41" t="s">
        <v>159</v>
      </c>
      <c r="C367" s="165">
        <v>104.18</v>
      </c>
      <c r="D367" s="46">
        <v>108.65</v>
      </c>
      <c r="E367" s="165">
        <v>105.85</v>
      </c>
      <c r="F367" s="177" t="s">
        <v>193</v>
      </c>
      <c r="G367" s="166"/>
      <c r="I367" s="40"/>
      <c r="J367" s="41" t="s">
        <v>159</v>
      </c>
      <c r="K367" s="42">
        <v>85.6</v>
      </c>
      <c r="L367" s="43">
        <v>91.2</v>
      </c>
      <c r="M367" s="44">
        <v>100.6</v>
      </c>
      <c r="N367" s="45">
        <v>95.8</v>
      </c>
      <c r="O367" s="46">
        <v>106.1</v>
      </c>
      <c r="P367" s="47">
        <v>106.3</v>
      </c>
      <c r="Q367" s="17" t="s">
        <v>193</v>
      </c>
      <c r="R367" s="167"/>
    </row>
    <row r="368" spans="1:18">
      <c r="A368" s="40"/>
      <c r="B368" s="41" t="s">
        <v>160</v>
      </c>
      <c r="C368" s="165">
        <v>85.45</v>
      </c>
      <c r="D368" s="46">
        <v>94.49</v>
      </c>
      <c r="E368" s="165">
        <v>105.18</v>
      </c>
      <c r="F368" s="178" t="s">
        <v>193</v>
      </c>
      <c r="G368" s="166"/>
      <c r="I368" s="40"/>
      <c r="J368" s="41" t="s">
        <v>160</v>
      </c>
      <c r="K368" s="42">
        <v>78.7</v>
      </c>
      <c r="L368" s="43">
        <v>80.900000000000006</v>
      </c>
      <c r="M368" s="44">
        <v>96.9</v>
      </c>
      <c r="N368" s="45">
        <v>88.3</v>
      </c>
      <c r="O368" s="46">
        <v>94.6</v>
      </c>
      <c r="P368" s="47">
        <v>102.5</v>
      </c>
      <c r="Q368" s="17" t="s">
        <v>193</v>
      </c>
      <c r="R368" s="167"/>
    </row>
    <row r="369" spans="1:18">
      <c r="A369" s="156"/>
      <c r="B369" s="157" t="s">
        <v>161</v>
      </c>
      <c r="C369" s="179">
        <v>80.05</v>
      </c>
      <c r="D369" s="180">
        <v>92.37</v>
      </c>
      <c r="E369" s="179">
        <v>100.47</v>
      </c>
      <c r="F369" s="181" t="s">
        <v>193</v>
      </c>
      <c r="G369" s="182" t="s">
        <v>231</v>
      </c>
      <c r="I369" s="156"/>
      <c r="J369" s="157" t="s">
        <v>161</v>
      </c>
      <c r="K369" s="42">
        <v>77.2</v>
      </c>
      <c r="L369" s="43">
        <v>74.400000000000006</v>
      </c>
      <c r="M369" s="44">
        <v>92.8</v>
      </c>
      <c r="N369" s="183">
        <v>88.8</v>
      </c>
      <c r="O369" s="180">
        <v>87.3</v>
      </c>
      <c r="P369" s="184">
        <v>98.1</v>
      </c>
      <c r="Q369" s="185" t="s">
        <v>193</v>
      </c>
      <c r="R369" s="186" t="s">
        <v>231</v>
      </c>
    </row>
    <row r="370" spans="1:18">
      <c r="A370" s="40"/>
      <c r="B370" s="41" t="s">
        <v>162</v>
      </c>
      <c r="C370" s="165">
        <v>88.27</v>
      </c>
      <c r="D370" s="46">
        <v>94.17</v>
      </c>
      <c r="E370" s="165">
        <v>100.95</v>
      </c>
      <c r="F370" s="178" t="s">
        <v>193</v>
      </c>
      <c r="G370" s="166"/>
      <c r="I370" s="40"/>
      <c r="J370" s="41" t="s">
        <v>162</v>
      </c>
      <c r="K370" s="42">
        <v>82.7</v>
      </c>
      <c r="L370" s="43">
        <v>78.3</v>
      </c>
      <c r="M370" s="44">
        <v>93.1</v>
      </c>
      <c r="N370" s="45">
        <v>93.8</v>
      </c>
      <c r="O370" s="46">
        <v>90.3</v>
      </c>
      <c r="P370" s="47">
        <v>98.2</v>
      </c>
      <c r="Q370" s="17" t="s">
        <v>193</v>
      </c>
      <c r="R370" s="167"/>
    </row>
    <row r="371" spans="1:18">
      <c r="A371" s="40"/>
      <c r="B371" s="41" t="s">
        <v>163</v>
      </c>
      <c r="C371" s="165">
        <v>93.8</v>
      </c>
      <c r="D371" s="46">
        <v>94.69</v>
      </c>
      <c r="E371" s="165">
        <v>101.16</v>
      </c>
      <c r="F371" s="178" t="s">
        <v>193</v>
      </c>
      <c r="G371" s="166"/>
      <c r="I371" s="40"/>
      <c r="J371" s="41" t="s">
        <v>163</v>
      </c>
      <c r="K371" s="42">
        <v>86.1</v>
      </c>
      <c r="L371" s="43">
        <v>81.599999999999994</v>
      </c>
      <c r="M371" s="44">
        <v>92.5</v>
      </c>
      <c r="N371" s="45">
        <v>97.4</v>
      </c>
      <c r="O371" s="46">
        <v>94.6</v>
      </c>
      <c r="P371" s="47">
        <v>97.5</v>
      </c>
      <c r="Q371" s="17" t="s">
        <v>193</v>
      </c>
      <c r="R371" s="167"/>
    </row>
    <row r="372" spans="1:18">
      <c r="A372" s="40"/>
      <c r="B372" s="41" t="s">
        <v>164</v>
      </c>
      <c r="C372" s="165">
        <v>98.57</v>
      </c>
      <c r="D372" s="46">
        <v>97.76</v>
      </c>
      <c r="E372" s="165">
        <v>98.48</v>
      </c>
      <c r="F372" s="178" t="s">
        <v>199</v>
      </c>
      <c r="G372" s="166"/>
      <c r="I372" s="40"/>
      <c r="J372" s="41" t="s">
        <v>164</v>
      </c>
      <c r="K372" s="42">
        <v>88.6</v>
      </c>
      <c r="L372" s="43">
        <v>83</v>
      </c>
      <c r="M372" s="44">
        <v>91.9</v>
      </c>
      <c r="N372" s="45">
        <v>100</v>
      </c>
      <c r="O372" s="46">
        <v>96.3</v>
      </c>
      <c r="P372" s="47">
        <v>97</v>
      </c>
      <c r="Q372" s="17" t="s">
        <v>199</v>
      </c>
      <c r="R372" s="167"/>
    </row>
    <row r="373" spans="1:18">
      <c r="A373" s="40"/>
      <c r="B373" s="41" t="s">
        <v>165</v>
      </c>
      <c r="C373" s="165">
        <v>109.63</v>
      </c>
      <c r="D373" s="46">
        <v>95.84</v>
      </c>
      <c r="E373" s="165">
        <v>94.46</v>
      </c>
      <c r="F373" s="178" t="s">
        <v>199</v>
      </c>
      <c r="G373" s="166"/>
      <c r="I373" s="40"/>
      <c r="J373" s="41" t="s">
        <v>165</v>
      </c>
      <c r="K373" s="42">
        <v>92.2</v>
      </c>
      <c r="L373" s="43">
        <v>85.6</v>
      </c>
      <c r="M373" s="44">
        <v>91.9</v>
      </c>
      <c r="N373" s="45">
        <v>104.6</v>
      </c>
      <c r="O373" s="46">
        <v>99.3</v>
      </c>
      <c r="P373" s="47">
        <v>96.8</v>
      </c>
      <c r="Q373" s="17" t="s">
        <v>199</v>
      </c>
      <c r="R373" s="167"/>
    </row>
    <row r="374" spans="1:18">
      <c r="A374" s="40"/>
      <c r="B374" s="41" t="s">
        <v>166</v>
      </c>
      <c r="C374" s="165">
        <v>108.72</v>
      </c>
      <c r="D374" s="46">
        <v>99.68</v>
      </c>
      <c r="E374" s="165">
        <v>93.08</v>
      </c>
      <c r="F374" s="168" t="s">
        <v>222</v>
      </c>
      <c r="G374" s="166"/>
      <c r="I374" s="40"/>
      <c r="J374" s="41" t="s">
        <v>166</v>
      </c>
      <c r="K374" s="42">
        <v>94.1</v>
      </c>
      <c r="L374" s="43">
        <v>89.5</v>
      </c>
      <c r="M374" s="44">
        <v>91.8</v>
      </c>
      <c r="N374" s="45">
        <v>106.5</v>
      </c>
      <c r="O374" s="46">
        <v>103.6</v>
      </c>
      <c r="P374" s="47">
        <v>96.5</v>
      </c>
      <c r="Q374" s="17" t="s">
        <v>199</v>
      </c>
      <c r="R374" s="167"/>
    </row>
    <row r="375" spans="1:18">
      <c r="A375" s="40"/>
      <c r="B375" s="41" t="s">
        <v>167</v>
      </c>
      <c r="C375" s="165">
        <v>108.52</v>
      </c>
      <c r="D375" s="46">
        <v>98.63</v>
      </c>
      <c r="E375" s="165">
        <v>93.69</v>
      </c>
      <c r="F375" s="178" t="s">
        <v>201</v>
      </c>
      <c r="G375" s="166"/>
      <c r="I375" s="40"/>
      <c r="J375" s="41" t="s">
        <v>167</v>
      </c>
      <c r="K375" s="42">
        <v>96.4</v>
      </c>
      <c r="L375" s="43">
        <v>89.6</v>
      </c>
      <c r="M375" s="44">
        <v>91.5</v>
      </c>
      <c r="N375" s="45">
        <v>109.2</v>
      </c>
      <c r="O375" s="46">
        <v>103.7</v>
      </c>
      <c r="P375" s="47">
        <v>96.1</v>
      </c>
      <c r="Q375" s="17" t="s">
        <v>199</v>
      </c>
      <c r="R375" s="167"/>
    </row>
    <row r="376" spans="1:18">
      <c r="A376" s="57"/>
      <c r="B376" s="58" t="s">
        <v>168</v>
      </c>
      <c r="C376" s="187">
        <v>113.13</v>
      </c>
      <c r="D376" s="46">
        <v>99.74</v>
      </c>
      <c r="E376" s="165">
        <v>92.36</v>
      </c>
      <c r="F376" s="178" t="s">
        <v>201</v>
      </c>
      <c r="G376" s="166"/>
      <c r="I376" s="57"/>
      <c r="J376" s="58" t="s">
        <v>168</v>
      </c>
      <c r="K376" s="59">
        <v>96.9</v>
      </c>
      <c r="L376" s="60">
        <v>90.3</v>
      </c>
      <c r="M376" s="61">
        <v>91.1</v>
      </c>
      <c r="N376" s="84">
        <v>109.5</v>
      </c>
      <c r="O376" s="85">
        <v>104.1</v>
      </c>
      <c r="P376" s="86">
        <v>96</v>
      </c>
      <c r="Q376" s="138" t="s">
        <v>199</v>
      </c>
      <c r="R376" s="172"/>
    </row>
    <row r="377" spans="1:18">
      <c r="A377" s="70" t="s">
        <v>232</v>
      </c>
      <c r="B377" s="71" t="s">
        <v>157</v>
      </c>
      <c r="C377" s="173">
        <v>112.61</v>
      </c>
      <c r="D377" s="73">
        <v>100.5</v>
      </c>
      <c r="E377" s="73">
        <v>92.27</v>
      </c>
      <c r="F377" s="188" t="s">
        <v>201</v>
      </c>
      <c r="G377" s="189"/>
      <c r="I377" s="40" t="s">
        <v>232</v>
      </c>
      <c r="J377" s="41" t="s">
        <v>157</v>
      </c>
      <c r="K377" s="42">
        <v>98.1</v>
      </c>
      <c r="L377" s="43">
        <v>91.9</v>
      </c>
      <c r="M377" s="44">
        <v>91.5</v>
      </c>
      <c r="N377" s="45">
        <v>110.7</v>
      </c>
      <c r="O377" s="46">
        <v>106.5</v>
      </c>
      <c r="P377" s="47">
        <v>96.3</v>
      </c>
      <c r="Q377" s="17" t="s">
        <v>233</v>
      </c>
      <c r="R377" s="142"/>
    </row>
    <row r="378" spans="1:18">
      <c r="A378" s="40">
        <v>2021</v>
      </c>
      <c r="B378" s="41" t="s">
        <v>158</v>
      </c>
      <c r="C378" s="165">
        <v>116.23</v>
      </c>
      <c r="D378" s="46">
        <v>99.42</v>
      </c>
      <c r="E378" s="46">
        <v>90.96</v>
      </c>
      <c r="F378" s="17" t="s">
        <v>201</v>
      </c>
      <c r="G378" s="190" t="s">
        <v>173</v>
      </c>
      <c r="I378" s="40">
        <v>2021</v>
      </c>
      <c r="J378" s="41" t="s">
        <v>158</v>
      </c>
      <c r="K378" s="42">
        <v>99.6</v>
      </c>
      <c r="L378" s="43">
        <v>91.4</v>
      </c>
      <c r="M378" s="44">
        <v>91.6</v>
      </c>
      <c r="N378" s="45">
        <v>112.3</v>
      </c>
      <c r="O378" s="46">
        <v>106</v>
      </c>
      <c r="P378" s="47">
        <v>96.4</v>
      </c>
      <c r="Q378" s="17" t="s">
        <v>233</v>
      </c>
      <c r="R378" s="142"/>
    </row>
    <row r="379" spans="1:18">
      <c r="A379" s="40"/>
      <c r="B379" s="41" t="s">
        <v>159</v>
      </c>
      <c r="C379" s="165">
        <v>120.95</v>
      </c>
      <c r="D379" s="46">
        <v>102.71</v>
      </c>
      <c r="E379" s="46">
        <v>90.95</v>
      </c>
      <c r="F379" s="17" t="s">
        <v>201</v>
      </c>
      <c r="G379" s="190"/>
      <c r="I379" s="40"/>
      <c r="J379" s="41" t="s">
        <v>159</v>
      </c>
      <c r="K379" s="42">
        <v>102.3</v>
      </c>
      <c r="L379" s="43">
        <v>93.8</v>
      </c>
      <c r="M379" s="44">
        <v>93.7</v>
      </c>
      <c r="N379" s="45">
        <v>115</v>
      </c>
      <c r="O379" s="46">
        <v>108.6</v>
      </c>
      <c r="P379" s="47">
        <v>98.9</v>
      </c>
      <c r="Q379" s="17" t="s">
        <v>201</v>
      </c>
      <c r="R379" s="142"/>
    </row>
    <row r="380" spans="1:18">
      <c r="A380" s="40"/>
      <c r="B380" s="41" t="s">
        <v>160</v>
      </c>
      <c r="C380" s="165">
        <v>127.21</v>
      </c>
      <c r="D380" s="46">
        <v>105.96</v>
      </c>
      <c r="E380" s="46">
        <v>92.83</v>
      </c>
      <c r="F380" s="17" t="s">
        <v>201</v>
      </c>
      <c r="G380" s="190"/>
      <c r="I380" s="40"/>
      <c r="J380" s="41" t="s">
        <v>160</v>
      </c>
      <c r="K380" s="42">
        <v>102.9</v>
      </c>
      <c r="L380" s="43">
        <v>95.6</v>
      </c>
      <c r="M380" s="44">
        <v>93.5</v>
      </c>
      <c r="N380" s="45">
        <v>115.1</v>
      </c>
      <c r="O380" s="46">
        <v>111</v>
      </c>
      <c r="P380" s="47">
        <v>98.9</v>
      </c>
      <c r="Q380" s="17" t="s">
        <v>201</v>
      </c>
      <c r="R380" s="142"/>
    </row>
    <row r="381" spans="1:18">
      <c r="A381" s="40"/>
      <c r="B381" s="41" t="s">
        <v>161</v>
      </c>
      <c r="C381" s="165">
        <v>125.54</v>
      </c>
      <c r="D381" s="46">
        <v>102.37</v>
      </c>
      <c r="E381" s="46">
        <v>92.9</v>
      </c>
      <c r="F381" s="17" t="s">
        <v>201</v>
      </c>
      <c r="G381" s="190"/>
      <c r="I381" s="40"/>
      <c r="J381" s="41" t="s">
        <v>161</v>
      </c>
      <c r="K381" s="42">
        <v>102.6</v>
      </c>
      <c r="L381" s="43">
        <v>93.8</v>
      </c>
      <c r="M381" s="44">
        <v>94.2</v>
      </c>
      <c r="N381" s="45">
        <v>115.4</v>
      </c>
      <c r="O381" s="46">
        <v>109.4</v>
      </c>
      <c r="P381" s="47">
        <v>99.2</v>
      </c>
      <c r="Q381" s="17" t="s">
        <v>201</v>
      </c>
      <c r="R381" s="142"/>
    </row>
    <row r="382" spans="1:18">
      <c r="A382" s="40"/>
      <c r="B382" s="41" t="s">
        <v>162</v>
      </c>
      <c r="C382" s="165">
        <v>124.67</v>
      </c>
      <c r="D382" s="46">
        <v>103.08</v>
      </c>
      <c r="E382" s="46">
        <v>92.7</v>
      </c>
      <c r="F382" s="17" t="s">
        <v>201</v>
      </c>
      <c r="G382" s="190"/>
      <c r="I382" s="40"/>
      <c r="J382" s="41" t="s">
        <v>162</v>
      </c>
      <c r="K382" s="42">
        <v>103.8</v>
      </c>
      <c r="L382" s="43">
        <v>95</v>
      </c>
      <c r="M382" s="44">
        <v>95</v>
      </c>
      <c r="N382" s="45">
        <v>116.4</v>
      </c>
      <c r="O382" s="46">
        <v>110.2</v>
      </c>
      <c r="P382" s="47">
        <v>100</v>
      </c>
      <c r="Q382" s="17" t="s">
        <v>201</v>
      </c>
      <c r="R382" s="142"/>
    </row>
    <row r="383" spans="1:18">
      <c r="A383" s="40"/>
      <c r="B383" s="41" t="s">
        <v>163</v>
      </c>
      <c r="C383" s="165">
        <v>125.07</v>
      </c>
      <c r="D383" s="46">
        <v>103.35</v>
      </c>
      <c r="E383" s="46">
        <v>93.18</v>
      </c>
      <c r="F383" s="17" t="s">
        <v>201</v>
      </c>
      <c r="G383" s="190"/>
      <c r="I383" s="40"/>
      <c r="J383" s="41" t="s">
        <v>163</v>
      </c>
      <c r="K383" s="42">
        <v>103.6</v>
      </c>
      <c r="L383" s="43">
        <v>94.6</v>
      </c>
      <c r="M383" s="44">
        <v>95.4</v>
      </c>
      <c r="N383" s="45">
        <v>116.7</v>
      </c>
      <c r="O383" s="46">
        <v>109.5</v>
      </c>
      <c r="P383" s="47">
        <v>100.4</v>
      </c>
      <c r="Q383" s="17" t="s">
        <v>201</v>
      </c>
      <c r="R383" s="142"/>
    </row>
    <row r="384" spans="1:18">
      <c r="A384" s="40"/>
      <c r="B384" s="41" t="s">
        <v>164</v>
      </c>
      <c r="C384" s="165">
        <v>121.6</v>
      </c>
      <c r="D384" s="46">
        <v>99.11</v>
      </c>
      <c r="E384" s="46">
        <v>91.68</v>
      </c>
      <c r="F384" s="17" t="s">
        <v>201</v>
      </c>
      <c r="G384" s="190"/>
      <c r="I384" s="40"/>
      <c r="J384" s="41" t="s">
        <v>164</v>
      </c>
      <c r="K384" s="42">
        <v>101.7</v>
      </c>
      <c r="L384" s="43">
        <v>92.6</v>
      </c>
      <c r="M384" s="44">
        <v>94.4</v>
      </c>
      <c r="N384" s="45">
        <v>114.3</v>
      </c>
      <c r="O384" s="46">
        <v>106.8</v>
      </c>
      <c r="P384" s="47">
        <v>99.1</v>
      </c>
      <c r="Q384" s="17" t="s">
        <v>201</v>
      </c>
      <c r="R384" s="142"/>
    </row>
    <row r="385" spans="1:18">
      <c r="A385" s="40"/>
      <c r="B385" s="41" t="s">
        <v>165</v>
      </c>
      <c r="C385" s="165">
        <v>116.45</v>
      </c>
      <c r="D385" s="46">
        <v>101.39</v>
      </c>
      <c r="E385" s="46">
        <v>93.11</v>
      </c>
      <c r="F385" s="17" t="s">
        <v>201</v>
      </c>
      <c r="G385" s="190"/>
      <c r="I385" s="40"/>
      <c r="J385" s="41" t="s">
        <v>165</v>
      </c>
      <c r="K385" s="42">
        <v>100.3</v>
      </c>
      <c r="L385" s="43">
        <v>90.9</v>
      </c>
      <c r="M385" s="44">
        <v>94.2</v>
      </c>
      <c r="N385" s="45">
        <v>112.7</v>
      </c>
      <c r="O385" s="46">
        <v>104.8</v>
      </c>
      <c r="P385" s="47">
        <v>98.9</v>
      </c>
      <c r="Q385" s="17" t="s">
        <v>203</v>
      </c>
      <c r="R385" s="142"/>
    </row>
    <row r="386" spans="1:18">
      <c r="A386" s="40"/>
      <c r="B386" s="41" t="s">
        <v>166</v>
      </c>
      <c r="C386" s="165">
        <v>119.28</v>
      </c>
      <c r="D386" s="46">
        <v>102.41</v>
      </c>
      <c r="E386" s="46">
        <v>94.79</v>
      </c>
      <c r="F386" s="17" t="s">
        <v>234</v>
      </c>
      <c r="G386" s="190"/>
      <c r="I386" s="40"/>
      <c r="J386" s="41" t="s">
        <v>166</v>
      </c>
      <c r="K386" s="42">
        <v>101</v>
      </c>
      <c r="L386" s="43">
        <v>92.6</v>
      </c>
      <c r="M386" s="44">
        <v>94.2</v>
      </c>
      <c r="N386" s="45">
        <v>113.4</v>
      </c>
      <c r="O386" s="46">
        <v>106.9</v>
      </c>
      <c r="P386" s="47">
        <v>98.8</v>
      </c>
      <c r="Q386" s="17" t="s">
        <v>203</v>
      </c>
      <c r="R386" s="142"/>
    </row>
    <row r="387" spans="1:18">
      <c r="A387" s="40"/>
      <c r="B387" s="41" t="s">
        <v>167</v>
      </c>
      <c r="C387" s="165">
        <v>121.03</v>
      </c>
      <c r="D387" s="46">
        <v>101.38</v>
      </c>
      <c r="E387" s="46">
        <v>94.56</v>
      </c>
      <c r="F387" s="17" t="s">
        <v>234</v>
      </c>
      <c r="G387" s="190"/>
      <c r="I387" s="40"/>
      <c r="J387" s="41" t="s">
        <v>167</v>
      </c>
      <c r="K387" s="42">
        <v>102.6</v>
      </c>
      <c r="L387" s="43">
        <v>96.3</v>
      </c>
      <c r="M387" s="44">
        <v>94.4</v>
      </c>
      <c r="N387" s="45">
        <v>115.3</v>
      </c>
      <c r="O387" s="46">
        <v>111.5</v>
      </c>
      <c r="P387" s="47">
        <v>99</v>
      </c>
      <c r="Q387" s="17" t="s">
        <v>203</v>
      </c>
      <c r="R387" s="142"/>
    </row>
    <row r="388" spans="1:18">
      <c r="A388" s="57"/>
      <c r="B388" s="58" t="s">
        <v>168</v>
      </c>
      <c r="C388" s="165">
        <v>120.37</v>
      </c>
      <c r="D388" s="46">
        <v>99.63</v>
      </c>
      <c r="E388" s="46">
        <v>93.95</v>
      </c>
      <c r="F388" s="17" t="s">
        <v>234</v>
      </c>
      <c r="G388" s="190"/>
      <c r="I388" s="57"/>
      <c r="J388" s="58" t="s">
        <v>168</v>
      </c>
      <c r="K388" s="59">
        <v>103.4</v>
      </c>
      <c r="L388" s="60">
        <v>97.1</v>
      </c>
      <c r="M388" s="61">
        <v>95.2</v>
      </c>
      <c r="N388" s="84">
        <v>116</v>
      </c>
      <c r="O388" s="85">
        <v>111.8</v>
      </c>
      <c r="P388" s="86">
        <v>99.8</v>
      </c>
      <c r="Q388" s="138" t="s">
        <v>203</v>
      </c>
      <c r="R388" s="191"/>
    </row>
    <row r="389" spans="1:18">
      <c r="A389" s="70" t="s">
        <v>235</v>
      </c>
      <c r="B389" s="71" t="s">
        <v>157</v>
      </c>
      <c r="C389" s="173">
        <v>120.71</v>
      </c>
      <c r="D389" s="73">
        <v>102.56</v>
      </c>
      <c r="E389" s="173">
        <v>95.33</v>
      </c>
      <c r="F389" s="192" t="s">
        <v>234</v>
      </c>
      <c r="G389" s="175"/>
      <c r="I389" s="40" t="s">
        <v>235</v>
      </c>
      <c r="J389" s="41" t="s">
        <v>157</v>
      </c>
      <c r="K389" s="44">
        <v>101.7</v>
      </c>
      <c r="L389" s="43">
        <v>96.1</v>
      </c>
      <c r="M389" s="44">
        <v>94.5</v>
      </c>
      <c r="N389" s="45">
        <v>114.2</v>
      </c>
      <c r="O389" s="46">
        <v>111.1</v>
      </c>
      <c r="P389" s="47">
        <v>99</v>
      </c>
      <c r="Q389" s="17" t="s">
        <v>203</v>
      </c>
      <c r="R389" s="142"/>
    </row>
    <row r="390" spans="1:18">
      <c r="A390" s="40">
        <v>2022</v>
      </c>
      <c r="B390" s="41" t="s">
        <v>158</v>
      </c>
      <c r="C390" s="165">
        <v>116.33</v>
      </c>
      <c r="D390" s="46">
        <v>103.23</v>
      </c>
      <c r="E390" s="165">
        <v>96.64</v>
      </c>
      <c r="F390" s="178" t="s">
        <v>234</v>
      </c>
      <c r="G390" s="166"/>
      <c r="I390" s="40">
        <v>2022</v>
      </c>
      <c r="J390" s="41" t="s">
        <v>158</v>
      </c>
      <c r="K390" s="44">
        <v>101.1</v>
      </c>
      <c r="L390" s="43">
        <v>96.3</v>
      </c>
      <c r="M390" s="44">
        <v>95</v>
      </c>
      <c r="N390" s="45">
        <v>113.2</v>
      </c>
      <c r="O390" s="46">
        <v>111.4</v>
      </c>
      <c r="P390" s="47">
        <v>99.5</v>
      </c>
      <c r="Q390" s="17" t="s">
        <v>203</v>
      </c>
      <c r="R390" s="142"/>
    </row>
    <row r="391" spans="1:18">
      <c r="A391" s="40"/>
      <c r="B391" s="41" t="s">
        <v>159</v>
      </c>
      <c r="C391" s="165">
        <v>123.26</v>
      </c>
      <c r="D391" s="46">
        <v>104.01</v>
      </c>
      <c r="E391" s="165">
        <v>97.3</v>
      </c>
      <c r="F391" s="178" t="s">
        <v>234</v>
      </c>
      <c r="G391" s="166"/>
      <c r="I391" s="40"/>
      <c r="J391" s="41" t="s">
        <v>159</v>
      </c>
      <c r="K391" s="44">
        <v>101.3</v>
      </c>
      <c r="L391" s="43">
        <v>96.6</v>
      </c>
      <c r="M391" s="44">
        <v>95.4</v>
      </c>
      <c r="N391" s="45">
        <v>113.6</v>
      </c>
      <c r="O391" s="46">
        <v>111.8</v>
      </c>
      <c r="P391" s="47">
        <v>99.8</v>
      </c>
      <c r="Q391" s="17" t="s">
        <v>201</v>
      </c>
      <c r="R391" s="142"/>
    </row>
    <row r="392" spans="1:18">
      <c r="A392" s="40"/>
      <c r="B392" s="41" t="s">
        <v>160</v>
      </c>
      <c r="C392" s="165">
        <v>124.6</v>
      </c>
      <c r="D392" s="46">
        <v>103.4</v>
      </c>
      <c r="E392" s="165">
        <v>98.07</v>
      </c>
      <c r="F392" s="178" t="s">
        <v>234</v>
      </c>
      <c r="G392" s="166"/>
      <c r="I392" s="40"/>
      <c r="J392" s="41" t="s">
        <v>160</v>
      </c>
      <c r="K392" s="44">
        <v>102.3</v>
      </c>
      <c r="L392" s="43">
        <v>96.8</v>
      </c>
      <c r="M392" s="44">
        <v>96.1</v>
      </c>
      <c r="N392" s="45">
        <v>114.4</v>
      </c>
      <c r="O392" s="46">
        <v>112</v>
      </c>
      <c r="P392" s="47">
        <v>100.8</v>
      </c>
      <c r="Q392" s="17" t="s">
        <v>201</v>
      </c>
      <c r="R392" s="142"/>
    </row>
    <row r="393" spans="1:18">
      <c r="A393" s="40"/>
      <c r="B393" s="41" t="s">
        <v>161</v>
      </c>
      <c r="C393" s="165">
        <v>113.8</v>
      </c>
      <c r="D393" s="46">
        <v>105.75</v>
      </c>
      <c r="E393" s="165">
        <v>96.89</v>
      </c>
      <c r="F393" s="178" t="s">
        <v>234</v>
      </c>
      <c r="G393" s="166"/>
      <c r="I393" s="40"/>
      <c r="J393" s="41" t="s">
        <v>161</v>
      </c>
      <c r="K393" s="44">
        <v>100.7</v>
      </c>
      <c r="L393" s="43">
        <v>96</v>
      </c>
      <c r="M393" s="44">
        <v>95.9</v>
      </c>
      <c r="N393" s="45">
        <v>112.9</v>
      </c>
      <c r="O393" s="46">
        <v>111.3</v>
      </c>
      <c r="P393" s="47">
        <v>100.6</v>
      </c>
      <c r="Q393" s="17" t="s">
        <v>201</v>
      </c>
      <c r="R393" s="142"/>
    </row>
    <row r="394" spans="1:18">
      <c r="A394" s="40"/>
      <c r="B394" s="41" t="s">
        <v>162</v>
      </c>
      <c r="C394" s="165">
        <v>118.8</v>
      </c>
      <c r="D394" s="46">
        <v>106.39</v>
      </c>
      <c r="E394" s="165">
        <v>95.03</v>
      </c>
      <c r="F394" s="178" t="s">
        <v>236</v>
      </c>
      <c r="G394" s="166"/>
      <c r="I394" s="40"/>
      <c r="J394" s="41" t="s">
        <v>162</v>
      </c>
      <c r="K394" s="44">
        <v>100.7</v>
      </c>
      <c r="L394" s="43">
        <v>98.6</v>
      </c>
      <c r="M394" s="44">
        <v>97.4</v>
      </c>
      <c r="N394" s="45">
        <v>112.6</v>
      </c>
      <c r="O394" s="46">
        <v>113.4</v>
      </c>
      <c r="P394" s="47">
        <v>101.8</v>
      </c>
      <c r="Q394" s="17" t="s">
        <v>201</v>
      </c>
      <c r="R394" s="142"/>
    </row>
    <row r="395" spans="1:18">
      <c r="A395" s="40"/>
      <c r="B395" s="41" t="s">
        <v>163</v>
      </c>
      <c r="C395" s="165">
        <v>114.26</v>
      </c>
      <c r="D395" s="46">
        <v>107.31</v>
      </c>
      <c r="E395" s="165">
        <v>98.42</v>
      </c>
      <c r="F395" s="178" t="s">
        <v>236</v>
      </c>
      <c r="G395" s="166"/>
      <c r="I395" s="40"/>
      <c r="J395" s="41" t="s">
        <v>163</v>
      </c>
      <c r="K395" s="44">
        <v>99.5</v>
      </c>
      <c r="L395" s="43">
        <v>99.2</v>
      </c>
      <c r="M395" s="44">
        <v>97.3</v>
      </c>
      <c r="N395" s="45">
        <v>111.7</v>
      </c>
      <c r="O395" s="46">
        <v>113.9</v>
      </c>
      <c r="P395" s="47">
        <v>101.7</v>
      </c>
      <c r="Q395" s="17" t="s">
        <v>201</v>
      </c>
      <c r="R395" s="142"/>
    </row>
    <row r="396" spans="1:18">
      <c r="A396" s="40"/>
      <c r="B396" s="41" t="s">
        <v>164</v>
      </c>
      <c r="C396" s="165">
        <v>113.44</v>
      </c>
      <c r="D396" s="46">
        <v>108.8</v>
      </c>
      <c r="E396" s="165">
        <v>98.63</v>
      </c>
      <c r="F396" s="178" t="s">
        <v>236</v>
      </c>
      <c r="G396" s="166"/>
      <c r="I396" s="40"/>
      <c r="J396" s="41" t="s">
        <v>164</v>
      </c>
      <c r="K396" s="44">
        <v>101.6</v>
      </c>
      <c r="L396" s="43">
        <v>100.7</v>
      </c>
      <c r="M396" s="44">
        <v>98.6</v>
      </c>
      <c r="N396" s="45">
        <v>113.2</v>
      </c>
      <c r="O396" s="46">
        <v>115</v>
      </c>
      <c r="P396" s="47">
        <v>102.8</v>
      </c>
      <c r="Q396" s="17" t="s">
        <v>201</v>
      </c>
      <c r="R396" s="142"/>
    </row>
    <row r="397" spans="1:18">
      <c r="A397" s="40"/>
      <c r="B397" s="41" t="s">
        <v>165</v>
      </c>
      <c r="C397" s="193">
        <v>110.19</v>
      </c>
      <c r="D397" s="194">
        <v>108.64</v>
      </c>
      <c r="E397" s="193">
        <v>99.41</v>
      </c>
      <c r="F397" s="178" t="s">
        <v>236</v>
      </c>
      <c r="G397" s="166"/>
      <c r="I397" s="40"/>
      <c r="J397" s="41" t="s">
        <v>165</v>
      </c>
      <c r="K397" s="44">
        <v>98.8</v>
      </c>
      <c r="L397" s="43">
        <v>100</v>
      </c>
      <c r="M397" s="44">
        <v>99.1</v>
      </c>
      <c r="N397" s="45">
        <v>111</v>
      </c>
      <c r="O397" s="46">
        <v>114.4</v>
      </c>
      <c r="P397" s="47">
        <v>103.1</v>
      </c>
      <c r="Q397" s="17" t="s">
        <v>201</v>
      </c>
      <c r="R397" s="142"/>
    </row>
    <row r="398" spans="1:18">
      <c r="A398" s="40"/>
      <c r="B398" s="41" t="s">
        <v>166</v>
      </c>
      <c r="C398" s="165">
        <v>109.52</v>
      </c>
      <c r="D398" s="46">
        <v>108.37</v>
      </c>
      <c r="E398" s="165">
        <v>99.92</v>
      </c>
      <c r="F398" s="178" t="s">
        <v>236</v>
      </c>
      <c r="G398" s="166"/>
      <c r="I398" s="40"/>
      <c r="J398" s="41" t="s">
        <v>166</v>
      </c>
      <c r="K398" s="44">
        <v>99.1</v>
      </c>
      <c r="L398" s="43">
        <v>99.2</v>
      </c>
      <c r="M398" s="44">
        <v>99.1</v>
      </c>
      <c r="N398" s="45">
        <v>110.9</v>
      </c>
      <c r="O398" s="46">
        <v>114</v>
      </c>
      <c r="P398" s="47">
        <v>103.3</v>
      </c>
      <c r="Q398" s="17" t="s">
        <v>201</v>
      </c>
      <c r="R398" s="142"/>
    </row>
    <row r="399" spans="1:18">
      <c r="A399" s="40"/>
      <c r="B399" s="41" t="s">
        <v>167</v>
      </c>
      <c r="C399" s="165">
        <v>110.78</v>
      </c>
      <c r="D399" s="46">
        <v>109.61</v>
      </c>
      <c r="E399" s="165">
        <v>99.55</v>
      </c>
      <c r="F399" s="177" t="s">
        <v>237</v>
      </c>
      <c r="G399" s="166"/>
      <c r="I399" s="40"/>
      <c r="J399" s="41" t="s">
        <v>167</v>
      </c>
      <c r="K399" s="44">
        <v>98</v>
      </c>
      <c r="L399" s="43">
        <v>99.2</v>
      </c>
      <c r="M399" s="44">
        <v>99.6</v>
      </c>
      <c r="N399" s="45">
        <v>110.2</v>
      </c>
      <c r="O399" s="46">
        <v>113.9</v>
      </c>
      <c r="P399" s="47">
        <v>103.7</v>
      </c>
      <c r="Q399" s="17" t="s">
        <v>201</v>
      </c>
      <c r="R399" s="142"/>
    </row>
    <row r="400" spans="1:18">
      <c r="A400" s="40"/>
      <c r="B400" s="41" t="s">
        <v>168</v>
      </c>
      <c r="C400" s="165">
        <v>106.01</v>
      </c>
      <c r="D400" s="46">
        <v>109.29</v>
      </c>
      <c r="E400" s="165">
        <v>101.18</v>
      </c>
      <c r="F400" s="177" t="s">
        <v>237</v>
      </c>
      <c r="G400" s="166"/>
      <c r="I400" s="40"/>
      <c r="J400" s="41" t="s">
        <v>168</v>
      </c>
      <c r="K400" s="44">
        <v>97.4</v>
      </c>
      <c r="L400" s="43">
        <v>99.2</v>
      </c>
      <c r="M400" s="44">
        <v>99.6</v>
      </c>
      <c r="N400" s="45">
        <v>109.3</v>
      </c>
      <c r="O400" s="46">
        <v>113.5</v>
      </c>
      <c r="P400" s="47">
        <v>103.6</v>
      </c>
      <c r="Q400" s="8" t="s">
        <v>238</v>
      </c>
      <c r="R400" s="142"/>
    </row>
    <row r="401" spans="1:18">
      <c r="A401" s="70" t="s">
        <v>239</v>
      </c>
      <c r="B401" s="71" t="s">
        <v>157</v>
      </c>
      <c r="C401" s="195">
        <v>102.59</v>
      </c>
      <c r="D401" s="173">
        <v>105.73</v>
      </c>
      <c r="E401" s="73">
        <v>101.98</v>
      </c>
      <c r="F401" s="174" t="s">
        <v>237</v>
      </c>
      <c r="G401" s="175"/>
      <c r="I401" s="70" t="s">
        <v>239</v>
      </c>
      <c r="J401" s="71" t="s">
        <v>157</v>
      </c>
      <c r="K401" s="90">
        <v>96.4</v>
      </c>
      <c r="L401" s="89">
        <v>96.8</v>
      </c>
      <c r="M401" s="90">
        <v>100.4</v>
      </c>
      <c r="N401" s="72">
        <v>108.4</v>
      </c>
      <c r="O401" s="73">
        <v>112.5</v>
      </c>
      <c r="P401" s="74">
        <v>104.7</v>
      </c>
      <c r="Q401" s="188" t="s">
        <v>238</v>
      </c>
      <c r="R401" s="196"/>
    </row>
    <row r="402" spans="1:18">
      <c r="A402" s="40">
        <v>2023</v>
      </c>
      <c r="B402" s="41" t="s">
        <v>158</v>
      </c>
      <c r="C402" s="187">
        <v>102.27</v>
      </c>
      <c r="D402" s="165">
        <v>106.73</v>
      </c>
      <c r="E402" s="46">
        <v>100.62</v>
      </c>
      <c r="F402" s="177" t="s">
        <v>237</v>
      </c>
      <c r="G402" s="166"/>
      <c r="I402" s="40">
        <v>2023</v>
      </c>
      <c r="J402" s="41" t="s">
        <v>158</v>
      </c>
      <c r="K402" s="44">
        <v>97.4</v>
      </c>
      <c r="L402" s="43">
        <v>99.1</v>
      </c>
      <c r="M402" s="44">
        <v>100</v>
      </c>
      <c r="N402" s="45">
        <v>108.8</v>
      </c>
      <c r="O402" s="46">
        <v>114.6</v>
      </c>
      <c r="P402" s="47">
        <v>104.7</v>
      </c>
      <c r="Q402" s="8" t="s">
        <v>238</v>
      </c>
      <c r="R402" s="142"/>
    </row>
    <row r="403" spans="1:18">
      <c r="A403" s="40"/>
      <c r="B403" s="41" t="s">
        <v>159</v>
      </c>
      <c r="C403" s="187">
        <v>99.65</v>
      </c>
      <c r="D403" s="165">
        <v>105.24</v>
      </c>
      <c r="E403" s="46">
        <v>100.16</v>
      </c>
      <c r="F403" s="177" t="s">
        <v>223</v>
      </c>
      <c r="G403" s="166"/>
      <c r="I403" s="40"/>
      <c r="J403" s="41" t="s">
        <v>159</v>
      </c>
      <c r="K403" s="44">
        <v>96.9</v>
      </c>
      <c r="L403" s="43">
        <v>99.2</v>
      </c>
      <c r="M403" s="44">
        <v>100.2</v>
      </c>
      <c r="N403" s="45">
        <v>108.9</v>
      </c>
      <c r="O403" s="46">
        <v>114.5</v>
      </c>
      <c r="P403" s="47">
        <v>104.7</v>
      </c>
      <c r="Q403" s="8" t="s">
        <v>238</v>
      </c>
      <c r="R403" s="142"/>
    </row>
    <row r="404" spans="1:18">
      <c r="A404" s="40"/>
      <c r="B404" s="41" t="s">
        <v>160</v>
      </c>
      <c r="C404" s="187">
        <v>101.75</v>
      </c>
      <c r="D404" s="165">
        <v>104.15</v>
      </c>
      <c r="E404" s="46">
        <v>97.65</v>
      </c>
      <c r="F404" s="177" t="s">
        <v>223</v>
      </c>
      <c r="G404" s="166"/>
      <c r="I404" s="40"/>
      <c r="J404" s="41" t="s">
        <v>160</v>
      </c>
      <c r="K404" s="44">
        <v>97.6</v>
      </c>
      <c r="L404" s="43">
        <v>99.4</v>
      </c>
      <c r="M404" s="44">
        <v>101.2</v>
      </c>
      <c r="N404" s="45">
        <v>108.6</v>
      </c>
      <c r="O404" s="46">
        <v>114.5</v>
      </c>
      <c r="P404" s="47">
        <v>105.2</v>
      </c>
      <c r="Q404" s="8" t="s">
        <v>238</v>
      </c>
      <c r="R404" s="142"/>
    </row>
    <row r="405" spans="1:18">
      <c r="A405" s="40"/>
      <c r="B405" s="41" t="s">
        <v>161</v>
      </c>
      <c r="C405" s="187">
        <v>100.47</v>
      </c>
      <c r="D405" s="165">
        <v>105.13</v>
      </c>
      <c r="E405" s="46">
        <v>98.45</v>
      </c>
      <c r="F405" s="155" t="s">
        <v>225</v>
      </c>
      <c r="G405" s="166"/>
      <c r="I405" s="40"/>
      <c r="J405" s="41" t="s">
        <v>161</v>
      </c>
      <c r="K405" s="165"/>
      <c r="L405" s="46"/>
      <c r="M405" s="165"/>
      <c r="N405" s="45">
        <v>109.3</v>
      </c>
      <c r="O405" s="46">
        <v>115.2</v>
      </c>
      <c r="P405" s="47">
        <v>106.1</v>
      </c>
      <c r="Q405" s="8" t="s">
        <v>237</v>
      </c>
      <c r="R405" s="142"/>
    </row>
    <row r="406" spans="1:18">
      <c r="A406" s="40"/>
      <c r="B406" s="41" t="s">
        <v>162</v>
      </c>
      <c r="C406" s="187">
        <v>99.24</v>
      </c>
      <c r="D406" s="165">
        <v>107.15</v>
      </c>
      <c r="E406" s="46">
        <v>97.86</v>
      </c>
      <c r="F406" s="177" t="s">
        <v>223</v>
      </c>
      <c r="G406" s="166"/>
      <c r="I406" s="40"/>
      <c r="J406" s="41" t="s">
        <v>162</v>
      </c>
      <c r="K406" s="165"/>
      <c r="L406" s="46"/>
      <c r="M406" s="165"/>
      <c r="N406" s="45">
        <v>109.5</v>
      </c>
      <c r="O406" s="46">
        <v>115.2</v>
      </c>
      <c r="P406" s="47">
        <v>106</v>
      </c>
      <c r="Q406" s="8" t="s">
        <v>237</v>
      </c>
      <c r="R406" s="142"/>
    </row>
    <row r="407" spans="1:18">
      <c r="A407" s="40"/>
      <c r="B407" s="41" t="s">
        <v>163</v>
      </c>
      <c r="C407" s="187">
        <v>103.76</v>
      </c>
      <c r="D407" s="165">
        <v>104.88</v>
      </c>
      <c r="E407" s="46">
        <v>96.2</v>
      </c>
      <c r="F407" s="177" t="s">
        <v>223</v>
      </c>
      <c r="G407" s="166"/>
      <c r="I407" s="40"/>
      <c r="J407" s="41" t="s">
        <v>163</v>
      </c>
      <c r="K407" s="165"/>
      <c r="L407" s="46"/>
      <c r="M407" s="165"/>
      <c r="N407" s="45">
        <v>109</v>
      </c>
      <c r="O407" s="46">
        <v>114.9</v>
      </c>
      <c r="P407" s="47">
        <v>105.5</v>
      </c>
      <c r="Q407" s="8" t="s">
        <v>237</v>
      </c>
      <c r="R407" s="142"/>
    </row>
    <row r="408" spans="1:18">
      <c r="A408" s="40"/>
      <c r="B408" s="41" t="s">
        <v>164</v>
      </c>
      <c r="C408" s="187">
        <v>99.63</v>
      </c>
      <c r="D408" s="165">
        <v>103.07</v>
      </c>
      <c r="E408" s="46">
        <v>96.87</v>
      </c>
      <c r="F408" s="177" t="s">
        <v>220</v>
      </c>
      <c r="G408" s="166"/>
      <c r="I408" s="40"/>
      <c r="J408" s="41" t="s">
        <v>164</v>
      </c>
      <c r="K408" s="165"/>
      <c r="L408" s="46"/>
      <c r="M408" s="165"/>
      <c r="N408" s="45">
        <v>109.7</v>
      </c>
      <c r="O408" s="46">
        <v>115.1</v>
      </c>
      <c r="P408" s="47">
        <v>105.6</v>
      </c>
      <c r="Q408" s="8" t="s">
        <v>237</v>
      </c>
      <c r="R408" s="142"/>
    </row>
    <row r="409" spans="1:18">
      <c r="A409" s="40"/>
      <c r="B409" s="41" t="s">
        <v>165</v>
      </c>
      <c r="C409" s="187">
        <v>100.48</v>
      </c>
      <c r="D409" s="165">
        <v>104.38</v>
      </c>
      <c r="E409" s="46">
        <v>95.03</v>
      </c>
      <c r="F409" s="177" t="s">
        <v>240</v>
      </c>
      <c r="G409" s="166"/>
      <c r="I409" s="40"/>
      <c r="J409" s="41" t="s">
        <v>165</v>
      </c>
      <c r="K409" s="165"/>
      <c r="L409" s="46"/>
      <c r="M409" s="165"/>
      <c r="N409" s="45">
        <v>109.8</v>
      </c>
      <c r="O409" s="46">
        <v>115.5</v>
      </c>
      <c r="P409" s="47">
        <v>106</v>
      </c>
      <c r="Q409" s="8" t="s">
        <v>237</v>
      </c>
      <c r="R409" s="142"/>
    </row>
    <row r="410" spans="1:18">
      <c r="A410" s="40"/>
      <c r="B410" s="41" t="s">
        <v>166</v>
      </c>
      <c r="C410" s="187">
        <v>100.8</v>
      </c>
      <c r="D410" s="165">
        <v>102.99</v>
      </c>
      <c r="E410" s="46">
        <v>95.23</v>
      </c>
      <c r="F410" s="177" t="s">
        <v>240</v>
      </c>
      <c r="G410" s="166"/>
      <c r="I410" s="40"/>
      <c r="J410" s="41" t="s">
        <v>166</v>
      </c>
      <c r="K410" s="165"/>
      <c r="L410" s="46"/>
      <c r="M410" s="165"/>
      <c r="N410" s="45">
        <v>109.1</v>
      </c>
      <c r="O410" s="46">
        <v>115.6</v>
      </c>
      <c r="P410" s="47">
        <v>106.4</v>
      </c>
      <c r="Q410" s="8" t="s">
        <v>237</v>
      </c>
      <c r="R410" s="142"/>
    </row>
    <row r="411" spans="1:18">
      <c r="A411" s="40"/>
      <c r="B411" s="41" t="s">
        <v>167</v>
      </c>
      <c r="C411" s="187">
        <v>95.31</v>
      </c>
      <c r="D411" s="165">
        <v>100.94</v>
      </c>
      <c r="E411" s="46">
        <v>96.02</v>
      </c>
      <c r="F411" s="178" t="s">
        <v>199</v>
      </c>
      <c r="G411" s="166"/>
      <c r="I411" s="40"/>
      <c r="J411" s="41" t="s">
        <v>167</v>
      </c>
      <c r="K411" s="165"/>
      <c r="L411" s="46"/>
      <c r="M411" s="165"/>
      <c r="N411" s="45">
        <v>109</v>
      </c>
      <c r="O411" s="46">
        <v>114.8</v>
      </c>
      <c r="P411" s="47">
        <v>106.4</v>
      </c>
      <c r="Q411" s="8" t="s">
        <v>237</v>
      </c>
      <c r="R411" s="142"/>
    </row>
    <row r="412" spans="1:18">
      <c r="A412" s="40"/>
      <c r="B412" s="41" t="s">
        <v>168</v>
      </c>
      <c r="C412" s="187">
        <v>95.88</v>
      </c>
      <c r="D412" s="165">
        <v>102.86</v>
      </c>
      <c r="E412" s="46">
        <v>96.92</v>
      </c>
      <c r="F412" s="177" t="s">
        <v>199</v>
      </c>
      <c r="G412" s="166"/>
      <c r="I412" s="40"/>
      <c r="J412" s="41" t="s">
        <v>168</v>
      </c>
      <c r="K412" s="165"/>
      <c r="L412" s="46"/>
      <c r="M412" s="165"/>
      <c r="N412" s="45">
        <v>110.2</v>
      </c>
      <c r="O412" s="46">
        <v>115.8</v>
      </c>
      <c r="P412" s="47">
        <v>106.9</v>
      </c>
      <c r="Q412" s="8" t="s">
        <v>237</v>
      </c>
      <c r="R412" s="142"/>
    </row>
    <row r="413" spans="1:18">
      <c r="A413" s="197" t="s">
        <v>241</v>
      </c>
      <c r="B413" s="71" t="s">
        <v>157</v>
      </c>
      <c r="C413" s="173">
        <v>90.78</v>
      </c>
      <c r="D413" s="73">
        <v>106.15</v>
      </c>
      <c r="E413" s="173">
        <v>94.09</v>
      </c>
      <c r="F413" s="174" t="s">
        <v>199</v>
      </c>
      <c r="G413" s="198"/>
      <c r="I413" s="197" t="s">
        <v>241</v>
      </c>
      <c r="J413" s="71" t="s">
        <v>157</v>
      </c>
      <c r="K413" s="173"/>
      <c r="L413" s="173"/>
      <c r="M413" s="173"/>
      <c r="N413" s="173">
        <v>109.7</v>
      </c>
      <c r="O413" s="73">
        <v>113</v>
      </c>
      <c r="P413" s="173">
        <v>105.1</v>
      </c>
      <c r="Q413" s="174" t="s">
        <v>238</v>
      </c>
      <c r="R413" s="198"/>
    </row>
    <row r="414" spans="1:18">
      <c r="A414" s="199">
        <v>2024</v>
      </c>
      <c r="B414" s="41" t="s">
        <v>158</v>
      </c>
      <c r="C414" s="165">
        <v>89.56</v>
      </c>
      <c r="D414" s="46">
        <v>107.9</v>
      </c>
      <c r="E414" s="165">
        <v>97.51</v>
      </c>
      <c r="F414" s="177" t="s">
        <v>199</v>
      </c>
      <c r="G414" s="200"/>
      <c r="I414" s="199">
        <v>2024</v>
      </c>
      <c r="J414" s="41" t="s">
        <v>158</v>
      </c>
      <c r="K414" s="165"/>
      <c r="L414" s="165"/>
      <c r="M414" s="165"/>
      <c r="N414" s="165">
        <v>111.8</v>
      </c>
      <c r="O414" s="46">
        <v>112.4</v>
      </c>
      <c r="P414" s="165">
        <v>106.4</v>
      </c>
      <c r="Q414" s="177" t="s">
        <v>210</v>
      </c>
      <c r="R414" s="200"/>
    </row>
    <row r="415" spans="1:18">
      <c r="A415" s="199"/>
      <c r="B415" s="41" t="s">
        <v>159</v>
      </c>
      <c r="C415" s="165">
        <v>90.76</v>
      </c>
      <c r="D415" s="46">
        <v>108.4</v>
      </c>
      <c r="E415" s="165">
        <v>98.95</v>
      </c>
      <c r="F415" s="201" t="s">
        <v>242</v>
      </c>
      <c r="G415" s="200"/>
      <c r="I415" s="199"/>
      <c r="J415" s="41" t="s">
        <v>159</v>
      </c>
      <c r="K415" s="165"/>
      <c r="L415" s="165"/>
      <c r="M415" s="165"/>
      <c r="N415" s="165">
        <v>111.8</v>
      </c>
      <c r="O415" s="46">
        <v>114.4</v>
      </c>
      <c r="P415" s="165">
        <v>106.1</v>
      </c>
      <c r="Q415" s="177" t="s">
        <v>210</v>
      </c>
      <c r="R415" s="200"/>
    </row>
    <row r="416" spans="1:18">
      <c r="A416" s="199"/>
      <c r="B416" s="41" t="s">
        <v>160</v>
      </c>
      <c r="C416" s="193">
        <v>94.1</v>
      </c>
      <c r="D416" s="194">
        <v>101.8</v>
      </c>
      <c r="E416" s="193">
        <v>94.23</v>
      </c>
      <c r="F416" s="201" t="s">
        <v>242</v>
      </c>
      <c r="G416" s="200"/>
      <c r="I416" s="199"/>
      <c r="J416" s="41" t="s">
        <v>160</v>
      </c>
      <c r="K416" s="165"/>
      <c r="L416" s="165"/>
      <c r="M416" s="165"/>
      <c r="N416" s="165">
        <v>111</v>
      </c>
      <c r="O416" s="46">
        <v>115.4</v>
      </c>
      <c r="P416" s="165">
        <v>106.1</v>
      </c>
      <c r="Q416" s="177" t="s">
        <v>210</v>
      </c>
      <c r="R416" s="200"/>
    </row>
    <row r="417" spans="1:18">
      <c r="A417" s="199"/>
      <c r="B417" s="41" t="s">
        <v>161</v>
      </c>
      <c r="C417" s="193">
        <v>100.63</v>
      </c>
      <c r="D417" s="194">
        <v>106.72</v>
      </c>
      <c r="E417" s="193">
        <v>94.5</v>
      </c>
      <c r="F417" s="201" t="s">
        <v>242</v>
      </c>
      <c r="G417" s="200"/>
      <c r="I417" s="199"/>
      <c r="J417" s="41" t="s">
        <v>161</v>
      </c>
      <c r="K417" s="165"/>
      <c r="L417" s="165"/>
      <c r="M417" s="165"/>
      <c r="N417" s="165">
        <v>111</v>
      </c>
      <c r="O417" s="46">
        <v>117.5</v>
      </c>
      <c r="P417" s="165">
        <v>108</v>
      </c>
      <c r="Q417" s="177" t="s">
        <v>243</v>
      </c>
      <c r="R417" s="200"/>
    </row>
    <row r="418" spans="1:18">
      <c r="A418" s="199"/>
      <c r="B418" s="41" t="s">
        <v>162</v>
      </c>
      <c r="C418" s="165">
        <v>99.92</v>
      </c>
      <c r="D418" s="46">
        <v>106.07</v>
      </c>
      <c r="E418" s="165">
        <v>95.26</v>
      </c>
      <c r="F418" s="177" t="s">
        <v>240</v>
      </c>
      <c r="G418" s="200"/>
      <c r="I418" s="199"/>
      <c r="J418" s="41" t="s">
        <v>162</v>
      </c>
      <c r="K418" s="165"/>
      <c r="L418" s="165"/>
      <c r="M418" s="165"/>
      <c r="N418" s="165">
        <v>109.1</v>
      </c>
      <c r="O418" s="46">
        <v>114.1</v>
      </c>
      <c r="P418" s="165">
        <v>107</v>
      </c>
      <c r="Q418" s="177" t="s">
        <v>243</v>
      </c>
      <c r="R418" s="200"/>
    </row>
    <row r="419" spans="1:18">
      <c r="A419" s="199"/>
      <c r="B419" s="41" t="s">
        <v>163</v>
      </c>
      <c r="C419" s="165">
        <v>103.25</v>
      </c>
      <c r="D419" s="46">
        <v>110.86</v>
      </c>
      <c r="E419" s="165">
        <v>95.24</v>
      </c>
      <c r="F419" s="177" t="s">
        <v>243</v>
      </c>
      <c r="G419" s="200"/>
      <c r="I419" s="199"/>
      <c r="J419" s="41" t="s">
        <v>163</v>
      </c>
      <c r="K419" s="165"/>
      <c r="L419" s="165"/>
      <c r="M419" s="165"/>
      <c r="N419" s="165">
        <v>109.3</v>
      </c>
      <c r="O419" s="46">
        <v>117.2</v>
      </c>
      <c r="P419" s="165">
        <v>107.2</v>
      </c>
      <c r="Q419" s="177" t="s">
        <v>243</v>
      </c>
      <c r="R419" s="200"/>
    </row>
    <row r="420" spans="1:18">
      <c r="A420" s="199"/>
      <c r="B420" s="41" t="s">
        <v>164</v>
      </c>
      <c r="C420" s="165">
        <v>96.34</v>
      </c>
      <c r="D420" s="46">
        <v>107.22</v>
      </c>
      <c r="E420" s="165">
        <v>99.65</v>
      </c>
      <c r="F420" s="177" t="s">
        <v>243</v>
      </c>
      <c r="G420" s="200"/>
      <c r="I420" s="199"/>
      <c r="J420" s="41" t="s">
        <v>164</v>
      </c>
      <c r="K420" s="165"/>
      <c r="L420" s="165"/>
      <c r="M420" s="165"/>
      <c r="N420" s="165">
        <v>106.7</v>
      </c>
      <c r="O420" s="46">
        <v>113.5</v>
      </c>
      <c r="P420" s="165">
        <v>107.8</v>
      </c>
      <c r="Q420" s="177" t="s">
        <v>243</v>
      </c>
      <c r="R420" s="200"/>
    </row>
    <row r="421" spans="1:18">
      <c r="A421" s="199"/>
      <c r="B421" s="41" t="s">
        <v>165</v>
      </c>
      <c r="C421" s="44"/>
      <c r="D421" s="43"/>
      <c r="E421" s="44"/>
      <c r="F421" s="1611"/>
      <c r="G421" s="200"/>
      <c r="I421" s="199"/>
      <c r="J421" s="41" t="s">
        <v>165</v>
      </c>
      <c r="K421" s="165"/>
      <c r="L421" s="165"/>
      <c r="M421" s="165"/>
      <c r="N421" s="44"/>
      <c r="O421" s="43"/>
      <c r="P421" s="44"/>
      <c r="Q421" s="1611"/>
      <c r="R421" s="200"/>
    </row>
    <row r="422" spans="1:18">
      <c r="A422" s="199"/>
      <c r="B422" s="41" t="s">
        <v>166</v>
      </c>
      <c r="C422" s="44"/>
      <c r="D422" s="43"/>
      <c r="E422" s="44"/>
      <c r="F422" s="1611"/>
      <c r="G422" s="200"/>
      <c r="I422" s="199"/>
      <c r="J422" s="41" t="s">
        <v>166</v>
      </c>
      <c r="K422" s="165"/>
      <c r="L422" s="165"/>
      <c r="M422" s="165"/>
      <c r="N422" s="44"/>
      <c r="O422" s="43"/>
      <c r="P422" s="44"/>
      <c r="Q422" s="1611"/>
      <c r="R422" s="200"/>
    </row>
    <row r="423" spans="1:18">
      <c r="A423" s="199"/>
      <c r="B423" s="41" t="s">
        <v>167</v>
      </c>
      <c r="C423" s="44"/>
      <c r="D423" s="43"/>
      <c r="E423" s="44"/>
      <c r="F423" s="1611"/>
      <c r="G423" s="200"/>
      <c r="I423" s="199"/>
      <c r="J423" s="41" t="s">
        <v>167</v>
      </c>
      <c r="K423" s="165"/>
      <c r="L423" s="165"/>
      <c r="M423" s="165"/>
      <c r="N423" s="44"/>
      <c r="O423" s="43"/>
      <c r="P423" s="44"/>
      <c r="Q423" s="1611"/>
      <c r="R423" s="200"/>
    </row>
    <row r="424" spans="1:18">
      <c r="A424" s="202"/>
      <c r="B424" s="58" t="s">
        <v>168</v>
      </c>
      <c r="C424" s="61"/>
      <c r="D424" s="60"/>
      <c r="E424" s="61"/>
      <c r="F424" s="1612"/>
      <c r="G424" s="203"/>
      <c r="I424" s="202"/>
      <c r="J424" s="58" t="s">
        <v>168</v>
      </c>
      <c r="K424" s="169"/>
      <c r="L424" s="169"/>
      <c r="M424" s="169"/>
      <c r="N424" s="61"/>
      <c r="O424" s="60"/>
      <c r="P424" s="61"/>
      <c r="Q424" s="1612"/>
      <c r="R424" s="203"/>
    </row>
    <row r="425" spans="1:18">
      <c r="B425" s="204" t="s">
        <v>244</v>
      </c>
      <c r="C425" s="165">
        <f>MAX(C52:C424)</f>
        <v>145.65</v>
      </c>
      <c r="D425" s="165">
        <f>MAX(D52:D424)</f>
        <v>143.97999999999999</v>
      </c>
      <c r="E425" s="165">
        <f>MAX(E52:E424)</f>
        <v>132.19</v>
      </c>
    </row>
    <row r="426" spans="1:18">
      <c r="B426" s="204" t="s">
        <v>245</v>
      </c>
      <c r="C426" s="165">
        <f>MIN(C52:C424)</f>
        <v>69.42</v>
      </c>
      <c r="D426" s="165">
        <f>MIN(D52:D424)</f>
        <v>92.37</v>
      </c>
      <c r="E426" s="165">
        <f>MIN(E52:E424)</f>
        <v>59.22</v>
      </c>
    </row>
    <row r="439" spans="9:9">
      <c r="I439" s="17" t="s">
        <v>228</v>
      </c>
    </row>
  </sheetData>
  <mergeCells count="14">
    <mergeCell ref="Q2:Q3"/>
    <mergeCell ref="C3:C4"/>
    <mergeCell ref="D3:D4"/>
    <mergeCell ref="E3:E4"/>
    <mergeCell ref="K3:K4"/>
    <mergeCell ref="L3:L4"/>
    <mergeCell ref="M3:M4"/>
    <mergeCell ref="N3:N4"/>
    <mergeCell ref="O3:O4"/>
    <mergeCell ref="P3:P4"/>
    <mergeCell ref="C2:E2"/>
    <mergeCell ref="F2:F3"/>
    <mergeCell ref="K2:M2"/>
    <mergeCell ref="N2:P2"/>
  </mergeCells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575D4-074D-4A71-BE4D-1D06CA098E1F}">
  <dimension ref="A1:R488"/>
  <sheetViews>
    <sheetView workbookViewId="0">
      <pane xSplit="2" ySplit="6" topLeftCell="C421" activePane="bottomRight" state="frozen"/>
      <selection pane="topRight" activeCell="C1" sqref="C1"/>
      <selection pane="bottomLeft" activeCell="A7" sqref="A7"/>
      <selection pane="bottomRight" activeCell="S441" sqref="S441"/>
    </sheetView>
  </sheetViews>
  <sheetFormatPr defaultColWidth="14.08984375" defaultRowHeight="13"/>
  <cols>
    <col min="1" max="1" width="8.90625" style="15" customWidth="1"/>
    <col min="2" max="2" width="6.453125" style="15" customWidth="1"/>
    <col min="3" max="8" width="10.6328125" style="15" hidden="1" customWidth="1"/>
    <col min="9" max="9" width="11.453125" style="15" hidden="1" customWidth="1"/>
    <col min="10" max="10" width="4.36328125" style="15" hidden="1" customWidth="1"/>
    <col min="11" max="17" width="10.6328125" style="15" customWidth="1"/>
    <col min="18" max="221" width="14.08984375" style="15"/>
    <col min="222" max="222" width="8.36328125" style="15" customWidth="1"/>
    <col min="223" max="223" width="5.36328125" style="15" customWidth="1"/>
    <col min="224" max="224" width="7.36328125" style="15" customWidth="1"/>
    <col min="225" max="226" width="8" style="15" customWidth="1"/>
    <col min="227" max="227" width="9.36328125" style="15" customWidth="1"/>
    <col min="228" max="228" width="8" style="15" customWidth="1"/>
    <col min="229" max="229" width="8.453125" style="15" customWidth="1"/>
    <col min="230" max="230" width="10.90625" style="15" customWidth="1"/>
    <col min="231" max="477" width="14.08984375" style="15"/>
    <col min="478" max="478" width="8.36328125" style="15" customWidth="1"/>
    <col min="479" max="479" width="5.36328125" style="15" customWidth="1"/>
    <col min="480" max="480" width="7.36328125" style="15" customWidth="1"/>
    <col min="481" max="482" width="8" style="15" customWidth="1"/>
    <col min="483" max="483" width="9.36328125" style="15" customWidth="1"/>
    <col min="484" max="484" width="8" style="15" customWidth="1"/>
    <col min="485" max="485" width="8.453125" style="15" customWidth="1"/>
    <col min="486" max="486" width="10.90625" style="15" customWidth="1"/>
    <col min="487" max="733" width="14.08984375" style="15"/>
    <col min="734" max="734" width="8.36328125" style="15" customWidth="1"/>
    <col min="735" max="735" width="5.36328125" style="15" customWidth="1"/>
    <col min="736" max="736" width="7.36328125" style="15" customWidth="1"/>
    <col min="737" max="738" width="8" style="15" customWidth="1"/>
    <col min="739" max="739" width="9.36328125" style="15" customWidth="1"/>
    <col min="740" max="740" width="8" style="15" customWidth="1"/>
    <col min="741" max="741" width="8.453125" style="15" customWidth="1"/>
    <col min="742" max="742" width="10.90625" style="15" customWidth="1"/>
    <col min="743" max="989" width="14.08984375" style="15"/>
    <col min="990" max="990" width="8.36328125" style="15" customWidth="1"/>
    <col min="991" max="991" width="5.36328125" style="15" customWidth="1"/>
    <col min="992" max="992" width="7.36328125" style="15" customWidth="1"/>
    <col min="993" max="994" width="8" style="15" customWidth="1"/>
    <col min="995" max="995" width="9.36328125" style="15" customWidth="1"/>
    <col min="996" max="996" width="8" style="15" customWidth="1"/>
    <col min="997" max="997" width="8.453125" style="15" customWidth="1"/>
    <col min="998" max="998" width="10.90625" style="15" customWidth="1"/>
    <col min="999" max="1245" width="14.08984375" style="15"/>
    <col min="1246" max="1246" width="8.36328125" style="15" customWidth="1"/>
    <col min="1247" max="1247" width="5.36328125" style="15" customWidth="1"/>
    <col min="1248" max="1248" width="7.36328125" style="15" customWidth="1"/>
    <col min="1249" max="1250" width="8" style="15" customWidth="1"/>
    <col min="1251" max="1251" width="9.36328125" style="15" customWidth="1"/>
    <col min="1252" max="1252" width="8" style="15" customWidth="1"/>
    <col min="1253" max="1253" width="8.453125" style="15" customWidth="1"/>
    <col min="1254" max="1254" width="10.90625" style="15" customWidth="1"/>
    <col min="1255" max="1501" width="14.08984375" style="15"/>
    <col min="1502" max="1502" width="8.36328125" style="15" customWidth="1"/>
    <col min="1503" max="1503" width="5.36328125" style="15" customWidth="1"/>
    <col min="1504" max="1504" width="7.36328125" style="15" customWidth="1"/>
    <col min="1505" max="1506" width="8" style="15" customWidth="1"/>
    <col min="1507" max="1507" width="9.36328125" style="15" customWidth="1"/>
    <col min="1508" max="1508" width="8" style="15" customWidth="1"/>
    <col min="1509" max="1509" width="8.453125" style="15" customWidth="1"/>
    <col min="1510" max="1510" width="10.90625" style="15" customWidth="1"/>
    <col min="1511" max="1757" width="14.08984375" style="15"/>
    <col min="1758" max="1758" width="8.36328125" style="15" customWidth="1"/>
    <col min="1759" max="1759" width="5.36328125" style="15" customWidth="1"/>
    <col min="1760" max="1760" width="7.36328125" style="15" customWidth="1"/>
    <col min="1761" max="1762" width="8" style="15" customWidth="1"/>
    <col min="1763" max="1763" width="9.36328125" style="15" customWidth="1"/>
    <col min="1764" max="1764" width="8" style="15" customWidth="1"/>
    <col min="1765" max="1765" width="8.453125" style="15" customWidth="1"/>
    <col min="1766" max="1766" width="10.90625" style="15" customWidth="1"/>
    <col min="1767" max="2013" width="14.08984375" style="15"/>
    <col min="2014" max="2014" width="8.36328125" style="15" customWidth="1"/>
    <col min="2015" max="2015" width="5.36328125" style="15" customWidth="1"/>
    <col min="2016" max="2016" width="7.36328125" style="15" customWidth="1"/>
    <col min="2017" max="2018" width="8" style="15" customWidth="1"/>
    <col min="2019" max="2019" width="9.36328125" style="15" customWidth="1"/>
    <col min="2020" max="2020" width="8" style="15" customWidth="1"/>
    <col min="2021" max="2021" width="8.453125" style="15" customWidth="1"/>
    <col min="2022" max="2022" width="10.90625" style="15" customWidth="1"/>
    <col min="2023" max="2269" width="14.08984375" style="15"/>
    <col min="2270" max="2270" width="8.36328125" style="15" customWidth="1"/>
    <col min="2271" max="2271" width="5.36328125" style="15" customWidth="1"/>
    <col min="2272" max="2272" width="7.36328125" style="15" customWidth="1"/>
    <col min="2273" max="2274" width="8" style="15" customWidth="1"/>
    <col min="2275" max="2275" width="9.36328125" style="15" customWidth="1"/>
    <col min="2276" max="2276" width="8" style="15" customWidth="1"/>
    <col min="2277" max="2277" width="8.453125" style="15" customWidth="1"/>
    <col min="2278" max="2278" width="10.90625" style="15" customWidth="1"/>
    <col min="2279" max="2525" width="14.08984375" style="15"/>
    <col min="2526" max="2526" width="8.36328125" style="15" customWidth="1"/>
    <col min="2527" max="2527" width="5.36328125" style="15" customWidth="1"/>
    <col min="2528" max="2528" width="7.36328125" style="15" customWidth="1"/>
    <col min="2529" max="2530" width="8" style="15" customWidth="1"/>
    <col min="2531" max="2531" width="9.36328125" style="15" customWidth="1"/>
    <col min="2532" max="2532" width="8" style="15" customWidth="1"/>
    <col min="2533" max="2533" width="8.453125" style="15" customWidth="1"/>
    <col min="2534" max="2534" width="10.90625" style="15" customWidth="1"/>
    <col min="2535" max="2781" width="14.08984375" style="15"/>
    <col min="2782" max="2782" width="8.36328125" style="15" customWidth="1"/>
    <col min="2783" max="2783" width="5.36328125" style="15" customWidth="1"/>
    <col min="2784" max="2784" width="7.36328125" style="15" customWidth="1"/>
    <col min="2785" max="2786" width="8" style="15" customWidth="1"/>
    <col min="2787" max="2787" width="9.36328125" style="15" customWidth="1"/>
    <col min="2788" max="2788" width="8" style="15" customWidth="1"/>
    <col min="2789" max="2789" width="8.453125" style="15" customWidth="1"/>
    <col min="2790" max="2790" width="10.90625" style="15" customWidth="1"/>
    <col min="2791" max="3037" width="14.08984375" style="15"/>
    <col min="3038" max="3038" width="8.36328125" style="15" customWidth="1"/>
    <col min="3039" max="3039" width="5.36328125" style="15" customWidth="1"/>
    <col min="3040" max="3040" width="7.36328125" style="15" customWidth="1"/>
    <col min="3041" max="3042" width="8" style="15" customWidth="1"/>
    <col min="3043" max="3043" width="9.36328125" style="15" customWidth="1"/>
    <col min="3044" max="3044" width="8" style="15" customWidth="1"/>
    <col min="3045" max="3045" width="8.453125" style="15" customWidth="1"/>
    <col min="3046" max="3046" width="10.90625" style="15" customWidth="1"/>
    <col min="3047" max="3293" width="14.08984375" style="15"/>
    <col min="3294" max="3294" width="8.36328125" style="15" customWidth="1"/>
    <col min="3295" max="3295" width="5.36328125" style="15" customWidth="1"/>
    <col min="3296" max="3296" width="7.36328125" style="15" customWidth="1"/>
    <col min="3297" max="3298" width="8" style="15" customWidth="1"/>
    <col min="3299" max="3299" width="9.36328125" style="15" customWidth="1"/>
    <col min="3300" max="3300" width="8" style="15" customWidth="1"/>
    <col min="3301" max="3301" width="8.453125" style="15" customWidth="1"/>
    <col min="3302" max="3302" width="10.90625" style="15" customWidth="1"/>
    <col min="3303" max="3549" width="14.08984375" style="15"/>
    <col min="3550" max="3550" width="8.36328125" style="15" customWidth="1"/>
    <col min="3551" max="3551" width="5.36328125" style="15" customWidth="1"/>
    <col min="3552" max="3552" width="7.36328125" style="15" customWidth="1"/>
    <col min="3553" max="3554" width="8" style="15" customWidth="1"/>
    <col min="3555" max="3555" width="9.36328125" style="15" customWidth="1"/>
    <col min="3556" max="3556" width="8" style="15" customWidth="1"/>
    <col min="3557" max="3557" width="8.453125" style="15" customWidth="1"/>
    <col min="3558" max="3558" width="10.90625" style="15" customWidth="1"/>
    <col min="3559" max="3805" width="14.08984375" style="15"/>
    <col min="3806" max="3806" width="8.36328125" style="15" customWidth="1"/>
    <col min="3807" max="3807" width="5.36328125" style="15" customWidth="1"/>
    <col min="3808" max="3808" width="7.36328125" style="15" customWidth="1"/>
    <col min="3809" max="3810" width="8" style="15" customWidth="1"/>
    <col min="3811" max="3811" width="9.36328125" style="15" customWidth="1"/>
    <col min="3812" max="3812" width="8" style="15" customWidth="1"/>
    <col min="3813" max="3813" width="8.453125" style="15" customWidth="1"/>
    <col min="3814" max="3814" width="10.90625" style="15" customWidth="1"/>
    <col min="3815" max="4061" width="14.08984375" style="15"/>
    <col min="4062" max="4062" width="8.36328125" style="15" customWidth="1"/>
    <col min="4063" max="4063" width="5.36328125" style="15" customWidth="1"/>
    <col min="4064" max="4064" width="7.36328125" style="15" customWidth="1"/>
    <col min="4065" max="4066" width="8" style="15" customWidth="1"/>
    <col min="4067" max="4067" width="9.36328125" style="15" customWidth="1"/>
    <col min="4068" max="4068" width="8" style="15" customWidth="1"/>
    <col min="4069" max="4069" width="8.453125" style="15" customWidth="1"/>
    <col min="4070" max="4070" width="10.90625" style="15" customWidth="1"/>
    <col min="4071" max="4317" width="14.08984375" style="15"/>
    <col min="4318" max="4318" width="8.36328125" style="15" customWidth="1"/>
    <col min="4319" max="4319" width="5.36328125" style="15" customWidth="1"/>
    <col min="4320" max="4320" width="7.36328125" style="15" customWidth="1"/>
    <col min="4321" max="4322" width="8" style="15" customWidth="1"/>
    <col min="4323" max="4323" width="9.36328125" style="15" customWidth="1"/>
    <col min="4324" max="4324" width="8" style="15" customWidth="1"/>
    <col min="4325" max="4325" width="8.453125" style="15" customWidth="1"/>
    <col min="4326" max="4326" width="10.90625" style="15" customWidth="1"/>
    <col min="4327" max="4573" width="14.08984375" style="15"/>
    <col min="4574" max="4574" width="8.36328125" style="15" customWidth="1"/>
    <col min="4575" max="4575" width="5.36328125" style="15" customWidth="1"/>
    <col min="4576" max="4576" width="7.36328125" style="15" customWidth="1"/>
    <col min="4577" max="4578" width="8" style="15" customWidth="1"/>
    <col min="4579" max="4579" width="9.36328125" style="15" customWidth="1"/>
    <col min="4580" max="4580" width="8" style="15" customWidth="1"/>
    <col min="4581" max="4581" width="8.453125" style="15" customWidth="1"/>
    <col min="4582" max="4582" width="10.90625" style="15" customWidth="1"/>
    <col min="4583" max="4829" width="14.08984375" style="15"/>
    <col min="4830" max="4830" width="8.36328125" style="15" customWidth="1"/>
    <col min="4831" max="4831" width="5.36328125" style="15" customWidth="1"/>
    <col min="4832" max="4832" width="7.36328125" style="15" customWidth="1"/>
    <col min="4833" max="4834" width="8" style="15" customWidth="1"/>
    <col min="4835" max="4835" width="9.36328125" style="15" customWidth="1"/>
    <col min="4836" max="4836" width="8" style="15" customWidth="1"/>
    <col min="4837" max="4837" width="8.453125" style="15" customWidth="1"/>
    <col min="4838" max="4838" width="10.90625" style="15" customWidth="1"/>
    <col min="4839" max="5085" width="14.08984375" style="15"/>
    <col min="5086" max="5086" width="8.36328125" style="15" customWidth="1"/>
    <col min="5087" max="5087" width="5.36328125" style="15" customWidth="1"/>
    <col min="5088" max="5088" width="7.36328125" style="15" customWidth="1"/>
    <col min="5089" max="5090" width="8" style="15" customWidth="1"/>
    <col min="5091" max="5091" width="9.36328125" style="15" customWidth="1"/>
    <col min="5092" max="5092" width="8" style="15" customWidth="1"/>
    <col min="5093" max="5093" width="8.453125" style="15" customWidth="1"/>
    <col min="5094" max="5094" width="10.90625" style="15" customWidth="1"/>
    <col min="5095" max="5341" width="14.08984375" style="15"/>
    <col min="5342" max="5342" width="8.36328125" style="15" customWidth="1"/>
    <col min="5343" max="5343" width="5.36328125" style="15" customWidth="1"/>
    <col min="5344" max="5344" width="7.36328125" style="15" customWidth="1"/>
    <col min="5345" max="5346" width="8" style="15" customWidth="1"/>
    <col min="5347" max="5347" width="9.36328125" style="15" customWidth="1"/>
    <col min="5348" max="5348" width="8" style="15" customWidth="1"/>
    <col min="5349" max="5349" width="8.453125" style="15" customWidth="1"/>
    <col min="5350" max="5350" width="10.90625" style="15" customWidth="1"/>
    <col min="5351" max="5597" width="14.08984375" style="15"/>
    <col min="5598" max="5598" width="8.36328125" style="15" customWidth="1"/>
    <col min="5599" max="5599" width="5.36328125" style="15" customWidth="1"/>
    <col min="5600" max="5600" width="7.36328125" style="15" customWidth="1"/>
    <col min="5601" max="5602" width="8" style="15" customWidth="1"/>
    <col min="5603" max="5603" width="9.36328125" style="15" customWidth="1"/>
    <col min="5604" max="5604" width="8" style="15" customWidth="1"/>
    <col min="5605" max="5605" width="8.453125" style="15" customWidth="1"/>
    <col min="5606" max="5606" width="10.90625" style="15" customWidth="1"/>
    <col min="5607" max="5853" width="14.08984375" style="15"/>
    <col min="5854" max="5854" width="8.36328125" style="15" customWidth="1"/>
    <col min="5855" max="5855" width="5.36328125" style="15" customWidth="1"/>
    <col min="5856" max="5856" width="7.36328125" style="15" customWidth="1"/>
    <col min="5857" max="5858" width="8" style="15" customWidth="1"/>
    <col min="5859" max="5859" width="9.36328125" style="15" customWidth="1"/>
    <col min="5860" max="5860" width="8" style="15" customWidth="1"/>
    <col min="5861" max="5861" width="8.453125" style="15" customWidth="1"/>
    <col min="5862" max="5862" width="10.90625" style="15" customWidth="1"/>
    <col min="5863" max="6109" width="14.08984375" style="15"/>
    <col min="6110" max="6110" width="8.36328125" style="15" customWidth="1"/>
    <col min="6111" max="6111" width="5.36328125" style="15" customWidth="1"/>
    <col min="6112" max="6112" width="7.36328125" style="15" customWidth="1"/>
    <col min="6113" max="6114" width="8" style="15" customWidth="1"/>
    <col min="6115" max="6115" width="9.36328125" style="15" customWidth="1"/>
    <col min="6116" max="6116" width="8" style="15" customWidth="1"/>
    <col min="6117" max="6117" width="8.453125" style="15" customWidth="1"/>
    <col min="6118" max="6118" width="10.90625" style="15" customWidth="1"/>
    <col min="6119" max="6365" width="14.08984375" style="15"/>
    <col min="6366" max="6366" width="8.36328125" style="15" customWidth="1"/>
    <col min="6367" max="6367" width="5.36328125" style="15" customWidth="1"/>
    <col min="6368" max="6368" width="7.36328125" style="15" customWidth="1"/>
    <col min="6369" max="6370" width="8" style="15" customWidth="1"/>
    <col min="6371" max="6371" width="9.36328125" style="15" customWidth="1"/>
    <col min="6372" max="6372" width="8" style="15" customWidth="1"/>
    <col min="6373" max="6373" width="8.453125" style="15" customWidth="1"/>
    <col min="6374" max="6374" width="10.90625" style="15" customWidth="1"/>
    <col min="6375" max="6621" width="14.08984375" style="15"/>
    <col min="6622" max="6622" width="8.36328125" style="15" customWidth="1"/>
    <col min="6623" max="6623" width="5.36328125" style="15" customWidth="1"/>
    <col min="6624" max="6624" width="7.36328125" style="15" customWidth="1"/>
    <col min="6625" max="6626" width="8" style="15" customWidth="1"/>
    <col min="6627" max="6627" width="9.36328125" style="15" customWidth="1"/>
    <col min="6628" max="6628" width="8" style="15" customWidth="1"/>
    <col min="6629" max="6629" width="8.453125" style="15" customWidth="1"/>
    <col min="6630" max="6630" width="10.90625" style="15" customWidth="1"/>
    <col min="6631" max="6877" width="14.08984375" style="15"/>
    <col min="6878" max="6878" width="8.36328125" style="15" customWidth="1"/>
    <col min="6879" max="6879" width="5.36328125" style="15" customWidth="1"/>
    <col min="6880" max="6880" width="7.36328125" style="15" customWidth="1"/>
    <col min="6881" max="6882" width="8" style="15" customWidth="1"/>
    <col min="6883" max="6883" width="9.36328125" style="15" customWidth="1"/>
    <col min="6884" max="6884" width="8" style="15" customWidth="1"/>
    <col min="6885" max="6885" width="8.453125" style="15" customWidth="1"/>
    <col min="6886" max="6886" width="10.90625" style="15" customWidth="1"/>
    <col min="6887" max="7133" width="14.08984375" style="15"/>
    <col min="7134" max="7134" width="8.36328125" style="15" customWidth="1"/>
    <col min="7135" max="7135" width="5.36328125" style="15" customWidth="1"/>
    <col min="7136" max="7136" width="7.36328125" style="15" customWidth="1"/>
    <col min="7137" max="7138" width="8" style="15" customWidth="1"/>
    <col min="7139" max="7139" width="9.36328125" style="15" customWidth="1"/>
    <col min="7140" max="7140" width="8" style="15" customWidth="1"/>
    <col min="7141" max="7141" width="8.453125" style="15" customWidth="1"/>
    <col min="7142" max="7142" width="10.90625" style="15" customWidth="1"/>
    <col min="7143" max="7389" width="14.08984375" style="15"/>
    <col min="7390" max="7390" width="8.36328125" style="15" customWidth="1"/>
    <col min="7391" max="7391" width="5.36328125" style="15" customWidth="1"/>
    <col min="7392" max="7392" width="7.36328125" style="15" customWidth="1"/>
    <col min="7393" max="7394" width="8" style="15" customWidth="1"/>
    <col min="7395" max="7395" width="9.36328125" style="15" customWidth="1"/>
    <col min="7396" max="7396" width="8" style="15" customWidth="1"/>
    <col min="7397" max="7397" width="8.453125" style="15" customWidth="1"/>
    <col min="7398" max="7398" width="10.90625" style="15" customWidth="1"/>
    <col min="7399" max="7645" width="14.08984375" style="15"/>
    <col min="7646" max="7646" width="8.36328125" style="15" customWidth="1"/>
    <col min="7647" max="7647" width="5.36328125" style="15" customWidth="1"/>
    <col min="7648" max="7648" width="7.36328125" style="15" customWidth="1"/>
    <col min="7649" max="7650" width="8" style="15" customWidth="1"/>
    <col min="7651" max="7651" width="9.36328125" style="15" customWidth="1"/>
    <col min="7652" max="7652" width="8" style="15" customWidth="1"/>
    <col min="7653" max="7653" width="8.453125" style="15" customWidth="1"/>
    <col min="7654" max="7654" width="10.90625" style="15" customWidth="1"/>
    <col min="7655" max="7901" width="14.08984375" style="15"/>
    <col min="7902" max="7902" width="8.36328125" style="15" customWidth="1"/>
    <col min="7903" max="7903" width="5.36328125" style="15" customWidth="1"/>
    <col min="7904" max="7904" width="7.36328125" style="15" customWidth="1"/>
    <col min="7905" max="7906" width="8" style="15" customWidth="1"/>
    <col min="7907" max="7907" width="9.36328125" style="15" customWidth="1"/>
    <col min="7908" max="7908" width="8" style="15" customWidth="1"/>
    <col min="7909" max="7909" width="8.453125" style="15" customWidth="1"/>
    <col min="7910" max="7910" width="10.90625" style="15" customWidth="1"/>
    <col min="7911" max="8157" width="14.08984375" style="15"/>
    <col min="8158" max="8158" width="8.36328125" style="15" customWidth="1"/>
    <col min="8159" max="8159" width="5.36328125" style="15" customWidth="1"/>
    <col min="8160" max="8160" width="7.36328125" style="15" customWidth="1"/>
    <col min="8161" max="8162" width="8" style="15" customWidth="1"/>
    <col min="8163" max="8163" width="9.36328125" style="15" customWidth="1"/>
    <col min="8164" max="8164" width="8" style="15" customWidth="1"/>
    <col min="8165" max="8165" width="8.453125" style="15" customWidth="1"/>
    <col min="8166" max="8166" width="10.90625" style="15" customWidth="1"/>
    <col min="8167" max="8413" width="14.08984375" style="15"/>
    <col min="8414" max="8414" width="8.36328125" style="15" customWidth="1"/>
    <col min="8415" max="8415" width="5.36328125" style="15" customWidth="1"/>
    <col min="8416" max="8416" width="7.36328125" style="15" customWidth="1"/>
    <col min="8417" max="8418" width="8" style="15" customWidth="1"/>
    <col min="8419" max="8419" width="9.36328125" style="15" customWidth="1"/>
    <col min="8420" max="8420" width="8" style="15" customWidth="1"/>
    <col min="8421" max="8421" width="8.453125" style="15" customWidth="1"/>
    <col min="8422" max="8422" width="10.90625" style="15" customWidth="1"/>
    <col min="8423" max="8669" width="14.08984375" style="15"/>
    <col min="8670" max="8670" width="8.36328125" style="15" customWidth="1"/>
    <col min="8671" max="8671" width="5.36328125" style="15" customWidth="1"/>
    <col min="8672" max="8672" width="7.36328125" style="15" customWidth="1"/>
    <col min="8673" max="8674" width="8" style="15" customWidth="1"/>
    <col min="8675" max="8675" width="9.36328125" style="15" customWidth="1"/>
    <col min="8676" max="8676" width="8" style="15" customWidth="1"/>
    <col min="8677" max="8677" width="8.453125" style="15" customWidth="1"/>
    <col min="8678" max="8678" width="10.90625" style="15" customWidth="1"/>
    <col min="8679" max="8925" width="14.08984375" style="15"/>
    <col min="8926" max="8926" width="8.36328125" style="15" customWidth="1"/>
    <col min="8927" max="8927" width="5.36328125" style="15" customWidth="1"/>
    <col min="8928" max="8928" width="7.36328125" style="15" customWidth="1"/>
    <col min="8929" max="8930" width="8" style="15" customWidth="1"/>
    <col min="8931" max="8931" width="9.36328125" style="15" customWidth="1"/>
    <col min="8932" max="8932" width="8" style="15" customWidth="1"/>
    <col min="8933" max="8933" width="8.453125" style="15" customWidth="1"/>
    <col min="8934" max="8934" width="10.90625" style="15" customWidth="1"/>
    <col min="8935" max="9181" width="14.08984375" style="15"/>
    <col min="9182" max="9182" width="8.36328125" style="15" customWidth="1"/>
    <col min="9183" max="9183" width="5.36328125" style="15" customWidth="1"/>
    <col min="9184" max="9184" width="7.36328125" style="15" customWidth="1"/>
    <col min="9185" max="9186" width="8" style="15" customWidth="1"/>
    <col min="9187" max="9187" width="9.36328125" style="15" customWidth="1"/>
    <col min="9188" max="9188" width="8" style="15" customWidth="1"/>
    <col min="9189" max="9189" width="8.453125" style="15" customWidth="1"/>
    <col min="9190" max="9190" width="10.90625" style="15" customWidth="1"/>
    <col min="9191" max="9437" width="14.08984375" style="15"/>
    <col min="9438" max="9438" width="8.36328125" style="15" customWidth="1"/>
    <col min="9439" max="9439" width="5.36328125" style="15" customWidth="1"/>
    <col min="9440" max="9440" width="7.36328125" style="15" customWidth="1"/>
    <col min="9441" max="9442" width="8" style="15" customWidth="1"/>
    <col min="9443" max="9443" width="9.36328125" style="15" customWidth="1"/>
    <col min="9444" max="9444" width="8" style="15" customWidth="1"/>
    <col min="9445" max="9445" width="8.453125" style="15" customWidth="1"/>
    <col min="9446" max="9446" width="10.90625" style="15" customWidth="1"/>
    <col min="9447" max="9693" width="14.08984375" style="15"/>
    <col min="9694" max="9694" width="8.36328125" style="15" customWidth="1"/>
    <col min="9695" max="9695" width="5.36328125" style="15" customWidth="1"/>
    <col min="9696" max="9696" width="7.36328125" style="15" customWidth="1"/>
    <col min="9697" max="9698" width="8" style="15" customWidth="1"/>
    <col min="9699" max="9699" width="9.36328125" style="15" customWidth="1"/>
    <col min="9700" max="9700" width="8" style="15" customWidth="1"/>
    <col min="9701" max="9701" width="8.453125" style="15" customWidth="1"/>
    <col min="9702" max="9702" width="10.90625" style="15" customWidth="1"/>
    <col min="9703" max="9949" width="14.08984375" style="15"/>
    <col min="9950" max="9950" width="8.36328125" style="15" customWidth="1"/>
    <col min="9951" max="9951" width="5.36328125" style="15" customWidth="1"/>
    <col min="9952" max="9952" width="7.36328125" style="15" customWidth="1"/>
    <col min="9953" max="9954" width="8" style="15" customWidth="1"/>
    <col min="9955" max="9955" width="9.36328125" style="15" customWidth="1"/>
    <col min="9956" max="9956" width="8" style="15" customWidth="1"/>
    <col min="9957" max="9957" width="8.453125" style="15" customWidth="1"/>
    <col min="9958" max="9958" width="10.90625" style="15" customWidth="1"/>
    <col min="9959" max="10205" width="14.08984375" style="15"/>
    <col min="10206" max="10206" width="8.36328125" style="15" customWidth="1"/>
    <col min="10207" max="10207" width="5.36328125" style="15" customWidth="1"/>
    <col min="10208" max="10208" width="7.36328125" style="15" customWidth="1"/>
    <col min="10209" max="10210" width="8" style="15" customWidth="1"/>
    <col min="10211" max="10211" width="9.36328125" style="15" customWidth="1"/>
    <col min="10212" max="10212" width="8" style="15" customWidth="1"/>
    <col min="10213" max="10213" width="8.453125" style="15" customWidth="1"/>
    <col min="10214" max="10214" width="10.90625" style="15" customWidth="1"/>
    <col min="10215" max="10461" width="14.08984375" style="15"/>
    <col min="10462" max="10462" width="8.36328125" style="15" customWidth="1"/>
    <col min="10463" max="10463" width="5.36328125" style="15" customWidth="1"/>
    <col min="10464" max="10464" width="7.36328125" style="15" customWidth="1"/>
    <col min="10465" max="10466" width="8" style="15" customWidth="1"/>
    <col min="10467" max="10467" width="9.36328125" style="15" customWidth="1"/>
    <col min="10468" max="10468" width="8" style="15" customWidth="1"/>
    <col min="10469" max="10469" width="8.453125" style="15" customWidth="1"/>
    <col min="10470" max="10470" width="10.90625" style="15" customWidth="1"/>
    <col min="10471" max="10717" width="14.08984375" style="15"/>
    <col min="10718" max="10718" width="8.36328125" style="15" customWidth="1"/>
    <col min="10719" max="10719" width="5.36328125" style="15" customWidth="1"/>
    <col min="10720" max="10720" width="7.36328125" style="15" customWidth="1"/>
    <col min="10721" max="10722" width="8" style="15" customWidth="1"/>
    <col min="10723" max="10723" width="9.36328125" style="15" customWidth="1"/>
    <col min="10724" max="10724" width="8" style="15" customWidth="1"/>
    <col min="10725" max="10725" width="8.453125" style="15" customWidth="1"/>
    <col min="10726" max="10726" width="10.90625" style="15" customWidth="1"/>
    <col min="10727" max="10973" width="14.08984375" style="15"/>
    <col min="10974" max="10974" width="8.36328125" style="15" customWidth="1"/>
    <col min="10975" max="10975" width="5.36328125" style="15" customWidth="1"/>
    <col min="10976" max="10976" width="7.36328125" style="15" customWidth="1"/>
    <col min="10977" max="10978" width="8" style="15" customWidth="1"/>
    <col min="10979" max="10979" width="9.36328125" style="15" customWidth="1"/>
    <col min="10980" max="10980" width="8" style="15" customWidth="1"/>
    <col min="10981" max="10981" width="8.453125" style="15" customWidth="1"/>
    <col min="10982" max="10982" width="10.90625" style="15" customWidth="1"/>
    <col min="10983" max="11229" width="14.08984375" style="15"/>
    <col min="11230" max="11230" width="8.36328125" style="15" customWidth="1"/>
    <col min="11231" max="11231" width="5.36328125" style="15" customWidth="1"/>
    <col min="11232" max="11232" width="7.36328125" style="15" customWidth="1"/>
    <col min="11233" max="11234" width="8" style="15" customWidth="1"/>
    <col min="11235" max="11235" width="9.36328125" style="15" customWidth="1"/>
    <col min="11236" max="11236" width="8" style="15" customWidth="1"/>
    <col min="11237" max="11237" width="8.453125" style="15" customWidth="1"/>
    <col min="11238" max="11238" width="10.90625" style="15" customWidth="1"/>
    <col min="11239" max="11485" width="14.08984375" style="15"/>
    <col min="11486" max="11486" width="8.36328125" style="15" customWidth="1"/>
    <col min="11487" max="11487" width="5.36328125" style="15" customWidth="1"/>
    <col min="11488" max="11488" width="7.36328125" style="15" customWidth="1"/>
    <col min="11489" max="11490" width="8" style="15" customWidth="1"/>
    <col min="11491" max="11491" width="9.36328125" style="15" customWidth="1"/>
    <col min="11492" max="11492" width="8" style="15" customWidth="1"/>
    <col min="11493" max="11493" width="8.453125" style="15" customWidth="1"/>
    <col min="11494" max="11494" width="10.90625" style="15" customWidth="1"/>
    <col min="11495" max="11741" width="14.08984375" style="15"/>
    <col min="11742" max="11742" width="8.36328125" style="15" customWidth="1"/>
    <col min="11743" max="11743" width="5.36328125" style="15" customWidth="1"/>
    <col min="11744" max="11744" width="7.36328125" style="15" customWidth="1"/>
    <col min="11745" max="11746" width="8" style="15" customWidth="1"/>
    <col min="11747" max="11747" width="9.36328125" style="15" customWidth="1"/>
    <col min="11748" max="11748" width="8" style="15" customWidth="1"/>
    <col min="11749" max="11749" width="8.453125" style="15" customWidth="1"/>
    <col min="11750" max="11750" width="10.90625" style="15" customWidth="1"/>
    <col min="11751" max="11997" width="14.08984375" style="15"/>
    <col min="11998" max="11998" width="8.36328125" style="15" customWidth="1"/>
    <col min="11999" max="11999" width="5.36328125" style="15" customWidth="1"/>
    <col min="12000" max="12000" width="7.36328125" style="15" customWidth="1"/>
    <col min="12001" max="12002" width="8" style="15" customWidth="1"/>
    <col min="12003" max="12003" width="9.36328125" style="15" customWidth="1"/>
    <col min="12004" max="12004" width="8" style="15" customWidth="1"/>
    <col min="12005" max="12005" width="8.453125" style="15" customWidth="1"/>
    <col min="12006" max="12006" width="10.90625" style="15" customWidth="1"/>
    <col min="12007" max="12253" width="14.08984375" style="15"/>
    <col min="12254" max="12254" width="8.36328125" style="15" customWidth="1"/>
    <col min="12255" max="12255" width="5.36328125" style="15" customWidth="1"/>
    <col min="12256" max="12256" width="7.36328125" style="15" customWidth="1"/>
    <col min="12257" max="12258" width="8" style="15" customWidth="1"/>
    <col min="12259" max="12259" width="9.36328125" style="15" customWidth="1"/>
    <col min="12260" max="12260" width="8" style="15" customWidth="1"/>
    <col min="12261" max="12261" width="8.453125" style="15" customWidth="1"/>
    <col min="12262" max="12262" width="10.90625" style="15" customWidth="1"/>
    <col min="12263" max="12509" width="14.08984375" style="15"/>
    <col min="12510" max="12510" width="8.36328125" style="15" customWidth="1"/>
    <col min="12511" max="12511" width="5.36328125" style="15" customWidth="1"/>
    <col min="12512" max="12512" width="7.36328125" style="15" customWidth="1"/>
    <col min="12513" max="12514" width="8" style="15" customWidth="1"/>
    <col min="12515" max="12515" width="9.36328125" style="15" customWidth="1"/>
    <col min="12516" max="12516" width="8" style="15" customWidth="1"/>
    <col min="12517" max="12517" width="8.453125" style="15" customWidth="1"/>
    <col min="12518" max="12518" width="10.90625" style="15" customWidth="1"/>
    <col min="12519" max="12765" width="14.08984375" style="15"/>
    <col min="12766" max="12766" width="8.36328125" style="15" customWidth="1"/>
    <col min="12767" max="12767" width="5.36328125" style="15" customWidth="1"/>
    <col min="12768" max="12768" width="7.36328125" style="15" customWidth="1"/>
    <col min="12769" max="12770" width="8" style="15" customWidth="1"/>
    <col min="12771" max="12771" width="9.36328125" style="15" customWidth="1"/>
    <col min="12772" max="12772" width="8" style="15" customWidth="1"/>
    <col min="12773" max="12773" width="8.453125" style="15" customWidth="1"/>
    <col min="12774" max="12774" width="10.90625" style="15" customWidth="1"/>
    <col min="12775" max="13021" width="14.08984375" style="15"/>
    <col min="13022" max="13022" width="8.36328125" style="15" customWidth="1"/>
    <col min="13023" max="13023" width="5.36328125" style="15" customWidth="1"/>
    <col min="13024" max="13024" width="7.36328125" style="15" customWidth="1"/>
    <col min="13025" max="13026" width="8" style="15" customWidth="1"/>
    <col min="13027" max="13027" width="9.36328125" style="15" customWidth="1"/>
    <col min="13028" max="13028" width="8" style="15" customWidth="1"/>
    <col min="13029" max="13029" width="8.453125" style="15" customWidth="1"/>
    <col min="13030" max="13030" width="10.90625" style="15" customWidth="1"/>
    <col min="13031" max="13277" width="14.08984375" style="15"/>
    <col min="13278" max="13278" width="8.36328125" style="15" customWidth="1"/>
    <col min="13279" max="13279" width="5.36328125" style="15" customWidth="1"/>
    <col min="13280" max="13280" width="7.36328125" style="15" customWidth="1"/>
    <col min="13281" max="13282" width="8" style="15" customWidth="1"/>
    <col min="13283" max="13283" width="9.36328125" style="15" customWidth="1"/>
    <col min="13284" max="13284" width="8" style="15" customWidth="1"/>
    <col min="13285" max="13285" width="8.453125" style="15" customWidth="1"/>
    <col min="13286" max="13286" width="10.90625" style="15" customWidth="1"/>
    <col min="13287" max="13533" width="14.08984375" style="15"/>
    <col min="13534" max="13534" width="8.36328125" style="15" customWidth="1"/>
    <col min="13535" max="13535" width="5.36328125" style="15" customWidth="1"/>
    <col min="13536" max="13536" width="7.36328125" style="15" customWidth="1"/>
    <col min="13537" max="13538" width="8" style="15" customWidth="1"/>
    <col min="13539" max="13539" width="9.36328125" style="15" customWidth="1"/>
    <col min="13540" max="13540" width="8" style="15" customWidth="1"/>
    <col min="13541" max="13541" width="8.453125" style="15" customWidth="1"/>
    <col min="13542" max="13542" width="10.90625" style="15" customWidth="1"/>
    <col min="13543" max="13789" width="14.08984375" style="15"/>
    <col min="13790" max="13790" width="8.36328125" style="15" customWidth="1"/>
    <col min="13791" max="13791" width="5.36328125" style="15" customWidth="1"/>
    <col min="13792" max="13792" width="7.36328125" style="15" customWidth="1"/>
    <col min="13793" max="13794" width="8" style="15" customWidth="1"/>
    <col min="13795" max="13795" width="9.36328125" style="15" customWidth="1"/>
    <col min="13796" max="13796" width="8" style="15" customWidth="1"/>
    <col min="13797" max="13797" width="8.453125" style="15" customWidth="1"/>
    <col min="13798" max="13798" width="10.90625" style="15" customWidth="1"/>
    <col min="13799" max="14045" width="14.08984375" style="15"/>
    <col min="14046" max="14046" width="8.36328125" style="15" customWidth="1"/>
    <col min="14047" max="14047" width="5.36328125" style="15" customWidth="1"/>
    <col min="14048" max="14048" width="7.36328125" style="15" customWidth="1"/>
    <col min="14049" max="14050" width="8" style="15" customWidth="1"/>
    <col min="14051" max="14051" width="9.36328125" style="15" customWidth="1"/>
    <col min="14052" max="14052" width="8" style="15" customWidth="1"/>
    <col min="14053" max="14053" width="8.453125" style="15" customWidth="1"/>
    <col min="14054" max="14054" width="10.90625" style="15" customWidth="1"/>
    <col min="14055" max="14301" width="14.08984375" style="15"/>
    <col min="14302" max="14302" width="8.36328125" style="15" customWidth="1"/>
    <col min="14303" max="14303" width="5.36328125" style="15" customWidth="1"/>
    <col min="14304" max="14304" width="7.36328125" style="15" customWidth="1"/>
    <col min="14305" max="14306" width="8" style="15" customWidth="1"/>
    <col min="14307" max="14307" width="9.36328125" style="15" customWidth="1"/>
    <col min="14308" max="14308" width="8" style="15" customWidth="1"/>
    <col min="14309" max="14309" width="8.453125" style="15" customWidth="1"/>
    <col min="14310" max="14310" width="10.90625" style="15" customWidth="1"/>
    <col min="14311" max="14557" width="14.08984375" style="15"/>
    <col min="14558" max="14558" width="8.36328125" style="15" customWidth="1"/>
    <col min="14559" max="14559" width="5.36328125" style="15" customWidth="1"/>
    <col min="14560" max="14560" width="7.36328125" style="15" customWidth="1"/>
    <col min="14561" max="14562" width="8" style="15" customWidth="1"/>
    <col min="14563" max="14563" width="9.36328125" style="15" customWidth="1"/>
    <col min="14564" max="14564" width="8" style="15" customWidth="1"/>
    <col min="14565" max="14565" width="8.453125" style="15" customWidth="1"/>
    <col min="14566" max="14566" width="10.90625" style="15" customWidth="1"/>
    <col min="14567" max="14813" width="14.08984375" style="15"/>
    <col min="14814" max="14814" width="8.36328125" style="15" customWidth="1"/>
    <col min="14815" max="14815" width="5.36328125" style="15" customWidth="1"/>
    <col min="14816" max="14816" width="7.36328125" style="15" customWidth="1"/>
    <col min="14817" max="14818" width="8" style="15" customWidth="1"/>
    <col min="14819" max="14819" width="9.36328125" style="15" customWidth="1"/>
    <col min="14820" max="14820" width="8" style="15" customWidth="1"/>
    <col min="14821" max="14821" width="8.453125" style="15" customWidth="1"/>
    <col min="14822" max="14822" width="10.90625" style="15" customWidth="1"/>
    <col min="14823" max="15069" width="14.08984375" style="15"/>
    <col min="15070" max="15070" width="8.36328125" style="15" customWidth="1"/>
    <col min="15071" max="15071" width="5.36328125" style="15" customWidth="1"/>
    <col min="15072" max="15072" width="7.36328125" style="15" customWidth="1"/>
    <col min="15073" max="15074" width="8" style="15" customWidth="1"/>
    <col min="15075" max="15075" width="9.36328125" style="15" customWidth="1"/>
    <col min="15076" max="15076" width="8" style="15" customWidth="1"/>
    <col min="15077" max="15077" width="8.453125" style="15" customWidth="1"/>
    <col min="15078" max="15078" width="10.90625" style="15" customWidth="1"/>
    <col min="15079" max="15325" width="14.08984375" style="15"/>
    <col min="15326" max="15326" width="8.36328125" style="15" customWidth="1"/>
    <col min="15327" max="15327" width="5.36328125" style="15" customWidth="1"/>
    <col min="15328" max="15328" width="7.36328125" style="15" customWidth="1"/>
    <col min="15329" max="15330" width="8" style="15" customWidth="1"/>
    <col min="15331" max="15331" width="9.36328125" style="15" customWidth="1"/>
    <col min="15332" max="15332" width="8" style="15" customWidth="1"/>
    <col min="15333" max="15333" width="8.453125" style="15" customWidth="1"/>
    <col min="15334" max="15334" width="10.90625" style="15" customWidth="1"/>
    <col min="15335" max="15581" width="14.08984375" style="15"/>
    <col min="15582" max="15582" width="8.36328125" style="15" customWidth="1"/>
    <col min="15583" max="15583" width="5.36328125" style="15" customWidth="1"/>
    <col min="15584" max="15584" width="7.36328125" style="15" customWidth="1"/>
    <col min="15585" max="15586" width="8" style="15" customWidth="1"/>
    <col min="15587" max="15587" width="9.36328125" style="15" customWidth="1"/>
    <col min="15588" max="15588" width="8" style="15" customWidth="1"/>
    <col min="15589" max="15589" width="8.453125" style="15" customWidth="1"/>
    <col min="15590" max="15590" width="10.90625" style="15" customWidth="1"/>
    <col min="15591" max="15837" width="14.08984375" style="15"/>
    <col min="15838" max="15838" width="8.36328125" style="15" customWidth="1"/>
    <col min="15839" max="15839" width="5.36328125" style="15" customWidth="1"/>
    <col min="15840" max="15840" width="7.36328125" style="15" customWidth="1"/>
    <col min="15841" max="15842" width="8" style="15" customWidth="1"/>
    <col min="15843" max="15843" width="9.36328125" style="15" customWidth="1"/>
    <col min="15844" max="15844" width="8" style="15" customWidth="1"/>
    <col min="15845" max="15845" width="8.453125" style="15" customWidth="1"/>
    <col min="15846" max="15846" width="10.90625" style="15" customWidth="1"/>
    <col min="15847" max="16093" width="14.08984375" style="15"/>
    <col min="16094" max="16094" width="8.36328125" style="15" customWidth="1"/>
    <col min="16095" max="16095" width="5.36328125" style="15" customWidth="1"/>
    <col min="16096" max="16096" width="7.36328125" style="15" customWidth="1"/>
    <col min="16097" max="16098" width="8" style="15" customWidth="1"/>
    <col min="16099" max="16099" width="9.36328125" style="15" customWidth="1"/>
    <col min="16100" max="16100" width="8" style="15" customWidth="1"/>
    <col min="16101" max="16101" width="8.453125" style="15" customWidth="1"/>
    <col min="16102" max="16102" width="10.90625" style="15" customWidth="1"/>
    <col min="16103" max="16384" width="14.08984375" style="15"/>
  </cols>
  <sheetData>
    <row r="1" spans="1:18">
      <c r="A1" s="205" t="s">
        <v>246</v>
      </c>
      <c r="B1" s="16"/>
      <c r="C1" s="16"/>
      <c r="D1" s="16"/>
      <c r="E1" s="16"/>
      <c r="F1" s="16"/>
      <c r="G1" s="16" t="s">
        <v>228</v>
      </c>
      <c r="H1" s="16"/>
      <c r="I1" s="16"/>
      <c r="K1" s="16" t="s">
        <v>228</v>
      </c>
      <c r="L1" s="16"/>
      <c r="M1" s="16" t="s">
        <v>228</v>
      </c>
      <c r="N1" s="16"/>
      <c r="O1" s="16"/>
      <c r="P1" s="16"/>
      <c r="Q1" s="16"/>
    </row>
    <row r="2" spans="1:18" ht="13.5" thickBot="1">
      <c r="A2" s="206" t="s">
        <v>247</v>
      </c>
      <c r="B2" s="16"/>
      <c r="C2" s="206" t="s">
        <v>248</v>
      </c>
      <c r="D2" s="16"/>
      <c r="E2" s="16"/>
      <c r="F2" s="16"/>
      <c r="G2" s="16"/>
      <c r="H2" s="16"/>
      <c r="I2" s="16"/>
      <c r="K2" s="206" t="s">
        <v>249</v>
      </c>
      <c r="L2" s="16"/>
      <c r="M2" s="16"/>
      <c r="N2" s="16"/>
      <c r="O2" s="16"/>
      <c r="P2" s="16"/>
      <c r="Q2" s="16"/>
    </row>
    <row r="3" spans="1:18" ht="15" customHeight="1">
      <c r="A3" s="207" t="s">
        <v>147</v>
      </c>
      <c r="B3" s="208"/>
      <c r="C3" s="209" t="s">
        <v>250</v>
      </c>
      <c r="D3" s="210" t="s">
        <v>251</v>
      </c>
      <c r="E3" s="209" t="s">
        <v>252</v>
      </c>
      <c r="F3" s="209" t="s">
        <v>253</v>
      </c>
      <c r="G3" s="209" t="s">
        <v>254</v>
      </c>
      <c r="H3" s="209" t="s">
        <v>255</v>
      </c>
      <c r="I3" s="208" t="s">
        <v>256</v>
      </c>
      <c r="K3" s="207" t="s">
        <v>250</v>
      </c>
      <c r="L3" s="210" t="s">
        <v>251</v>
      </c>
      <c r="M3" s="209" t="s">
        <v>252</v>
      </c>
      <c r="N3" s="209" t="s">
        <v>253</v>
      </c>
      <c r="O3" s="209" t="s">
        <v>254</v>
      </c>
      <c r="P3" s="209" t="s">
        <v>255</v>
      </c>
      <c r="Q3" s="211" t="s">
        <v>256</v>
      </c>
    </row>
    <row r="4" spans="1:18" ht="15" customHeight="1">
      <c r="A4" s="22" t="s">
        <v>257</v>
      </c>
      <c r="B4" s="212"/>
      <c r="C4" s="213" t="s">
        <v>258</v>
      </c>
      <c r="D4" s="213" t="s">
        <v>259</v>
      </c>
      <c r="E4" s="213" t="s">
        <v>260</v>
      </c>
      <c r="F4" s="214" t="s">
        <v>261</v>
      </c>
      <c r="G4" s="213" t="s">
        <v>262</v>
      </c>
      <c r="H4" s="215" t="s">
        <v>263</v>
      </c>
      <c r="I4" s="212" t="s">
        <v>264</v>
      </c>
      <c r="K4" s="216" t="s">
        <v>258</v>
      </c>
      <c r="L4" s="213" t="s">
        <v>259</v>
      </c>
      <c r="M4" s="213" t="s">
        <v>260</v>
      </c>
      <c r="N4" s="214" t="s">
        <v>261</v>
      </c>
      <c r="O4" s="213" t="s">
        <v>262</v>
      </c>
      <c r="P4" s="215" t="s">
        <v>263</v>
      </c>
      <c r="Q4" s="212" t="s">
        <v>264</v>
      </c>
    </row>
    <row r="5" spans="1:18" ht="15" customHeight="1">
      <c r="A5" s="216"/>
      <c r="B5" s="212"/>
      <c r="C5" s="217" t="s">
        <v>265</v>
      </c>
      <c r="D5" s="217" t="s">
        <v>265</v>
      </c>
      <c r="E5" s="218"/>
      <c r="F5" s="218"/>
      <c r="G5" s="218" t="s">
        <v>173</v>
      </c>
      <c r="H5" s="218"/>
      <c r="I5" s="219"/>
      <c r="K5" s="220" t="s">
        <v>266</v>
      </c>
      <c r="L5" s="221" t="s">
        <v>266</v>
      </c>
      <c r="M5" s="221" t="s">
        <v>266</v>
      </c>
      <c r="N5" s="221" t="s">
        <v>266</v>
      </c>
      <c r="O5" s="221" t="s">
        <v>266</v>
      </c>
      <c r="P5" s="221" t="s">
        <v>266</v>
      </c>
      <c r="Q5" s="219" t="s">
        <v>267</v>
      </c>
    </row>
    <row r="6" spans="1:18" ht="15" customHeight="1" thickBot="1">
      <c r="A6" s="222"/>
      <c r="B6" s="223"/>
      <c r="C6" s="224" t="s">
        <v>268</v>
      </c>
      <c r="D6" s="224" t="s">
        <v>269</v>
      </c>
      <c r="E6" s="225" t="s">
        <v>270</v>
      </c>
      <c r="F6" s="225" t="s">
        <v>271</v>
      </c>
      <c r="G6" s="225" t="s">
        <v>272</v>
      </c>
      <c r="H6" s="225" t="s">
        <v>273</v>
      </c>
      <c r="I6" s="226" t="s">
        <v>274</v>
      </c>
      <c r="J6" s="227"/>
      <c r="K6" s="228" t="s">
        <v>268</v>
      </c>
      <c r="L6" s="224" t="s">
        <v>269</v>
      </c>
      <c r="M6" s="225" t="s">
        <v>270</v>
      </c>
      <c r="N6" s="225" t="s">
        <v>271</v>
      </c>
      <c r="O6" s="225" t="s">
        <v>272</v>
      </c>
      <c r="P6" s="225" t="s">
        <v>273</v>
      </c>
      <c r="Q6" s="226" t="s">
        <v>274</v>
      </c>
      <c r="R6" s="15" t="s">
        <v>228</v>
      </c>
    </row>
    <row r="7" spans="1:18" ht="15" customHeight="1">
      <c r="A7" s="33" t="s">
        <v>275</v>
      </c>
      <c r="B7" s="34" t="s">
        <v>157</v>
      </c>
      <c r="C7" s="229">
        <v>111.6</v>
      </c>
      <c r="D7" s="229">
        <v>44.3</v>
      </c>
      <c r="E7" s="230">
        <v>4784</v>
      </c>
      <c r="F7" s="230">
        <v>17957</v>
      </c>
      <c r="G7" s="230">
        <v>9268</v>
      </c>
      <c r="H7" s="230">
        <v>17</v>
      </c>
      <c r="I7" s="231">
        <v>149.096</v>
      </c>
      <c r="J7" s="227"/>
      <c r="K7" s="232">
        <v>111.6</v>
      </c>
      <c r="L7" s="229">
        <v>44.3</v>
      </c>
      <c r="M7" s="230">
        <v>6086</v>
      </c>
      <c r="N7" s="230">
        <v>15392</v>
      </c>
      <c r="O7" s="230">
        <v>14174</v>
      </c>
      <c r="P7" s="233">
        <v>20</v>
      </c>
      <c r="Q7" s="231">
        <v>100.8</v>
      </c>
    </row>
    <row r="8" spans="1:18" ht="15" customHeight="1">
      <c r="A8" s="33">
        <v>1989</v>
      </c>
      <c r="B8" s="34" t="s">
        <v>158</v>
      </c>
      <c r="C8" s="229">
        <v>110.2</v>
      </c>
      <c r="D8" s="229">
        <v>45.3</v>
      </c>
      <c r="E8" s="230">
        <v>5644</v>
      </c>
      <c r="F8" s="230">
        <v>15230</v>
      </c>
      <c r="G8" s="230">
        <v>14134</v>
      </c>
      <c r="H8" s="230">
        <v>15</v>
      </c>
      <c r="I8" s="231">
        <v>149.952</v>
      </c>
      <c r="J8" s="227"/>
      <c r="K8" s="232">
        <v>110.2</v>
      </c>
      <c r="L8" s="229">
        <v>45.3</v>
      </c>
      <c r="M8" s="230">
        <v>5876</v>
      </c>
      <c r="N8" s="230">
        <v>15189</v>
      </c>
      <c r="O8" s="230">
        <v>14337</v>
      </c>
      <c r="P8" s="233">
        <v>17</v>
      </c>
      <c r="Q8" s="231">
        <v>102.2</v>
      </c>
    </row>
    <row r="9" spans="1:18" ht="15" customHeight="1">
      <c r="A9" s="33"/>
      <c r="B9" s="34" t="s">
        <v>159</v>
      </c>
      <c r="C9" s="229">
        <v>109.3</v>
      </c>
      <c r="D9" s="229">
        <v>43.8</v>
      </c>
      <c r="E9" s="230">
        <v>5839</v>
      </c>
      <c r="F9" s="230">
        <v>15551</v>
      </c>
      <c r="G9" s="230">
        <v>25283</v>
      </c>
      <c r="H9" s="230">
        <v>20</v>
      </c>
      <c r="I9" s="231">
        <v>150.70699999999999</v>
      </c>
      <c r="J9" s="227"/>
      <c r="K9" s="232">
        <v>109.3</v>
      </c>
      <c r="L9" s="229">
        <v>43.8</v>
      </c>
      <c r="M9" s="230">
        <v>5989</v>
      </c>
      <c r="N9" s="230">
        <v>15212</v>
      </c>
      <c r="O9" s="230">
        <v>15934</v>
      </c>
      <c r="P9" s="233">
        <v>19</v>
      </c>
      <c r="Q9" s="231">
        <v>101.3</v>
      </c>
    </row>
    <row r="10" spans="1:18" ht="15" customHeight="1">
      <c r="A10" s="33"/>
      <c r="B10" s="34" t="s">
        <v>160</v>
      </c>
      <c r="C10" s="229">
        <v>111.8</v>
      </c>
      <c r="D10" s="229">
        <v>44.8</v>
      </c>
      <c r="E10" s="230">
        <v>5814</v>
      </c>
      <c r="F10" s="230">
        <v>16656</v>
      </c>
      <c r="G10" s="230">
        <v>16212</v>
      </c>
      <c r="H10" s="230">
        <v>22</v>
      </c>
      <c r="I10" s="231">
        <v>152.38999999999999</v>
      </c>
      <c r="J10" s="227"/>
      <c r="K10" s="232">
        <v>111.8</v>
      </c>
      <c r="L10" s="229">
        <v>44.8</v>
      </c>
      <c r="M10" s="230">
        <v>5651</v>
      </c>
      <c r="N10" s="230">
        <v>16610</v>
      </c>
      <c r="O10" s="230">
        <v>17522</v>
      </c>
      <c r="P10" s="233">
        <v>23</v>
      </c>
      <c r="Q10" s="231">
        <v>103.8</v>
      </c>
    </row>
    <row r="11" spans="1:18" ht="15" customHeight="1">
      <c r="A11" s="33"/>
      <c r="B11" s="34" t="s">
        <v>161</v>
      </c>
      <c r="C11" s="229">
        <v>110</v>
      </c>
      <c r="D11" s="229">
        <v>45.7</v>
      </c>
      <c r="E11" s="230">
        <v>5797</v>
      </c>
      <c r="F11" s="230">
        <v>14813</v>
      </c>
      <c r="G11" s="230">
        <v>15859</v>
      </c>
      <c r="H11" s="230">
        <v>21</v>
      </c>
      <c r="I11" s="231">
        <v>153.803</v>
      </c>
      <c r="J11" s="227"/>
      <c r="K11" s="232">
        <v>110</v>
      </c>
      <c r="L11" s="229">
        <v>45.7</v>
      </c>
      <c r="M11" s="230">
        <v>6319</v>
      </c>
      <c r="N11" s="230">
        <v>15873</v>
      </c>
      <c r="O11" s="230">
        <v>17888</v>
      </c>
      <c r="P11" s="233">
        <v>18</v>
      </c>
      <c r="Q11" s="231">
        <v>103.1</v>
      </c>
    </row>
    <row r="12" spans="1:18" ht="15" customHeight="1">
      <c r="A12" s="33"/>
      <c r="B12" s="34" t="s">
        <v>162</v>
      </c>
      <c r="C12" s="229">
        <v>109.5</v>
      </c>
      <c r="D12" s="229">
        <v>45.3</v>
      </c>
      <c r="E12" s="230">
        <v>6124</v>
      </c>
      <c r="F12" s="230">
        <v>16138</v>
      </c>
      <c r="G12" s="230">
        <v>19433</v>
      </c>
      <c r="H12" s="230">
        <v>18</v>
      </c>
      <c r="I12" s="231">
        <v>155.679</v>
      </c>
      <c r="J12" s="227"/>
      <c r="K12" s="232">
        <v>109.5</v>
      </c>
      <c r="L12" s="229">
        <v>45.3</v>
      </c>
      <c r="M12" s="230">
        <v>5662</v>
      </c>
      <c r="N12" s="230">
        <v>16239</v>
      </c>
      <c r="O12" s="230">
        <v>17895</v>
      </c>
      <c r="P12" s="233">
        <v>18</v>
      </c>
      <c r="Q12" s="231">
        <v>104.2</v>
      </c>
    </row>
    <row r="13" spans="1:18" ht="15" customHeight="1">
      <c r="A13" s="33"/>
      <c r="B13" s="34" t="s">
        <v>163</v>
      </c>
      <c r="C13" s="229">
        <v>109.4</v>
      </c>
      <c r="D13" s="229">
        <v>46.9</v>
      </c>
      <c r="E13" s="230">
        <v>6814</v>
      </c>
      <c r="F13" s="230">
        <v>16500</v>
      </c>
      <c r="G13" s="230">
        <v>20945</v>
      </c>
      <c r="H13" s="230">
        <v>16</v>
      </c>
      <c r="I13" s="231">
        <v>155.41900000000001</v>
      </c>
      <c r="J13" s="227"/>
      <c r="K13" s="232">
        <v>109.4</v>
      </c>
      <c r="L13" s="229">
        <v>46.9</v>
      </c>
      <c r="M13" s="230">
        <v>6236</v>
      </c>
      <c r="N13" s="230">
        <v>16469</v>
      </c>
      <c r="O13" s="230">
        <v>17689</v>
      </c>
      <c r="P13" s="233">
        <v>17</v>
      </c>
      <c r="Q13" s="231">
        <v>105.6</v>
      </c>
    </row>
    <row r="14" spans="1:18" ht="15" customHeight="1">
      <c r="A14" s="33"/>
      <c r="B14" s="34" t="s">
        <v>164</v>
      </c>
      <c r="C14" s="229">
        <v>110.4</v>
      </c>
      <c r="D14" s="229">
        <v>45.7</v>
      </c>
      <c r="E14" s="230">
        <v>6532</v>
      </c>
      <c r="F14" s="230">
        <v>17134</v>
      </c>
      <c r="G14" s="230">
        <v>12485</v>
      </c>
      <c r="H14" s="230">
        <v>21</v>
      </c>
      <c r="I14" s="231">
        <v>156.00800000000001</v>
      </c>
      <c r="J14" s="227"/>
      <c r="K14" s="232">
        <v>110.4</v>
      </c>
      <c r="L14" s="229">
        <v>45.7</v>
      </c>
      <c r="M14" s="230">
        <v>5987</v>
      </c>
      <c r="N14" s="230">
        <v>15909</v>
      </c>
      <c r="O14" s="230">
        <v>18725</v>
      </c>
      <c r="P14" s="233">
        <v>19</v>
      </c>
      <c r="Q14" s="231">
        <v>104</v>
      </c>
    </row>
    <row r="15" spans="1:18" ht="15" customHeight="1">
      <c r="A15" s="33"/>
      <c r="B15" s="34" t="s">
        <v>165</v>
      </c>
      <c r="C15" s="229">
        <v>116.4</v>
      </c>
      <c r="D15" s="229">
        <v>45.3</v>
      </c>
      <c r="E15" s="230">
        <v>5331</v>
      </c>
      <c r="F15" s="230">
        <v>17475</v>
      </c>
      <c r="G15" s="230">
        <v>18709</v>
      </c>
      <c r="H15" s="230">
        <v>22</v>
      </c>
      <c r="I15" s="231">
        <v>153.83799999999999</v>
      </c>
      <c r="J15" s="227"/>
      <c r="K15" s="232">
        <v>116.4</v>
      </c>
      <c r="L15" s="229">
        <v>45.3</v>
      </c>
      <c r="M15" s="230">
        <v>4965</v>
      </c>
      <c r="N15" s="230">
        <v>15440</v>
      </c>
      <c r="O15" s="230">
        <v>18137</v>
      </c>
      <c r="P15" s="233">
        <v>23</v>
      </c>
      <c r="Q15" s="231">
        <v>103.6</v>
      </c>
    </row>
    <row r="16" spans="1:18" ht="15" customHeight="1">
      <c r="A16" s="33"/>
      <c r="B16" s="34" t="s">
        <v>166</v>
      </c>
      <c r="C16" s="229">
        <v>109.8</v>
      </c>
      <c r="D16" s="229">
        <v>46.5</v>
      </c>
      <c r="E16" s="230">
        <v>5793</v>
      </c>
      <c r="F16" s="230">
        <v>16771</v>
      </c>
      <c r="G16" s="230">
        <v>19052</v>
      </c>
      <c r="H16" s="230">
        <v>18</v>
      </c>
      <c r="I16" s="231">
        <v>153.53899999999999</v>
      </c>
      <c r="J16" s="227"/>
      <c r="K16" s="232">
        <v>109.8</v>
      </c>
      <c r="L16" s="229">
        <v>46.5</v>
      </c>
      <c r="M16" s="230">
        <v>5745</v>
      </c>
      <c r="N16" s="230">
        <v>16033</v>
      </c>
      <c r="O16" s="230">
        <v>18493</v>
      </c>
      <c r="P16" s="233">
        <v>16</v>
      </c>
      <c r="Q16" s="231">
        <v>104.7</v>
      </c>
    </row>
    <row r="17" spans="1:18" ht="15" customHeight="1">
      <c r="A17" s="33"/>
      <c r="B17" s="34" t="s">
        <v>167</v>
      </c>
      <c r="C17" s="229">
        <v>111.2</v>
      </c>
      <c r="D17" s="229">
        <v>46.6</v>
      </c>
      <c r="E17" s="230">
        <v>5810</v>
      </c>
      <c r="F17" s="230">
        <v>14455</v>
      </c>
      <c r="G17" s="230">
        <v>19772</v>
      </c>
      <c r="H17" s="230">
        <v>15</v>
      </c>
      <c r="I17" s="231">
        <v>152.01499999999999</v>
      </c>
      <c r="J17" s="227"/>
      <c r="K17" s="232">
        <v>111.2</v>
      </c>
      <c r="L17" s="229">
        <v>46.6</v>
      </c>
      <c r="M17" s="230">
        <v>5734</v>
      </c>
      <c r="N17" s="230">
        <v>16644</v>
      </c>
      <c r="O17" s="230">
        <v>19637</v>
      </c>
      <c r="P17" s="233">
        <v>14</v>
      </c>
      <c r="Q17" s="231">
        <v>102.9</v>
      </c>
    </row>
    <row r="18" spans="1:18" ht="15" customHeight="1">
      <c r="A18" s="50"/>
      <c r="B18" s="51" t="s">
        <v>168</v>
      </c>
      <c r="C18" s="234">
        <v>111.8</v>
      </c>
      <c r="D18" s="234">
        <v>46.2</v>
      </c>
      <c r="E18" s="235">
        <v>5099</v>
      </c>
      <c r="F18" s="235">
        <v>11821</v>
      </c>
      <c r="G18" s="235">
        <v>18102</v>
      </c>
      <c r="H18" s="235">
        <v>11</v>
      </c>
      <c r="I18" s="236">
        <v>151.99299999999999</v>
      </c>
      <c r="J18" s="227"/>
      <c r="K18" s="237">
        <v>111.8</v>
      </c>
      <c r="L18" s="234">
        <v>46.2</v>
      </c>
      <c r="M18" s="235">
        <v>5286</v>
      </c>
      <c r="N18" s="235">
        <v>16139</v>
      </c>
      <c r="O18" s="235">
        <v>19349</v>
      </c>
      <c r="P18" s="238">
        <v>11</v>
      </c>
      <c r="Q18" s="236">
        <v>103.2</v>
      </c>
    </row>
    <row r="19" spans="1:18">
      <c r="A19" s="33" t="s">
        <v>156</v>
      </c>
      <c r="B19" s="34" t="s">
        <v>157</v>
      </c>
      <c r="C19" s="239">
        <v>110.8</v>
      </c>
      <c r="D19" s="239">
        <v>47.1</v>
      </c>
      <c r="E19" s="240">
        <v>4718</v>
      </c>
      <c r="F19" s="240">
        <v>19554</v>
      </c>
      <c r="G19" s="240">
        <v>12946</v>
      </c>
      <c r="H19" s="240">
        <v>11</v>
      </c>
      <c r="I19" s="231">
        <v>151.20099999999999</v>
      </c>
      <c r="K19" s="241">
        <v>110.8</v>
      </c>
      <c r="L19" s="153">
        <v>47.1</v>
      </c>
      <c r="M19" s="242">
        <v>5924</v>
      </c>
      <c r="N19" s="242">
        <v>16451</v>
      </c>
      <c r="O19" s="242">
        <v>19179</v>
      </c>
      <c r="P19" s="242">
        <v>13</v>
      </c>
      <c r="Q19" s="243">
        <v>101.4</v>
      </c>
      <c r="R19" s="15" t="s">
        <v>228</v>
      </c>
    </row>
    <row r="20" spans="1:18">
      <c r="A20" s="33">
        <v>1990</v>
      </c>
      <c r="B20" s="34" t="s">
        <v>158</v>
      </c>
      <c r="C20" s="239">
        <v>110.2</v>
      </c>
      <c r="D20" s="239">
        <v>44.7</v>
      </c>
      <c r="E20" s="240">
        <v>4699</v>
      </c>
      <c r="F20" s="240">
        <v>17059</v>
      </c>
      <c r="G20" s="240">
        <v>18733</v>
      </c>
      <c r="H20" s="240">
        <v>13</v>
      </c>
      <c r="I20" s="231">
        <v>152.517</v>
      </c>
      <c r="K20" s="241">
        <v>110.2</v>
      </c>
      <c r="L20" s="153">
        <v>44.7</v>
      </c>
      <c r="M20" s="242">
        <v>5024</v>
      </c>
      <c r="N20" s="242">
        <v>16890</v>
      </c>
      <c r="O20" s="242">
        <v>19083</v>
      </c>
      <c r="P20" s="242">
        <v>15</v>
      </c>
      <c r="Q20" s="243">
        <v>101.7</v>
      </c>
    </row>
    <row r="21" spans="1:18">
      <c r="A21" s="33"/>
      <c r="B21" s="34" t="s">
        <v>159</v>
      </c>
      <c r="C21" s="239">
        <v>112.4</v>
      </c>
      <c r="D21" s="239">
        <v>46.2</v>
      </c>
      <c r="E21" s="240">
        <v>5337</v>
      </c>
      <c r="F21" s="240">
        <v>16493</v>
      </c>
      <c r="G21" s="240">
        <v>27947</v>
      </c>
      <c r="H21" s="240">
        <v>9</v>
      </c>
      <c r="I21" s="231">
        <v>156.16900000000001</v>
      </c>
      <c r="K21" s="241">
        <v>112.4</v>
      </c>
      <c r="L21" s="153">
        <v>46.2</v>
      </c>
      <c r="M21" s="242">
        <v>5444</v>
      </c>
      <c r="N21" s="242">
        <v>16309</v>
      </c>
      <c r="O21" s="242">
        <v>17855</v>
      </c>
      <c r="P21" s="242">
        <v>9</v>
      </c>
      <c r="Q21" s="243">
        <v>103.6</v>
      </c>
    </row>
    <row r="22" spans="1:18">
      <c r="A22" s="33"/>
      <c r="B22" s="34" t="s">
        <v>160</v>
      </c>
      <c r="C22" s="239">
        <v>113.5</v>
      </c>
      <c r="D22" s="239">
        <v>45.3</v>
      </c>
      <c r="E22" s="240">
        <v>5226</v>
      </c>
      <c r="F22" s="240">
        <v>16860</v>
      </c>
      <c r="G22" s="240">
        <v>18085</v>
      </c>
      <c r="H22" s="240">
        <v>15</v>
      </c>
      <c r="I22" s="231">
        <v>156.988</v>
      </c>
      <c r="K22" s="241">
        <v>113.5</v>
      </c>
      <c r="L22" s="153">
        <v>45.3</v>
      </c>
      <c r="M22" s="242">
        <v>5081</v>
      </c>
      <c r="N22" s="242">
        <v>16531</v>
      </c>
      <c r="O22" s="242">
        <v>19130</v>
      </c>
      <c r="P22" s="242">
        <v>15</v>
      </c>
      <c r="Q22" s="243">
        <v>103</v>
      </c>
    </row>
    <row r="23" spans="1:18">
      <c r="A23" s="33"/>
      <c r="B23" s="34" t="s">
        <v>161</v>
      </c>
      <c r="C23" s="239">
        <v>115.1</v>
      </c>
      <c r="D23" s="239">
        <v>42.9</v>
      </c>
      <c r="E23" s="240">
        <v>4923</v>
      </c>
      <c r="F23" s="240">
        <v>16041</v>
      </c>
      <c r="G23" s="240">
        <v>17408</v>
      </c>
      <c r="H23" s="240">
        <v>19</v>
      </c>
      <c r="I23" s="231">
        <v>156.69499999999999</v>
      </c>
      <c r="K23" s="241">
        <v>115.1</v>
      </c>
      <c r="L23" s="153">
        <v>42.9</v>
      </c>
      <c r="M23" s="242">
        <v>5327</v>
      </c>
      <c r="N23" s="242">
        <v>17180</v>
      </c>
      <c r="O23" s="242">
        <v>19755</v>
      </c>
      <c r="P23" s="242">
        <v>16</v>
      </c>
      <c r="Q23" s="243">
        <v>101.9</v>
      </c>
    </row>
    <row r="24" spans="1:18">
      <c r="A24" s="33"/>
      <c r="B24" s="34" t="s">
        <v>162</v>
      </c>
      <c r="C24" s="239">
        <v>112.6</v>
      </c>
      <c r="D24" s="239">
        <v>44.7</v>
      </c>
      <c r="E24" s="240">
        <v>5961</v>
      </c>
      <c r="F24" s="240">
        <v>17388</v>
      </c>
      <c r="G24" s="240">
        <v>20182</v>
      </c>
      <c r="H24" s="240">
        <v>13</v>
      </c>
      <c r="I24" s="231">
        <v>155.95699999999999</v>
      </c>
      <c r="K24" s="241">
        <v>112.6</v>
      </c>
      <c r="L24" s="153">
        <v>44.7</v>
      </c>
      <c r="M24" s="242">
        <v>5511</v>
      </c>
      <c r="N24" s="242">
        <v>17499</v>
      </c>
      <c r="O24" s="242">
        <v>18804</v>
      </c>
      <c r="P24" s="242">
        <v>13</v>
      </c>
      <c r="Q24" s="243">
        <v>100.2</v>
      </c>
    </row>
    <row r="25" spans="1:18">
      <c r="A25" s="33"/>
      <c r="B25" s="34" t="s">
        <v>163</v>
      </c>
      <c r="C25" s="239">
        <v>114.5</v>
      </c>
      <c r="D25" s="239">
        <v>43.3</v>
      </c>
      <c r="E25" s="240">
        <v>5710</v>
      </c>
      <c r="F25" s="240">
        <v>17278</v>
      </c>
      <c r="G25" s="240">
        <v>23188</v>
      </c>
      <c r="H25" s="240">
        <v>12</v>
      </c>
      <c r="I25" s="231">
        <v>155.08199999999999</v>
      </c>
      <c r="K25" s="241">
        <v>114.5</v>
      </c>
      <c r="L25" s="153">
        <v>43.3</v>
      </c>
      <c r="M25" s="242">
        <v>5136</v>
      </c>
      <c r="N25" s="242">
        <v>16863</v>
      </c>
      <c r="O25" s="242">
        <v>19249</v>
      </c>
      <c r="P25" s="242">
        <v>13</v>
      </c>
      <c r="Q25" s="243">
        <v>99.8</v>
      </c>
    </row>
    <row r="26" spans="1:18">
      <c r="A26" s="33"/>
      <c r="B26" s="34" t="s">
        <v>164</v>
      </c>
      <c r="C26" s="239">
        <v>113.9</v>
      </c>
      <c r="D26" s="239">
        <v>43.5</v>
      </c>
      <c r="E26" s="240">
        <v>6284</v>
      </c>
      <c r="F26" s="240">
        <v>18930</v>
      </c>
      <c r="G26" s="240">
        <v>13811</v>
      </c>
      <c r="H26" s="240">
        <v>12</v>
      </c>
      <c r="I26" s="231">
        <v>157.21100000000001</v>
      </c>
      <c r="K26" s="241">
        <v>113.9</v>
      </c>
      <c r="L26" s="153">
        <v>43.5</v>
      </c>
      <c r="M26" s="242">
        <v>5725</v>
      </c>
      <c r="N26" s="242">
        <v>17911</v>
      </c>
      <c r="O26" s="242">
        <v>20255</v>
      </c>
      <c r="P26" s="242">
        <v>11</v>
      </c>
      <c r="Q26" s="243">
        <v>100.8</v>
      </c>
    </row>
    <row r="27" spans="1:18">
      <c r="A27" s="33"/>
      <c r="B27" s="34" t="s">
        <v>165</v>
      </c>
      <c r="C27" s="239">
        <v>111.5</v>
      </c>
      <c r="D27" s="239">
        <v>45.7</v>
      </c>
      <c r="E27" s="240">
        <v>5946</v>
      </c>
      <c r="F27" s="240">
        <v>18931</v>
      </c>
      <c r="G27" s="240">
        <v>18784</v>
      </c>
      <c r="H27" s="240">
        <v>16</v>
      </c>
      <c r="I27" s="231">
        <v>157.78100000000001</v>
      </c>
      <c r="K27" s="241">
        <v>111.5</v>
      </c>
      <c r="L27" s="153">
        <v>45.7</v>
      </c>
      <c r="M27" s="242">
        <v>5469</v>
      </c>
      <c r="N27" s="242">
        <v>17484</v>
      </c>
      <c r="O27" s="242">
        <v>18940</v>
      </c>
      <c r="P27" s="242">
        <v>16</v>
      </c>
      <c r="Q27" s="243">
        <v>102.6</v>
      </c>
    </row>
    <row r="28" spans="1:18">
      <c r="A28" s="33"/>
      <c r="B28" s="34" t="s">
        <v>166</v>
      </c>
      <c r="C28" s="239">
        <v>115</v>
      </c>
      <c r="D28" s="239">
        <v>43.3</v>
      </c>
      <c r="E28" s="240">
        <v>4946</v>
      </c>
      <c r="F28" s="240">
        <v>18329</v>
      </c>
      <c r="G28" s="240">
        <v>19919</v>
      </c>
      <c r="H28" s="240">
        <v>30</v>
      </c>
      <c r="I28" s="231">
        <v>153.83600000000001</v>
      </c>
      <c r="K28" s="241">
        <v>115</v>
      </c>
      <c r="L28" s="153">
        <v>43.3</v>
      </c>
      <c r="M28" s="242">
        <v>5052</v>
      </c>
      <c r="N28" s="242">
        <v>17036</v>
      </c>
      <c r="O28" s="242">
        <v>19133</v>
      </c>
      <c r="P28" s="242">
        <v>28</v>
      </c>
      <c r="Q28" s="243">
        <v>100.2</v>
      </c>
    </row>
    <row r="29" spans="1:18">
      <c r="A29" s="33"/>
      <c r="B29" s="34" t="s">
        <v>167</v>
      </c>
      <c r="C29" s="239">
        <v>114.5</v>
      </c>
      <c r="D29" s="239">
        <v>43.4</v>
      </c>
      <c r="E29" s="240">
        <v>4774</v>
      </c>
      <c r="F29" s="240">
        <v>14570</v>
      </c>
      <c r="G29" s="240">
        <v>18754</v>
      </c>
      <c r="H29" s="240">
        <v>16</v>
      </c>
      <c r="I29" s="231">
        <v>153.839</v>
      </c>
      <c r="K29" s="241">
        <v>114.5</v>
      </c>
      <c r="L29" s="153">
        <v>43.4</v>
      </c>
      <c r="M29" s="242">
        <v>4773</v>
      </c>
      <c r="N29" s="242">
        <v>16733</v>
      </c>
      <c r="O29" s="242">
        <v>18131</v>
      </c>
      <c r="P29" s="242">
        <v>15</v>
      </c>
      <c r="Q29" s="243">
        <v>101.2</v>
      </c>
    </row>
    <row r="30" spans="1:18">
      <c r="A30" s="50"/>
      <c r="B30" s="51" t="s">
        <v>168</v>
      </c>
      <c r="C30" s="244">
        <v>113.5</v>
      </c>
      <c r="D30" s="244">
        <v>44</v>
      </c>
      <c r="E30" s="245">
        <v>6006</v>
      </c>
      <c r="F30" s="245">
        <v>13898</v>
      </c>
      <c r="G30" s="245">
        <v>17850</v>
      </c>
      <c r="H30" s="245">
        <v>12</v>
      </c>
      <c r="I30" s="236">
        <v>153.67099999999999</v>
      </c>
      <c r="K30" s="246">
        <v>113.5</v>
      </c>
      <c r="L30" s="247">
        <v>44</v>
      </c>
      <c r="M30" s="248">
        <v>6114</v>
      </c>
      <c r="N30" s="248">
        <v>18690</v>
      </c>
      <c r="O30" s="248">
        <v>19334</v>
      </c>
      <c r="P30" s="248">
        <v>12</v>
      </c>
      <c r="Q30" s="249">
        <v>101.1</v>
      </c>
    </row>
    <row r="31" spans="1:18">
      <c r="A31" s="63" t="s">
        <v>169</v>
      </c>
      <c r="B31" s="34" t="s">
        <v>157</v>
      </c>
      <c r="C31" s="239">
        <v>115.3</v>
      </c>
      <c r="D31" s="239">
        <v>42.8</v>
      </c>
      <c r="E31" s="240">
        <v>3535</v>
      </c>
      <c r="F31" s="240">
        <v>19462</v>
      </c>
      <c r="G31" s="240">
        <v>12693</v>
      </c>
      <c r="H31" s="240">
        <v>17</v>
      </c>
      <c r="I31" s="231">
        <v>152.316</v>
      </c>
      <c r="K31" s="241">
        <v>115.3</v>
      </c>
      <c r="L31" s="153">
        <v>42.8</v>
      </c>
      <c r="M31" s="242">
        <v>4359</v>
      </c>
      <c r="N31" s="242">
        <v>16522</v>
      </c>
      <c r="O31" s="242">
        <v>18741</v>
      </c>
      <c r="P31" s="242">
        <v>20</v>
      </c>
      <c r="Q31" s="243">
        <v>100.7</v>
      </c>
    </row>
    <row r="32" spans="1:18">
      <c r="A32" s="33">
        <v>1991</v>
      </c>
      <c r="B32" s="34" t="s">
        <v>158</v>
      </c>
      <c r="C32" s="239">
        <v>117.9</v>
      </c>
      <c r="D32" s="239">
        <v>44.6</v>
      </c>
      <c r="E32" s="240">
        <v>4505</v>
      </c>
      <c r="F32" s="240">
        <v>17926</v>
      </c>
      <c r="G32" s="240">
        <v>17969</v>
      </c>
      <c r="H32" s="240">
        <v>16</v>
      </c>
      <c r="I32" s="231">
        <v>152.87700000000001</v>
      </c>
      <c r="K32" s="241">
        <v>117.9</v>
      </c>
      <c r="L32" s="153">
        <v>44.6</v>
      </c>
      <c r="M32" s="242">
        <v>4940</v>
      </c>
      <c r="N32" s="242">
        <v>17630</v>
      </c>
      <c r="O32" s="242">
        <v>18329</v>
      </c>
      <c r="P32" s="242">
        <v>18</v>
      </c>
      <c r="Q32" s="243">
        <v>100.2</v>
      </c>
    </row>
    <row r="33" spans="1:17">
      <c r="A33" s="33"/>
      <c r="B33" s="34" t="s">
        <v>159</v>
      </c>
      <c r="C33" s="239">
        <v>114.9</v>
      </c>
      <c r="D33" s="239">
        <v>46.2</v>
      </c>
      <c r="E33" s="240">
        <v>4752</v>
      </c>
      <c r="F33" s="240">
        <v>16642</v>
      </c>
      <c r="G33" s="240">
        <v>26854</v>
      </c>
      <c r="H33" s="240">
        <v>34</v>
      </c>
      <c r="I33" s="231">
        <v>152.23500000000001</v>
      </c>
      <c r="K33" s="241">
        <v>114.9</v>
      </c>
      <c r="L33" s="153">
        <v>46.2</v>
      </c>
      <c r="M33" s="242">
        <v>4898</v>
      </c>
      <c r="N33" s="242">
        <v>16918</v>
      </c>
      <c r="O33" s="242">
        <v>17645</v>
      </c>
      <c r="P33" s="242">
        <v>33</v>
      </c>
      <c r="Q33" s="243">
        <v>97.5</v>
      </c>
    </row>
    <row r="34" spans="1:17">
      <c r="A34" s="33"/>
      <c r="B34" s="34" t="s">
        <v>160</v>
      </c>
      <c r="C34" s="239">
        <v>116.3</v>
      </c>
      <c r="D34" s="239">
        <v>46.3</v>
      </c>
      <c r="E34" s="240">
        <v>5024</v>
      </c>
      <c r="F34" s="240">
        <v>17646</v>
      </c>
      <c r="G34" s="240">
        <v>17677</v>
      </c>
      <c r="H34" s="240">
        <v>18</v>
      </c>
      <c r="I34" s="231">
        <v>150.339</v>
      </c>
      <c r="K34" s="241">
        <v>116.3</v>
      </c>
      <c r="L34" s="153">
        <v>46.3</v>
      </c>
      <c r="M34" s="242">
        <v>4924</v>
      </c>
      <c r="N34" s="242">
        <v>16557</v>
      </c>
      <c r="O34" s="242">
        <v>18270</v>
      </c>
      <c r="P34" s="242">
        <v>18</v>
      </c>
      <c r="Q34" s="243">
        <v>95.8</v>
      </c>
    </row>
    <row r="35" spans="1:17">
      <c r="A35" s="33"/>
      <c r="B35" s="34" t="s">
        <v>161</v>
      </c>
      <c r="C35" s="239">
        <v>117.9</v>
      </c>
      <c r="D35" s="239">
        <v>46.3</v>
      </c>
      <c r="E35" s="240">
        <v>3830</v>
      </c>
      <c r="F35" s="240">
        <v>15798</v>
      </c>
      <c r="G35" s="240">
        <v>16296</v>
      </c>
      <c r="H35" s="240">
        <v>29</v>
      </c>
      <c r="I35" s="231">
        <v>148.83799999999999</v>
      </c>
      <c r="K35" s="241">
        <v>117.9</v>
      </c>
      <c r="L35" s="153">
        <v>46.3</v>
      </c>
      <c r="M35" s="242">
        <v>4101</v>
      </c>
      <c r="N35" s="242">
        <v>17026</v>
      </c>
      <c r="O35" s="242">
        <v>18476</v>
      </c>
      <c r="P35" s="242">
        <v>25</v>
      </c>
      <c r="Q35" s="243">
        <v>95</v>
      </c>
    </row>
    <row r="36" spans="1:17">
      <c r="A36" s="33"/>
      <c r="B36" s="34" t="s">
        <v>162</v>
      </c>
      <c r="C36" s="239">
        <v>118.2</v>
      </c>
      <c r="D36" s="239">
        <v>47.9</v>
      </c>
      <c r="E36" s="240">
        <v>5087</v>
      </c>
      <c r="F36" s="240">
        <v>17210</v>
      </c>
      <c r="G36" s="240">
        <v>18390</v>
      </c>
      <c r="H36" s="240">
        <v>25</v>
      </c>
      <c r="I36" s="231">
        <v>148.30099999999999</v>
      </c>
      <c r="K36" s="241">
        <v>118.2</v>
      </c>
      <c r="L36" s="153">
        <v>47.9</v>
      </c>
      <c r="M36" s="242">
        <v>4688</v>
      </c>
      <c r="N36" s="242">
        <v>17867</v>
      </c>
      <c r="O36" s="242">
        <v>17778</v>
      </c>
      <c r="P36" s="242">
        <v>25</v>
      </c>
      <c r="Q36" s="243">
        <v>95.1</v>
      </c>
    </row>
    <row r="37" spans="1:17">
      <c r="A37" s="33"/>
      <c r="B37" s="34" t="s">
        <v>163</v>
      </c>
      <c r="C37" s="239">
        <v>118.2</v>
      </c>
      <c r="D37" s="239">
        <v>48.7</v>
      </c>
      <c r="E37" s="240">
        <v>4346</v>
      </c>
      <c r="F37" s="240">
        <v>16813</v>
      </c>
      <c r="G37" s="240">
        <v>22169</v>
      </c>
      <c r="H37" s="240">
        <v>23</v>
      </c>
      <c r="I37" s="231">
        <v>147.29900000000001</v>
      </c>
      <c r="K37" s="241">
        <v>118.2</v>
      </c>
      <c r="L37" s="153">
        <v>48.7</v>
      </c>
      <c r="M37" s="242">
        <v>3832</v>
      </c>
      <c r="N37" s="242">
        <v>15890</v>
      </c>
      <c r="O37" s="242">
        <v>17937</v>
      </c>
      <c r="P37" s="242">
        <v>25</v>
      </c>
      <c r="Q37" s="243">
        <v>95</v>
      </c>
    </row>
    <row r="38" spans="1:17">
      <c r="A38" s="33"/>
      <c r="B38" s="34" t="s">
        <v>164</v>
      </c>
      <c r="C38" s="239">
        <v>115.6</v>
      </c>
      <c r="D38" s="239">
        <v>50.3</v>
      </c>
      <c r="E38" s="240">
        <v>4293</v>
      </c>
      <c r="F38" s="240">
        <v>16300</v>
      </c>
      <c r="G38" s="240">
        <v>13215</v>
      </c>
      <c r="H38" s="240">
        <v>31</v>
      </c>
      <c r="I38" s="231">
        <v>146.34100000000001</v>
      </c>
      <c r="K38" s="241">
        <v>115.6</v>
      </c>
      <c r="L38" s="153">
        <v>50.3</v>
      </c>
      <c r="M38" s="242">
        <v>3896</v>
      </c>
      <c r="N38" s="242">
        <v>15760</v>
      </c>
      <c r="O38" s="242">
        <v>19348</v>
      </c>
      <c r="P38" s="242">
        <v>31</v>
      </c>
      <c r="Q38" s="243">
        <v>93.1</v>
      </c>
    </row>
    <row r="39" spans="1:17">
      <c r="A39" s="33"/>
      <c r="B39" s="34" t="s">
        <v>165</v>
      </c>
      <c r="C39" s="239">
        <v>112.8</v>
      </c>
      <c r="D39" s="239">
        <v>50.7</v>
      </c>
      <c r="E39" s="240">
        <v>4766</v>
      </c>
      <c r="F39" s="240">
        <v>17516</v>
      </c>
      <c r="G39" s="240">
        <v>18162</v>
      </c>
      <c r="H39" s="240">
        <v>31</v>
      </c>
      <c r="I39" s="231">
        <v>144.06299999999999</v>
      </c>
      <c r="K39" s="241">
        <v>112.8</v>
      </c>
      <c r="L39" s="153">
        <v>50.7</v>
      </c>
      <c r="M39" s="242">
        <v>4370</v>
      </c>
      <c r="N39" s="242">
        <v>16119</v>
      </c>
      <c r="O39" s="242">
        <v>17779</v>
      </c>
      <c r="P39" s="242">
        <v>31</v>
      </c>
      <c r="Q39" s="243">
        <v>91.3</v>
      </c>
    </row>
    <row r="40" spans="1:17">
      <c r="A40" s="33"/>
      <c r="B40" s="34" t="s">
        <v>166</v>
      </c>
      <c r="C40" s="239">
        <v>111.8</v>
      </c>
      <c r="D40" s="239">
        <v>53.1</v>
      </c>
      <c r="E40" s="240">
        <v>3631</v>
      </c>
      <c r="F40" s="240">
        <v>16917</v>
      </c>
      <c r="G40" s="240">
        <v>18933</v>
      </c>
      <c r="H40" s="240">
        <v>40</v>
      </c>
      <c r="I40" s="231">
        <v>141.976</v>
      </c>
      <c r="K40" s="241">
        <v>111.8</v>
      </c>
      <c r="L40" s="153">
        <v>53.1</v>
      </c>
      <c r="M40" s="242">
        <v>3847</v>
      </c>
      <c r="N40" s="242">
        <v>15712</v>
      </c>
      <c r="O40" s="242">
        <v>18517</v>
      </c>
      <c r="P40" s="242">
        <v>38</v>
      </c>
      <c r="Q40" s="243">
        <v>92.3</v>
      </c>
    </row>
    <row r="41" spans="1:17">
      <c r="A41" s="33"/>
      <c r="B41" s="34" t="s">
        <v>167</v>
      </c>
      <c r="C41" s="239">
        <v>112.3</v>
      </c>
      <c r="D41" s="239">
        <v>52.8</v>
      </c>
      <c r="E41" s="240">
        <v>4073</v>
      </c>
      <c r="F41" s="240">
        <v>13703</v>
      </c>
      <c r="G41" s="240">
        <v>18757</v>
      </c>
      <c r="H41" s="240">
        <v>45</v>
      </c>
      <c r="I41" s="231">
        <v>141.899</v>
      </c>
      <c r="K41" s="241">
        <v>112.3</v>
      </c>
      <c r="L41" s="153">
        <v>52.8</v>
      </c>
      <c r="M41" s="242">
        <v>4074</v>
      </c>
      <c r="N41" s="242">
        <v>15976</v>
      </c>
      <c r="O41" s="242">
        <v>18387</v>
      </c>
      <c r="P41" s="242">
        <v>41</v>
      </c>
      <c r="Q41" s="243">
        <v>92.2</v>
      </c>
    </row>
    <row r="42" spans="1:17">
      <c r="A42" s="50"/>
      <c r="B42" s="34" t="s">
        <v>168</v>
      </c>
      <c r="C42" s="239">
        <v>112.1</v>
      </c>
      <c r="D42" s="239">
        <v>54.3</v>
      </c>
      <c r="E42" s="240">
        <v>3969</v>
      </c>
      <c r="F42" s="240">
        <v>12398</v>
      </c>
      <c r="G42" s="240">
        <v>16157</v>
      </c>
      <c r="H42" s="240">
        <v>48</v>
      </c>
      <c r="I42" s="231">
        <v>141.24799999999999</v>
      </c>
      <c r="K42" s="241">
        <v>112.1</v>
      </c>
      <c r="L42" s="153">
        <v>54.3</v>
      </c>
      <c r="M42" s="242">
        <v>3965</v>
      </c>
      <c r="N42" s="242">
        <v>16027</v>
      </c>
      <c r="O42" s="242">
        <v>17441</v>
      </c>
      <c r="P42" s="242">
        <v>46</v>
      </c>
      <c r="Q42" s="243">
        <v>91.9</v>
      </c>
    </row>
    <row r="43" spans="1:17">
      <c r="A43" s="33" t="s">
        <v>171</v>
      </c>
      <c r="B43" s="64" t="s">
        <v>157</v>
      </c>
      <c r="C43" s="250">
        <v>112.1</v>
      </c>
      <c r="D43" s="250">
        <v>53.5</v>
      </c>
      <c r="E43" s="251">
        <v>3090</v>
      </c>
      <c r="F43" s="251">
        <v>17533</v>
      </c>
      <c r="G43" s="251">
        <v>12463</v>
      </c>
      <c r="H43" s="251">
        <v>33</v>
      </c>
      <c r="I43" s="252">
        <v>139.85</v>
      </c>
      <c r="K43" s="253">
        <v>112.1</v>
      </c>
      <c r="L43" s="254">
        <v>53.5</v>
      </c>
      <c r="M43" s="255">
        <v>3729</v>
      </c>
      <c r="N43" s="255">
        <v>15052</v>
      </c>
      <c r="O43" s="255">
        <v>18076</v>
      </c>
      <c r="P43" s="255">
        <v>37</v>
      </c>
      <c r="Q43" s="256">
        <v>91.8</v>
      </c>
    </row>
    <row r="44" spans="1:17">
      <c r="A44" s="33">
        <v>1992</v>
      </c>
      <c r="B44" s="34" t="s">
        <v>158</v>
      </c>
      <c r="C44" s="239">
        <v>110.2</v>
      </c>
      <c r="D44" s="239">
        <v>54.4</v>
      </c>
      <c r="E44" s="240">
        <v>3871</v>
      </c>
      <c r="F44" s="240">
        <v>14692</v>
      </c>
      <c r="G44" s="240">
        <v>17550</v>
      </c>
      <c r="H44" s="240">
        <v>37</v>
      </c>
      <c r="I44" s="231">
        <v>139.29900000000001</v>
      </c>
      <c r="K44" s="241">
        <v>110.2</v>
      </c>
      <c r="L44" s="153">
        <v>54.4</v>
      </c>
      <c r="M44" s="242">
        <v>4342</v>
      </c>
      <c r="N44" s="242">
        <v>14463</v>
      </c>
      <c r="O44" s="242">
        <v>17587</v>
      </c>
      <c r="P44" s="242">
        <v>41</v>
      </c>
      <c r="Q44" s="243">
        <v>91.1</v>
      </c>
    </row>
    <row r="45" spans="1:17">
      <c r="A45" s="33"/>
      <c r="B45" s="34" t="s">
        <v>159</v>
      </c>
      <c r="C45" s="239">
        <v>111.5</v>
      </c>
      <c r="D45" s="239">
        <v>53.1</v>
      </c>
      <c r="E45" s="240">
        <v>3476</v>
      </c>
      <c r="F45" s="240">
        <v>14278</v>
      </c>
      <c r="G45" s="240">
        <v>25313</v>
      </c>
      <c r="H45" s="240">
        <v>43</v>
      </c>
      <c r="I45" s="231">
        <v>139.95099999999999</v>
      </c>
      <c r="K45" s="241">
        <v>111.5</v>
      </c>
      <c r="L45" s="153">
        <v>53.1</v>
      </c>
      <c r="M45" s="242">
        <v>3618</v>
      </c>
      <c r="N45" s="242">
        <v>14190</v>
      </c>
      <c r="O45" s="242">
        <v>16287</v>
      </c>
      <c r="P45" s="242">
        <v>41</v>
      </c>
      <c r="Q45" s="243">
        <v>91.9</v>
      </c>
    </row>
    <row r="46" spans="1:17">
      <c r="A46" s="33"/>
      <c r="B46" s="34" t="s">
        <v>160</v>
      </c>
      <c r="C46" s="239">
        <v>108.7</v>
      </c>
      <c r="D46" s="239">
        <v>53.6</v>
      </c>
      <c r="E46" s="240">
        <v>5302</v>
      </c>
      <c r="F46" s="240">
        <v>15001</v>
      </c>
      <c r="G46" s="240">
        <v>16494</v>
      </c>
      <c r="H46" s="240">
        <v>28</v>
      </c>
      <c r="I46" s="231">
        <v>139.55099999999999</v>
      </c>
      <c r="K46" s="241">
        <v>108.7</v>
      </c>
      <c r="L46" s="153">
        <v>53.6</v>
      </c>
      <c r="M46" s="242">
        <v>5208</v>
      </c>
      <c r="N46" s="242">
        <v>14276</v>
      </c>
      <c r="O46" s="242">
        <v>17566</v>
      </c>
      <c r="P46" s="242">
        <v>28</v>
      </c>
      <c r="Q46" s="243">
        <v>92.8</v>
      </c>
    </row>
    <row r="47" spans="1:17">
      <c r="A47" s="33"/>
      <c r="B47" s="34" t="s">
        <v>161</v>
      </c>
      <c r="C47" s="239">
        <v>106.8</v>
      </c>
      <c r="D47" s="239">
        <v>54.7</v>
      </c>
      <c r="E47" s="240">
        <v>4353</v>
      </c>
      <c r="F47" s="240">
        <v>12089</v>
      </c>
      <c r="G47" s="240">
        <v>14304</v>
      </c>
      <c r="H47" s="240">
        <v>42</v>
      </c>
      <c r="I47" s="231">
        <v>138.17099999999999</v>
      </c>
      <c r="K47" s="241">
        <v>106.8</v>
      </c>
      <c r="L47" s="153">
        <v>54.7</v>
      </c>
      <c r="M47" s="242">
        <v>4644</v>
      </c>
      <c r="N47" s="242">
        <v>13587</v>
      </c>
      <c r="O47" s="242">
        <v>17140</v>
      </c>
      <c r="P47" s="242">
        <v>38</v>
      </c>
      <c r="Q47" s="243">
        <v>92.8</v>
      </c>
    </row>
    <row r="48" spans="1:17">
      <c r="A48" s="33"/>
      <c r="B48" s="34" t="s">
        <v>162</v>
      </c>
      <c r="C48" s="239">
        <v>109.5</v>
      </c>
      <c r="D48" s="239">
        <v>52.7</v>
      </c>
      <c r="E48" s="240">
        <v>4192</v>
      </c>
      <c r="F48" s="240">
        <v>13880</v>
      </c>
      <c r="G48" s="240">
        <v>18880</v>
      </c>
      <c r="H48" s="240">
        <v>47</v>
      </c>
      <c r="I48" s="231">
        <v>137.62100000000001</v>
      </c>
      <c r="K48" s="241">
        <v>109.5</v>
      </c>
      <c r="L48" s="153">
        <v>52.7</v>
      </c>
      <c r="M48" s="242">
        <v>3829</v>
      </c>
      <c r="N48" s="242">
        <v>13711</v>
      </c>
      <c r="O48" s="242">
        <v>17214</v>
      </c>
      <c r="P48" s="242">
        <v>48</v>
      </c>
      <c r="Q48" s="243">
        <v>92.8</v>
      </c>
    </row>
    <row r="49" spans="1:17">
      <c r="A49" s="33"/>
      <c r="B49" s="34" t="s">
        <v>163</v>
      </c>
      <c r="C49" s="239">
        <v>107.5</v>
      </c>
      <c r="D49" s="239">
        <v>54.2</v>
      </c>
      <c r="E49" s="240">
        <v>5690</v>
      </c>
      <c r="F49" s="240">
        <v>14123</v>
      </c>
      <c r="G49" s="240">
        <v>20882</v>
      </c>
      <c r="H49" s="240">
        <v>57</v>
      </c>
      <c r="I49" s="231">
        <v>137.40199999999999</v>
      </c>
      <c r="K49" s="241">
        <v>107.5</v>
      </c>
      <c r="L49" s="153">
        <v>54.2</v>
      </c>
      <c r="M49" s="242">
        <v>4981</v>
      </c>
      <c r="N49" s="242">
        <v>13386</v>
      </c>
      <c r="O49" s="242">
        <v>16712</v>
      </c>
      <c r="P49" s="242">
        <v>63</v>
      </c>
      <c r="Q49" s="243">
        <v>93.3</v>
      </c>
    </row>
    <row r="50" spans="1:17">
      <c r="A50" s="33"/>
      <c r="B50" s="34" t="s">
        <v>164</v>
      </c>
      <c r="C50" s="239">
        <v>107.4</v>
      </c>
      <c r="D50" s="239">
        <v>54.2</v>
      </c>
      <c r="E50" s="240">
        <v>4941</v>
      </c>
      <c r="F50" s="240">
        <v>12508</v>
      </c>
      <c r="G50" s="240">
        <v>10799</v>
      </c>
      <c r="H50" s="240">
        <v>40</v>
      </c>
      <c r="I50" s="231">
        <v>135.76900000000001</v>
      </c>
      <c r="K50" s="241">
        <v>107.4</v>
      </c>
      <c r="L50" s="153">
        <v>54.2</v>
      </c>
      <c r="M50" s="242">
        <v>4552</v>
      </c>
      <c r="N50" s="242">
        <v>12631</v>
      </c>
      <c r="O50" s="242">
        <v>16296</v>
      </c>
      <c r="P50" s="242">
        <v>41</v>
      </c>
      <c r="Q50" s="243">
        <v>92.8</v>
      </c>
    </row>
    <row r="51" spans="1:17">
      <c r="A51" s="33"/>
      <c r="B51" s="34" t="s">
        <v>165</v>
      </c>
      <c r="C51" s="239">
        <v>110</v>
      </c>
      <c r="D51" s="239">
        <v>53</v>
      </c>
      <c r="E51" s="240">
        <v>4542</v>
      </c>
      <c r="F51" s="240">
        <v>14673</v>
      </c>
      <c r="G51" s="240">
        <v>17254</v>
      </c>
      <c r="H51" s="240">
        <v>42</v>
      </c>
      <c r="I51" s="231">
        <v>134.64500000000001</v>
      </c>
      <c r="K51" s="241">
        <v>110</v>
      </c>
      <c r="L51" s="153">
        <v>53</v>
      </c>
      <c r="M51" s="242">
        <v>4168</v>
      </c>
      <c r="N51" s="242">
        <v>13055</v>
      </c>
      <c r="O51" s="242">
        <v>16506</v>
      </c>
      <c r="P51" s="242">
        <v>42</v>
      </c>
      <c r="Q51" s="243">
        <v>93.5</v>
      </c>
    </row>
    <row r="52" spans="1:17">
      <c r="A52" s="33"/>
      <c r="B52" s="34" t="s">
        <v>166</v>
      </c>
      <c r="C52" s="239">
        <v>108.9</v>
      </c>
      <c r="D52" s="239">
        <v>52.8</v>
      </c>
      <c r="E52" s="240">
        <v>3826</v>
      </c>
      <c r="F52" s="240">
        <v>13471</v>
      </c>
      <c r="G52" s="240">
        <v>16387</v>
      </c>
      <c r="H52" s="240">
        <v>40</v>
      </c>
      <c r="I52" s="231">
        <v>133.17500000000001</v>
      </c>
      <c r="K52" s="241">
        <v>108.9</v>
      </c>
      <c r="L52" s="153">
        <v>52.8</v>
      </c>
      <c r="M52" s="242">
        <v>4130</v>
      </c>
      <c r="N52" s="242">
        <v>12649</v>
      </c>
      <c r="O52" s="242">
        <v>16119</v>
      </c>
      <c r="P52" s="242">
        <v>38</v>
      </c>
      <c r="Q52" s="243">
        <v>93.8</v>
      </c>
    </row>
    <row r="53" spans="1:17">
      <c r="A53" s="33"/>
      <c r="B53" s="34" t="s">
        <v>167</v>
      </c>
      <c r="C53" s="239">
        <v>105.7</v>
      </c>
      <c r="D53" s="239">
        <v>54.7</v>
      </c>
      <c r="E53" s="240">
        <v>4474</v>
      </c>
      <c r="F53" s="240">
        <v>9984</v>
      </c>
      <c r="G53" s="240">
        <v>16240</v>
      </c>
      <c r="H53" s="240">
        <v>52</v>
      </c>
      <c r="I53" s="231">
        <v>133.767</v>
      </c>
      <c r="K53" s="241">
        <v>105.7</v>
      </c>
      <c r="L53" s="153">
        <v>54.7</v>
      </c>
      <c r="M53" s="242">
        <v>4397</v>
      </c>
      <c r="N53" s="242">
        <v>11916</v>
      </c>
      <c r="O53" s="242">
        <v>16191</v>
      </c>
      <c r="P53" s="242">
        <v>48</v>
      </c>
      <c r="Q53" s="243">
        <v>94.3</v>
      </c>
    </row>
    <row r="54" spans="1:17">
      <c r="A54" s="33"/>
      <c r="B54" s="51" t="s">
        <v>168</v>
      </c>
      <c r="C54" s="244">
        <v>105.9</v>
      </c>
      <c r="D54" s="244">
        <v>53.6</v>
      </c>
      <c r="E54" s="245">
        <v>4463</v>
      </c>
      <c r="F54" s="245">
        <v>9982</v>
      </c>
      <c r="G54" s="245">
        <v>15290</v>
      </c>
      <c r="H54" s="245">
        <v>50</v>
      </c>
      <c r="I54" s="236">
        <v>133.60499999999999</v>
      </c>
      <c r="K54" s="246">
        <v>105.9</v>
      </c>
      <c r="L54" s="247">
        <v>53.6</v>
      </c>
      <c r="M54" s="248">
        <v>4376</v>
      </c>
      <c r="N54" s="248">
        <v>12375</v>
      </c>
      <c r="O54" s="248">
        <v>16532</v>
      </c>
      <c r="P54" s="248">
        <v>47</v>
      </c>
      <c r="Q54" s="249">
        <v>94.6</v>
      </c>
    </row>
    <row r="55" spans="1:17">
      <c r="A55" s="63" t="s">
        <v>172</v>
      </c>
      <c r="B55" s="34" t="s">
        <v>157</v>
      </c>
      <c r="C55" s="239">
        <v>107.4</v>
      </c>
      <c r="D55" s="239">
        <v>55.2</v>
      </c>
      <c r="E55" s="240">
        <v>3897</v>
      </c>
      <c r="F55" s="240">
        <v>13594</v>
      </c>
      <c r="G55" s="240">
        <v>10848</v>
      </c>
      <c r="H55" s="240">
        <v>43</v>
      </c>
      <c r="I55" s="231">
        <v>133.048</v>
      </c>
      <c r="K55" s="241">
        <v>107.4</v>
      </c>
      <c r="L55" s="153">
        <v>55.2</v>
      </c>
      <c r="M55" s="242">
        <v>4622</v>
      </c>
      <c r="N55" s="242">
        <v>12226</v>
      </c>
      <c r="O55" s="242">
        <v>16264</v>
      </c>
      <c r="P55" s="242">
        <v>49</v>
      </c>
      <c r="Q55" s="243">
        <v>95.1</v>
      </c>
    </row>
    <row r="56" spans="1:17">
      <c r="A56" s="33">
        <v>1993</v>
      </c>
      <c r="B56" s="34" t="s">
        <v>158</v>
      </c>
      <c r="C56" s="239">
        <v>106.5</v>
      </c>
      <c r="D56" s="239">
        <v>55.3</v>
      </c>
      <c r="E56" s="240">
        <v>3427</v>
      </c>
      <c r="F56" s="240">
        <v>12104</v>
      </c>
      <c r="G56" s="240">
        <v>16313</v>
      </c>
      <c r="H56" s="240">
        <v>41</v>
      </c>
      <c r="I56" s="231">
        <v>131.773</v>
      </c>
      <c r="K56" s="241">
        <v>106.5</v>
      </c>
      <c r="L56" s="153">
        <v>55.3</v>
      </c>
      <c r="M56" s="242">
        <v>3903</v>
      </c>
      <c r="N56" s="242">
        <v>11796</v>
      </c>
      <c r="O56" s="242">
        <v>16460</v>
      </c>
      <c r="P56" s="242">
        <v>44</v>
      </c>
      <c r="Q56" s="243">
        <v>94.6</v>
      </c>
    </row>
    <row r="57" spans="1:17">
      <c r="A57" s="33"/>
      <c r="B57" s="34" t="s">
        <v>159</v>
      </c>
      <c r="C57" s="239">
        <v>102.7</v>
      </c>
      <c r="D57" s="239">
        <v>55.1</v>
      </c>
      <c r="E57" s="240">
        <v>4757</v>
      </c>
      <c r="F57" s="240">
        <v>12688</v>
      </c>
      <c r="G57" s="240">
        <v>26335</v>
      </c>
      <c r="H57" s="240">
        <v>48</v>
      </c>
      <c r="I57" s="231">
        <v>129.85</v>
      </c>
      <c r="K57" s="241">
        <v>102.7</v>
      </c>
      <c r="L57" s="153">
        <v>55.1</v>
      </c>
      <c r="M57" s="242">
        <v>5021</v>
      </c>
      <c r="N57" s="242">
        <v>12128</v>
      </c>
      <c r="O57" s="242">
        <v>16346</v>
      </c>
      <c r="P57" s="242">
        <v>46</v>
      </c>
      <c r="Q57" s="243">
        <v>92.8</v>
      </c>
    </row>
    <row r="58" spans="1:17">
      <c r="A58" s="33"/>
      <c r="B58" s="34" t="s">
        <v>160</v>
      </c>
      <c r="C58" s="239">
        <v>107</v>
      </c>
      <c r="D58" s="239">
        <v>53.6</v>
      </c>
      <c r="E58" s="240">
        <v>5747</v>
      </c>
      <c r="F58" s="240">
        <v>12510</v>
      </c>
      <c r="G58" s="240">
        <v>15144</v>
      </c>
      <c r="H58" s="240">
        <v>53</v>
      </c>
      <c r="I58" s="231">
        <v>127.45399999999999</v>
      </c>
      <c r="K58" s="241">
        <v>107</v>
      </c>
      <c r="L58" s="153">
        <v>53.6</v>
      </c>
      <c r="M58" s="242">
        <v>5724</v>
      </c>
      <c r="N58" s="242">
        <v>11863</v>
      </c>
      <c r="O58" s="242">
        <v>16041</v>
      </c>
      <c r="P58" s="242">
        <v>53</v>
      </c>
      <c r="Q58" s="243">
        <v>91.3</v>
      </c>
    </row>
    <row r="59" spans="1:17">
      <c r="A59" s="33"/>
      <c r="B59" s="34" t="s">
        <v>161</v>
      </c>
      <c r="C59" s="239">
        <v>102.1</v>
      </c>
      <c r="D59" s="239">
        <v>53.7</v>
      </c>
      <c r="E59" s="240">
        <v>4156</v>
      </c>
      <c r="F59" s="240">
        <v>10001</v>
      </c>
      <c r="G59" s="240">
        <v>12575</v>
      </c>
      <c r="H59" s="240">
        <v>53</v>
      </c>
      <c r="I59" s="231">
        <v>125.953</v>
      </c>
      <c r="K59" s="241">
        <v>102.1</v>
      </c>
      <c r="L59" s="153">
        <v>53.7</v>
      </c>
      <c r="M59" s="242">
        <v>4427</v>
      </c>
      <c r="N59" s="242">
        <v>11372</v>
      </c>
      <c r="O59" s="242">
        <v>15495</v>
      </c>
      <c r="P59" s="242">
        <v>50</v>
      </c>
      <c r="Q59" s="243">
        <v>91.2</v>
      </c>
    </row>
    <row r="60" spans="1:17">
      <c r="A60" s="33"/>
      <c r="B60" s="34" t="s">
        <v>162</v>
      </c>
      <c r="C60" s="239">
        <v>103.5</v>
      </c>
      <c r="D60" s="239">
        <v>57.1</v>
      </c>
      <c r="E60" s="240">
        <v>5115</v>
      </c>
      <c r="F60" s="240">
        <v>11243</v>
      </c>
      <c r="G60" s="240">
        <v>16982</v>
      </c>
      <c r="H60" s="240">
        <v>46</v>
      </c>
      <c r="I60" s="231">
        <v>125.121</v>
      </c>
      <c r="K60" s="241">
        <v>103.5</v>
      </c>
      <c r="L60" s="153">
        <v>57.1</v>
      </c>
      <c r="M60" s="242">
        <v>4660</v>
      </c>
      <c r="N60" s="242">
        <v>11155</v>
      </c>
      <c r="O60" s="242">
        <v>15670</v>
      </c>
      <c r="P60" s="242">
        <v>47</v>
      </c>
      <c r="Q60" s="243">
        <v>90.9</v>
      </c>
    </row>
    <row r="61" spans="1:17">
      <c r="A61" s="33"/>
      <c r="B61" s="34" t="s">
        <v>163</v>
      </c>
      <c r="C61" s="239">
        <v>107</v>
      </c>
      <c r="D61" s="239">
        <v>53.2</v>
      </c>
      <c r="E61" s="240">
        <v>5772</v>
      </c>
      <c r="F61" s="240">
        <v>11891</v>
      </c>
      <c r="G61" s="240">
        <v>19134</v>
      </c>
      <c r="H61" s="240">
        <v>53</v>
      </c>
      <c r="I61" s="231">
        <v>123.621</v>
      </c>
      <c r="K61" s="241">
        <v>107</v>
      </c>
      <c r="L61" s="153">
        <v>53.2</v>
      </c>
      <c r="M61" s="242">
        <v>4982</v>
      </c>
      <c r="N61" s="242">
        <v>11316</v>
      </c>
      <c r="O61" s="242">
        <v>15348</v>
      </c>
      <c r="P61" s="242">
        <v>58</v>
      </c>
      <c r="Q61" s="243">
        <v>90</v>
      </c>
    </row>
    <row r="62" spans="1:17">
      <c r="A62" s="33"/>
      <c r="B62" s="34" t="s">
        <v>164</v>
      </c>
      <c r="C62" s="239">
        <v>102.3</v>
      </c>
      <c r="D62" s="239">
        <v>55.5</v>
      </c>
      <c r="E62" s="240">
        <v>4847</v>
      </c>
      <c r="F62" s="240">
        <v>10993</v>
      </c>
      <c r="G62" s="240">
        <v>10112</v>
      </c>
      <c r="H62" s="240">
        <v>54</v>
      </c>
      <c r="I62" s="231">
        <v>121.102</v>
      </c>
      <c r="K62" s="241">
        <v>102.3</v>
      </c>
      <c r="L62" s="153">
        <v>55.5</v>
      </c>
      <c r="M62" s="242">
        <v>4512</v>
      </c>
      <c r="N62" s="242">
        <v>10939</v>
      </c>
      <c r="O62" s="242">
        <v>15049</v>
      </c>
      <c r="P62" s="242">
        <v>54</v>
      </c>
      <c r="Q62" s="243">
        <v>89.2</v>
      </c>
    </row>
    <row r="63" spans="1:17">
      <c r="A63" s="33"/>
      <c r="B63" s="34" t="s">
        <v>165</v>
      </c>
      <c r="C63" s="239">
        <v>103.4</v>
      </c>
      <c r="D63" s="239">
        <v>54.1</v>
      </c>
      <c r="E63" s="240">
        <v>5337</v>
      </c>
      <c r="F63" s="240">
        <v>11802</v>
      </c>
      <c r="G63" s="240">
        <v>16695</v>
      </c>
      <c r="H63" s="240">
        <v>53</v>
      </c>
      <c r="I63" s="231">
        <v>118.438</v>
      </c>
      <c r="K63" s="241">
        <v>103.4</v>
      </c>
      <c r="L63" s="153">
        <v>54.1</v>
      </c>
      <c r="M63" s="242">
        <v>4908</v>
      </c>
      <c r="N63" s="242">
        <v>10689</v>
      </c>
      <c r="O63" s="242">
        <v>15791</v>
      </c>
      <c r="P63" s="242">
        <v>51</v>
      </c>
      <c r="Q63" s="243">
        <v>88</v>
      </c>
    </row>
    <row r="64" spans="1:17">
      <c r="A64" s="33"/>
      <c r="B64" s="34" t="s">
        <v>166</v>
      </c>
      <c r="C64" s="239">
        <v>100.4</v>
      </c>
      <c r="D64" s="239">
        <v>54.9</v>
      </c>
      <c r="E64" s="240">
        <v>5038</v>
      </c>
      <c r="F64" s="240">
        <v>11409</v>
      </c>
      <c r="G64" s="240">
        <v>14499</v>
      </c>
      <c r="H64" s="240">
        <v>64</v>
      </c>
      <c r="I64" s="231">
        <v>117.16500000000001</v>
      </c>
      <c r="K64" s="241">
        <v>100.4</v>
      </c>
      <c r="L64" s="153">
        <v>54.9</v>
      </c>
      <c r="M64" s="242">
        <v>5484</v>
      </c>
      <c r="N64" s="242">
        <v>11010</v>
      </c>
      <c r="O64" s="242">
        <v>14843</v>
      </c>
      <c r="P64" s="242">
        <v>63</v>
      </c>
      <c r="Q64" s="243">
        <v>88</v>
      </c>
    </row>
    <row r="65" spans="1:17">
      <c r="A65" s="33"/>
      <c r="B65" s="34" t="s">
        <v>167</v>
      </c>
      <c r="C65" s="239">
        <v>101.8</v>
      </c>
      <c r="D65" s="239">
        <v>54.9</v>
      </c>
      <c r="E65" s="240">
        <v>5085</v>
      </c>
      <c r="F65" s="240">
        <v>9184</v>
      </c>
      <c r="G65" s="240">
        <v>15633</v>
      </c>
      <c r="H65" s="240">
        <v>63</v>
      </c>
      <c r="I65" s="231">
        <v>116.85899999999999</v>
      </c>
      <c r="K65" s="241">
        <v>101.8</v>
      </c>
      <c r="L65" s="153">
        <v>54.9</v>
      </c>
      <c r="M65" s="242">
        <v>4944</v>
      </c>
      <c r="N65" s="242">
        <v>10424</v>
      </c>
      <c r="O65" s="242">
        <v>15071</v>
      </c>
      <c r="P65" s="242">
        <v>59</v>
      </c>
      <c r="Q65" s="243">
        <v>87.4</v>
      </c>
    </row>
    <row r="66" spans="1:17">
      <c r="A66" s="50"/>
      <c r="B66" s="34" t="s">
        <v>168</v>
      </c>
      <c r="C66" s="239">
        <v>101.1</v>
      </c>
      <c r="D66" s="239">
        <v>54.7</v>
      </c>
      <c r="E66" s="240">
        <v>5987</v>
      </c>
      <c r="F66" s="240">
        <v>8484</v>
      </c>
      <c r="G66" s="240">
        <v>13596</v>
      </c>
      <c r="H66" s="240">
        <v>60</v>
      </c>
      <c r="I66" s="231">
        <v>117.774</v>
      </c>
      <c r="K66" s="241">
        <v>101.1</v>
      </c>
      <c r="L66" s="153">
        <v>54.7</v>
      </c>
      <c r="M66" s="242">
        <v>5807</v>
      </c>
      <c r="N66" s="242">
        <v>10488</v>
      </c>
      <c r="O66" s="242">
        <v>14710</v>
      </c>
      <c r="P66" s="242">
        <v>56</v>
      </c>
      <c r="Q66" s="243">
        <v>88.2</v>
      </c>
    </row>
    <row r="67" spans="1:17">
      <c r="A67" s="33" t="s">
        <v>175</v>
      </c>
      <c r="B67" s="64" t="s">
        <v>157</v>
      </c>
      <c r="C67" s="250">
        <v>101.6</v>
      </c>
      <c r="D67" s="250">
        <v>58.7</v>
      </c>
      <c r="E67" s="251">
        <v>4699</v>
      </c>
      <c r="F67" s="251">
        <v>12023</v>
      </c>
      <c r="G67" s="251">
        <v>10161</v>
      </c>
      <c r="H67" s="251">
        <v>58</v>
      </c>
      <c r="I67" s="252">
        <v>117.899</v>
      </c>
      <c r="K67" s="253">
        <v>101.6</v>
      </c>
      <c r="L67" s="254">
        <v>58.7</v>
      </c>
      <c r="M67" s="255">
        <v>5482</v>
      </c>
      <c r="N67" s="255">
        <v>10986</v>
      </c>
      <c r="O67" s="255">
        <v>15291</v>
      </c>
      <c r="P67" s="255">
        <v>66</v>
      </c>
      <c r="Q67" s="256">
        <v>88.6</v>
      </c>
    </row>
    <row r="68" spans="1:17">
      <c r="A68" s="33">
        <v>1994</v>
      </c>
      <c r="B68" s="34" t="s">
        <v>158</v>
      </c>
      <c r="C68" s="239">
        <v>97.8</v>
      </c>
      <c r="D68" s="239">
        <v>57.6</v>
      </c>
      <c r="E68" s="240">
        <v>4853</v>
      </c>
      <c r="F68" s="240">
        <v>10265</v>
      </c>
      <c r="G68" s="240">
        <v>14883</v>
      </c>
      <c r="H68" s="240">
        <v>56</v>
      </c>
      <c r="I68" s="231">
        <v>117.759</v>
      </c>
      <c r="K68" s="241">
        <v>97.8</v>
      </c>
      <c r="L68" s="153">
        <v>57.6</v>
      </c>
      <c r="M68" s="242">
        <v>5639</v>
      </c>
      <c r="N68" s="242">
        <v>9957</v>
      </c>
      <c r="O68" s="242">
        <v>14807</v>
      </c>
      <c r="P68" s="242">
        <v>58</v>
      </c>
      <c r="Q68" s="243">
        <v>89.4</v>
      </c>
    </row>
    <row r="69" spans="1:17">
      <c r="A69" s="33"/>
      <c r="B69" s="34" t="s">
        <v>159</v>
      </c>
      <c r="C69" s="239">
        <v>129.4</v>
      </c>
      <c r="D69" s="239">
        <v>50.3</v>
      </c>
      <c r="E69" s="240">
        <v>4645</v>
      </c>
      <c r="F69" s="240">
        <v>11344</v>
      </c>
      <c r="G69" s="240">
        <v>25588</v>
      </c>
      <c r="H69" s="240">
        <v>61</v>
      </c>
      <c r="I69" s="231">
        <v>117.17</v>
      </c>
      <c r="K69" s="241">
        <v>129.4</v>
      </c>
      <c r="L69" s="153">
        <v>50.3</v>
      </c>
      <c r="M69" s="242">
        <v>4856</v>
      </c>
      <c r="N69" s="242">
        <v>10742</v>
      </c>
      <c r="O69" s="242">
        <v>15765</v>
      </c>
      <c r="P69" s="242">
        <v>59</v>
      </c>
      <c r="Q69" s="243">
        <v>90.2</v>
      </c>
    </row>
    <row r="70" spans="1:17">
      <c r="A70" s="33"/>
      <c r="B70" s="34" t="s">
        <v>160</v>
      </c>
      <c r="C70" s="239">
        <v>101.2</v>
      </c>
      <c r="D70" s="239">
        <v>53.8</v>
      </c>
      <c r="E70" s="240">
        <v>5050</v>
      </c>
      <c r="F70" s="240">
        <v>11454</v>
      </c>
      <c r="G70" s="240">
        <v>14130</v>
      </c>
      <c r="H70" s="240">
        <v>62</v>
      </c>
      <c r="I70" s="231">
        <v>116.32899999999999</v>
      </c>
      <c r="K70" s="241">
        <v>101.2</v>
      </c>
      <c r="L70" s="153">
        <v>53.8</v>
      </c>
      <c r="M70" s="242">
        <v>5110</v>
      </c>
      <c r="N70" s="242">
        <v>11030</v>
      </c>
      <c r="O70" s="242">
        <v>15441</v>
      </c>
      <c r="P70" s="242">
        <v>61</v>
      </c>
      <c r="Q70" s="243">
        <v>91.3</v>
      </c>
    </row>
    <row r="71" spans="1:17">
      <c r="A71" s="33"/>
      <c r="B71" s="34" t="s">
        <v>161</v>
      </c>
      <c r="C71" s="239">
        <v>100.6</v>
      </c>
      <c r="D71" s="239">
        <v>54.6</v>
      </c>
      <c r="E71" s="240">
        <v>6221</v>
      </c>
      <c r="F71" s="240">
        <v>9642</v>
      </c>
      <c r="G71" s="240">
        <v>12649</v>
      </c>
      <c r="H71" s="240">
        <v>53</v>
      </c>
      <c r="I71" s="231">
        <v>116.35899999999999</v>
      </c>
      <c r="K71" s="241">
        <v>100.6</v>
      </c>
      <c r="L71" s="153">
        <v>54.6</v>
      </c>
      <c r="M71" s="242">
        <v>6622</v>
      </c>
      <c r="N71" s="242">
        <v>10776</v>
      </c>
      <c r="O71" s="242">
        <v>15674</v>
      </c>
      <c r="P71" s="242">
        <v>52</v>
      </c>
      <c r="Q71" s="243">
        <v>92.4</v>
      </c>
    </row>
    <row r="72" spans="1:17">
      <c r="A72" s="33"/>
      <c r="B72" s="34" t="s">
        <v>162</v>
      </c>
      <c r="C72" s="239">
        <v>103.4</v>
      </c>
      <c r="D72" s="239">
        <v>56.6</v>
      </c>
      <c r="E72" s="240">
        <v>6497</v>
      </c>
      <c r="F72" s="240">
        <v>10668</v>
      </c>
      <c r="G72" s="240">
        <v>17629</v>
      </c>
      <c r="H72" s="240">
        <v>55</v>
      </c>
      <c r="I72" s="231">
        <v>116.154</v>
      </c>
      <c r="K72" s="241">
        <v>103.4</v>
      </c>
      <c r="L72" s="153">
        <v>56.6</v>
      </c>
      <c r="M72" s="242">
        <v>5905</v>
      </c>
      <c r="N72" s="242">
        <v>10718</v>
      </c>
      <c r="O72" s="242">
        <v>16292</v>
      </c>
      <c r="P72" s="242">
        <v>57</v>
      </c>
      <c r="Q72" s="243">
        <v>92.8</v>
      </c>
    </row>
    <row r="73" spans="1:17">
      <c r="A73" s="33"/>
      <c r="B73" s="34" t="s">
        <v>163</v>
      </c>
      <c r="C73" s="239">
        <v>100.2</v>
      </c>
      <c r="D73" s="239">
        <v>51.8</v>
      </c>
      <c r="E73" s="240">
        <v>6266</v>
      </c>
      <c r="F73" s="240">
        <v>11158</v>
      </c>
      <c r="G73" s="240">
        <v>20177</v>
      </c>
      <c r="H73" s="257">
        <v>48</v>
      </c>
      <c r="I73" s="231">
        <v>116.30200000000001</v>
      </c>
      <c r="K73" s="241">
        <v>100.2</v>
      </c>
      <c r="L73" s="153">
        <v>51.8</v>
      </c>
      <c r="M73" s="242">
        <v>5379</v>
      </c>
      <c r="N73" s="242">
        <v>10905</v>
      </c>
      <c r="O73" s="242">
        <v>16751</v>
      </c>
      <c r="P73" s="242">
        <v>51</v>
      </c>
      <c r="Q73" s="243">
        <v>94.1</v>
      </c>
    </row>
    <row r="74" spans="1:17">
      <c r="A74" s="33"/>
      <c r="B74" s="34" t="s">
        <v>164</v>
      </c>
      <c r="C74" s="239">
        <v>107</v>
      </c>
      <c r="D74" s="239">
        <v>49.6</v>
      </c>
      <c r="E74" s="240">
        <v>6500</v>
      </c>
      <c r="F74" s="240">
        <v>11809</v>
      </c>
      <c r="G74" s="240">
        <v>11639</v>
      </c>
      <c r="H74" s="257">
        <v>49</v>
      </c>
      <c r="I74" s="231">
        <v>115.95</v>
      </c>
      <c r="K74" s="241">
        <v>107</v>
      </c>
      <c r="L74" s="153">
        <v>49.6</v>
      </c>
      <c r="M74" s="242">
        <v>6209</v>
      </c>
      <c r="N74" s="242">
        <v>11481</v>
      </c>
      <c r="O74" s="242">
        <v>17035</v>
      </c>
      <c r="P74" s="242">
        <v>48</v>
      </c>
      <c r="Q74" s="243">
        <v>95.7</v>
      </c>
    </row>
    <row r="75" spans="1:17">
      <c r="A75" s="33"/>
      <c r="B75" s="34" t="s">
        <v>165</v>
      </c>
      <c r="C75" s="229">
        <v>106.8</v>
      </c>
      <c r="D75" s="229">
        <v>51.4</v>
      </c>
      <c r="E75" s="240">
        <v>6475</v>
      </c>
      <c r="F75" s="240">
        <v>11819</v>
      </c>
      <c r="G75" s="240">
        <v>18024</v>
      </c>
      <c r="H75" s="257">
        <v>56</v>
      </c>
      <c r="I75" s="231">
        <v>116.73</v>
      </c>
      <c r="K75" s="241">
        <v>106.8</v>
      </c>
      <c r="L75" s="153">
        <v>51.4</v>
      </c>
      <c r="M75" s="242">
        <v>5992</v>
      </c>
      <c r="N75" s="242">
        <v>10732</v>
      </c>
      <c r="O75" s="242">
        <v>16489</v>
      </c>
      <c r="P75" s="242">
        <v>53</v>
      </c>
      <c r="Q75" s="243">
        <v>98.6</v>
      </c>
    </row>
    <row r="76" spans="1:17">
      <c r="A76" s="33"/>
      <c r="B76" s="34" t="s">
        <v>166</v>
      </c>
      <c r="C76" s="229">
        <v>103.3</v>
      </c>
      <c r="D76" s="229">
        <v>50.3</v>
      </c>
      <c r="E76" s="240">
        <v>5212</v>
      </c>
      <c r="F76" s="240">
        <v>10879</v>
      </c>
      <c r="G76" s="240">
        <v>15702</v>
      </c>
      <c r="H76" s="257">
        <v>44</v>
      </c>
      <c r="I76" s="231">
        <v>116.464</v>
      </c>
      <c r="K76" s="241">
        <v>103.3</v>
      </c>
      <c r="L76" s="153">
        <v>50.3</v>
      </c>
      <c r="M76" s="242">
        <v>5607</v>
      </c>
      <c r="N76" s="242">
        <v>10520</v>
      </c>
      <c r="O76" s="242">
        <v>16244</v>
      </c>
      <c r="P76" s="242">
        <v>43</v>
      </c>
      <c r="Q76" s="243">
        <v>99.4</v>
      </c>
    </row>
    <row r="77" spans="1:17">
      <c r="A77" s="33"/>
      <c r="B77" s="34" t="s">
        <v>167</v>
      </c>
      <c r="C77" s="229">
        <v>110.6</v>
      </c>
      <c r="D77" s="229">
        <v>47.7</v>
      </c>
      <c r="E77" s="240">
        <v>6893</v>
      </c>
      <c r="F77" s="240">
        <v>9520</v>
      </c>
      <c r="G77" s="240">
        <v>16571</v>
      </c>
      <c r="H77" s="257">
        <v>50</v>
      </c>
      <c r="I77" s="231">
        <v>117.852</v>
      </c>
      <c r="K77" s="241">
        <v>110.6</v>
      </c>
      <c r="L77" s="153">
        <v>47.7</v>
      </c>
      <c r="M77" s="242">
        <v>6641</v>
      </c>
      <c r="N77" s="242">
        <v>10646</v>
      </c>
      <c r="O77" s="242">
        <v>16177</v>
      </c>
      <c r="P77" s="242">
        <v>49</v>
      </c>
      <c r="Q77" s="243">
        <v>100.8</v>
      </c>
    </row>
    <row r="78" spans="1:17">
      <c r="A78" s="33"/>
      <c r="B78" s="51" t="s">
        <v>168</v>
      </c>
      <c r="C78" s="244">
        <v>103.1</v>
      </c>
      <c r="D78" s="258">
        <v>51.2</v>
      </c>
      <c r="E78" s="245">
        <v>6203</v>
      </c>
      <c r="F78" s="245">
        <v>8537</v>
      </c>
      <c r="G78" s="245">
        <v>14265</v>
      </c>
      <c r="H78" s="259">
        <v>71</v>
      </c>
      <c r="I78" s="236">
        <v>118.937</v>
      </c>
      <c r="K78" s="246">
        <v>103.1</v>
      </c>
      <c r="L78" s="247">
        <v>51.2</v>
      </c>
      <c r="M78" s="248">
        <v>5954</v>
      </c>
      <c r="N78" s="248">
        <v>10609</v>
      </c>
      <c r="O78" s="248">
        <v>15628</v>
      </c>
      <c r="P78" s="248">
        <v>66</v>
      </c>
      <c r="Q78" s="249">
        <v>101</v>
      </c>
    </row>
    <row r="79" spans="1:17">
      <c r="A79" s="63" t="s">
        <v>176</v>
      </c>
      <c r="B79" s="34" t="s">
        <v>157</v>
      </c>
      <c r="C79" s="239">
        <v>98.2</v>
      </c>
      <c r="D79" s="260">
        <v>58</v>
      </c>
      <c r="E79" s="240">
        <v>3632</v>
      </c>
      <c r="F79" s="240">
        <v>10360</v>
      </c>
      <c r="G79" s="240">
        <v>3706</v>
      </c>
      <c r="H79" s="257">
        <v>40</v>
      </c>
      <c r="I79" s="231">
        <v>120.19</v>
      </c>
      <c r="K79" s="241">
        <v>98.2</v>
      </c>
      <c r="L79" s="153">
        <v>58</v>
      </c>
      <c r="M79" s="242">
        <v>4166</v>
      </c>
      <c r="N79" s="242">
        <v>9357</v>
      </c>
      <c r="O79" s="242">
        <v>5482</v>
      </c>
      <c r="P79" s="242">
        <v>47</v>
      </c>
      <c r="Q79" s="243">
        <v>101.9</v>
      </c>
    </row>
    <row r="80" spans="1:17">
      <c r="A80" s="33">
        <v>1995</v>
      </c>
      <c r="B80" s="34" t="s">
        <v>158</v>
      </c>
      <c r="C80" s="239">
        <v>100.6</v>
      </c>
      <c r="D80" s="260">
        <v>52.2</v>
      </c>
      <c r="E80" s="240">
        <v>3766</v>
      </c>
      <c r="F80" s="240">
        <v>18460</v>
      </c>
      <c r="G80" s="240">
        <v>16199</v>
      </c>
      <c r="H80" s="257">
        <v>53</v>
      </c>
      <c r="I80" s="231">
        <v>118.672</v>
      </c>
      <c r="K80" s="241">
        <v>100.6</v>
      </c>
      <c r="L80" s="153">
        <v>52.2</v>
      </c>
      <c r="M80" s="242">
        <v>4407</v>
      </c>
      <c r="N80" s="242">
        <v>17834</v>
      </c>
      <c r="O80" s="242">
        <v>15862</v>
      </c>
      <c r="P80" s="242">
        <v>53</v>
      </c>
      <c r="Q80" s="243">
        <v>100.8</v>
      </c>
    </row>
    <row r="81" spans="1:17">
      <c r="A81" s="33"/>
      <c r="B81" s="34" t="s">
        <v>159</v>
      </c>
      <c r="C81" s="239">
        <v>108.6</v>
      </c>
      <c r="D81" s="260">
        <v>50.2</v>
      </c>
      <c r="E81" s="240">
        <v>5411</v>
      </c>
      <c r="F81" s="240">
        <v>15765</v>
      </c>
      <c r="G81" s="240">
        <v>24951</v>
      </c>
      <c r="H81" s="257">
        <v>57</v>
      </c>
      <c r="I81" s="231">
        <v>117.499</v>
      </c>
      <c r="K81" s="241">
        <v>108.6</v>
      </c>
      <c r="L81" s="153">
        <v>50.2</v>
      </c>
      <c r="M81" s="242">
        <v>5603</v>
      </c>
      <c r="N81" s="242">
        <v>14903</v>
      </c>
      <c r="O81" s="242">
        <v>14984</v>
      </c>
      <c r="P81" s="242">
        <v>57</v>
      </c>
      <c r="Q81" s="243">
        <v>100.3</v>
      </c>
    </row>
    <row r="82" spans="1:17">
      <c r="A82" s="33"/>
      <c r="B82" s="34" t="s">
        <v>160</v>
      </c>
      <c r="C82" s="239">
        <v>106.8</v>
      </c>
      <c r="D82" s="260">
        <v>51.9</v>
      </c>
      <c r="E82" s="240">
        <v>6455</v>
      </c>
      <c r="F82" s="240">
        <v>12447</v>
      </c>
      <c r="G82" s="240">
        <v>15891</v>
      </c>
      <c r="H82" s="257">
        <v>49</v>
      </c>
      <c r="I82" s="231">
        <v>116.134</v>
      </c>
      <c r="K82" s="241">
        <v>106.8</v>
      </c>
      <c r="L82" s="153">
        <v>51.9</v>
      </c>
      <c r="M82" s="242">
        <v>6644</v>
      </c>
      <c r="N82" s="242">
        <v>12508</v>
      </c>
      <c r="O82" s="242">
        <v>18460</v>
      </c>
      <c r="P82" s="242">
        <v>48</v>
      </c>
      <c r="Q82" s="243">
        <v>99.8</v>
      </c>
    </row>
    <row r="83" spans="1:17">
      <c r="A83" s="33"/>
      <c r="B83" s="34" t="s">
        <v>161</v>
      </c>
      <c r="C83" s="239">
        <v>113.5</v>
      </c>
      <c r="D83" s="260">
        <v>50.7</v>
      </c>
      <c r="E83" s="240">
        <v>7263</v>
      </c>
      <c r="F83" s="240">
        <v>12793</v>
      </c>
      <c r="G83" s="240">
        <v>13872</v>
      </c>
      <c r="H83" s="257">
        <v>26</v>
      </c>
      <c r="I83" s="231">
        <v>114.395</v>
      </c>
      <c r="K83" s="241">
        <v>113.5</v>
      </c>
      <c r="L83" s="153">
        <v>50.7</v>
      </c>
      <c r="M83" s="242">
        <v>7753</v>
      </c>
      <c r="N83" s="242">
        <v>13904</v>
      </c>
      <c r="O83" s="242">
        <v>17098</v>
      </c>
      <c r="P83" s="242">
        <v>26</v>
      </c>
      <c r="Q83" s="243">
        <v>98.3</v>
      </c>
    </row>
    <row r="84" spans="1:17">
      <c r="A84" s="33"/>
      <c r="B84" s="34" t="s">
        <v>162</v>
      </c>
      <c r="C84" s="239">
        <v>111.1</v>
      </c>
      <c r="D84" s="260">
        <v>49.9</v>
      </c>
      <c r="E84" s="240">
        <v>8964</v>
      </c>
      <c r="F84" s="240">
        <v>13541</v>
      </c>
      <c r="G84" s="240">
        <v>19435</v>
      </c>
      <c r="H84" s="257">
        <v>30</v>
      </c>
      <c r="I84" s="231">
        <v>113.035</v>
      </c>
      <c r="K84" s="241">
        <v>111.1</v>
      </c>
      <c r="L84" s="153">
        <v>49.9</v>
      </c>
      <c r="M84" s="242">
        <v>8127</v>
      </c>
      <c r="N84" s="242">
        <v>13489</v>
      </c>
      <c r="O84" s="242">
        <v>17697</v>
      </c>
      <c r="P84" s="242">
        <v>31</v>
      </c>
      <c r="Q84" s="243">
        <v>97.3</v>
      </c>
    </row>
    <row r="85" spans="1:17">
      <c r="A85" s="33"/>
      <c r="B85" s="34" t="s">
        <v>163</v>
      </c>
      <c r="C85" s="239">
        <v>105.1</v>
      </c>
      <c r="D85" s="260">
        <v>52.4</v>
      </c>
      <c r="E85" s="240">
        <v>10324</v>
      </c>
      <c r="F85" s="240">
        <v>13079</v>
      </c>
      <c r="G85" s="240">
        <v>21651</v>
      </c>
      <c r="H85" s="257">
        <v>28</v>
      </c>
      <c r="I85" s="231">
        <v>112.116</v>
      </c>
      <c r="K85" s="241">
        <v>105.1</v>
      </c>
      <c r="L85" s="153">
        <v>52.4</v>
      </c>
      <c r="M85" s="242">
        <v>8881</v>
      </c>
      <c r="N85" s="242">
        <v>12862</v>
      </c>
      <c r="O85" s="242">
        <v>18207</v>
      </c>
      <c r="P85" s="242">
        <v>29</v>
      </c>
      <c r="Q85" s="243">
        <v>96.4</v>
      </c>
    </row>
    <row r="86" spans="1:17">
      <c r="A86" s="33"/>
      <c r="B86" s="34" t="s">
        <v>164</v>
      </c>
      <c r="C86" s="239">
        <v>106.8</v>
      </c>
      <c r="D86" s="260">
        <v>51</v>
      </c>
      <c r="E86" s="240">
        <v>10001</v>
      </c>
      <c r="F86" s="240">
        <v>13833</v>
      </c>
      <c r="G86" s="240">
        <v>12694</v>
      </c>
      <c r="H86" s="257">
        <v>43</v>
      </c>
      <c r="I86" s="231">
        <v>114.45399999999999</v>
      </c>
      <c r="K86" s="241">
        <v>106.8</v>
      </c>
      <c r="L86" s="153">
        <v>51</v>
      </c>
      <c r="M86" s="242">
        <v>9726</v>
      </c>
      <c r="N86" s="242">
        <v>13538</v>
      </c>
      <c r="O86" s="242">
        <v>18821</v>
      </c>
      <c r="P86" s="242">
        <v>41</v>
      </c>
      <c r="Q86" s="243">
        <v>98.7</v>
      </c>
    </row>
    <row r="87" spans="1:17">
      <c r="A87" s="33"/>
      <c r="B87" s="34" t="s">
        <v>165</v>
      </c>
      <c r="C87" s="239">
        <v>106.9</v>
      </c>
      <c r="D87" s="260">
        <v>50.8</v>
      </c>
      <c r="E87" s="240">
        <v>10401</v>
      </c>
      <c r="F87" s="240">
        <v>14125</v>
      </c>
      <c r="G87" s="240">
        <v>18932</v>
      </c>
      <c r="H87" s="257">
        <v>48</v>
      </c>
      <c r="I87" s="231">
        <v>115.26</v>
      </c>
      <c r="K87" s="241">
        <v>106.9</v>
      </c>
      <c r="L87" s="153">
        <v>50.8</v>
      </c>
      <c r="M87" s="242">
        <v>9665</v>
      </c>
      <c r="N87" s="242">
        <v>13105</v>
      </c>
      <c r="O87" s="242">
        <v>17352</v>
      </c>
      <c r="P87" s="242">
        <v>45</v>
      </c>
      <c r="Q87" s="243">
        <v>98.7</v>
      </c>
    </row>
    <row r="88" spans="1:17">
      <c r="A88" s="33"/>
      <c r="B88" s="34" t="s">
        <v>166</v>
      </c>
      <c r="C88" s="239">
        <v>105.1</v>
      </c>
      <c r="D88" s="260">
        <v>49.9</v>
      </c>
      <c r="E88" s="240">
        <v>9791</v>
      </c>
      <c r="F88" s="240">
        <v>13703</v>
      </c>
      <c r="G88" s="240">
        <v>17264</v>
      </c>
      <c r="H88" s="257">
        <v>41</v>
      </c>
      <c r="I88" s="231">
        <v>116.875</v>
      </c>
      <c r="K88" s="241">
        <v>105.1</v>
      </c>
      <c r="L88" s="153">
        <v>49.9</v>
      </c>
      <c r="M88" s="242">
        <v>10435</v>
      </c>
      <c r="N88" s="242">
        <v>12895</v>
      </c>
      <c r="O88" s="242">
        <v>17646</v>
      </c>
      <c r="P88" s="242">
        <v>40</v>
      </c>
      <c r="Q88" s="243">
        <v>100.4</v>
      </c>
    </row>
    <row r="89" spans="1:17">
      <c r="A89" s="33"/>
      <c r="B89" s="34" t="s">
        <v>167</v>
      </c>
      <c r="C89" s="239">
        <v>103.9</v>
      </c>
      <c r="D89" s="260">
        <v>49.8</v>
      </c>
      <c r="E89" s="240">
        <v>11745</v>
      </c>
      <c r="F89" s="240">
        <v>11747</v>
      </c>
      <c r="G89" s="240">
        <v>17947</v>
      </c>
      <c r="H89" s="257">
        <v>34</v>
      </c>
      <c r="I89" s="231">
        <v>117.367</v>
      </c>
      <c r="K89" s="241">
        <v>103.9</v>
      </c>
      <c r="L89" s="153">
        <v>49.8</v>
      </c>
      <c r="M89" s="242">
        <v>11358</v>
      </c>
      <c r="N89" s="242">
        <v>13049</v>
      </c>
      <c r="O89" s="242">
        <v>17550</v>
      </c>
      <c r="P89" s="242">
        <v>35</v>
      </c>
      <c r="Q89" s="243">
        <v>99.6</v>
      </c>
    </row>
    <row r="90" spans="1:17">
      <c r="A90" s="50"/>
      <c r="B90" s="34" t="s">
        <v>168</v>
      </c>
      <c r="C90" s="239">
        <v>107.5</v>
      </c>
      <c r="D90" s="260">
        <v>46.4</v>
      </c>
      <c r="E90" s="240">
        <v>11542</v>
      </c>
      <c r="F90" s="240">
        <v>9358</v>
      </c>
      <c r="G90" s="240">
        <v>15907</v>
      </c>
      <c r="H90" s="257">
        <v>29</v>
      </c>
      <c r="I90" s="231">
        <v>117.95099999999999</v>
      </c>
      <c r="K90" s="241">
        <v>107.5</v>
      </c>
      <c r="L90" s="153">
        <v>46.4</v>
      </c>
      <c r="M90" s="242">
        <v>11045</v>
      </c>
      <c r="N90" s="242">
        <v>11955</v>
      </c>
      <c r="O90" s="242">
        <v>17996</v>
      </c>
      <c r="P90" s="242">
        <v>27</v>
      </c>
      <c r="Q90" s="243">
        <v>99.2</v>
      </c>
    </row>
    <row r="91" spans="1:17">
      <c r="A91" s="33" t="s">
        <v>177</v>
      </c>
      <c r="B91" s="64" t="s">
        <v>157</v>
      </c>
      <c r="C91" s="250">
        <v>104</v>
      </c>
      <c r="D91" s="261">
        <v>43.9</v>
      </c>
      <c r="E91" s="251">
        <v>8678</v>
      </c>
      <c r="F91" s="251">
        <v>14660</v>
      </c>
      <c r="G91" s="251">
        <v>11788</v>
      </c>
      <c r="H91" s="262">
        <v>23</v>
      </c>
      <c r="I91" s="252">
        <v>119.265</v>
      </c>
      <c r="K91" s="253">
        <v>104</v>
      </c>
      <c r="L91" s="254">
        <v>43.9</v>
      </c>
      <c r="M91" s="255">
        <v>9781</v>
      </c>
      <c r="N91" s="255">
        <v>12925</v>
      </c>
      <c r="O91" s="255">
        <v>16973</v>
      </c>
      <c r="P91" s="255">
        <v>27</v>
      </c>
      <c r="Q91" s="256">
        <v>99.2</v>
      </c>
    </row>
    <row r="92" spans="1:17">
      <c r="A92" s="33">
        <v>1996</v>
      </c>
      <c r="B92" s="34" t="s">
        <v>158</v>
      </c>
      <c r="C92" s="239">
        <v>109.1</v>
      </c>
      <c r="D92" s="260">
        <v>44.9</v>
      </c>
      <c r="E92" s="240">
        <v>9789</v>
      </c>
      <c r="F92" s="240">
        <v>14426</v>
      </c>
      <c r="G92" s="240">
        <v>18697</v>
      </c>
      <c r="H92" s="257">
        <v>37</v>
      </c>
      <c r="I92" s="231">
        <v>119.76900000000001</v>
      </c>
      <c r="K92" s="241">
        <v>109.1</v>
      </c>
      <c r="L92" s="153">
        <v>44.9</v>
      </c>
      <c r="M92" s="242">
        <v>11431</v>
      </c>
      <c r="N92" s="242">
        <v>13841</v>
      </c>
      <c r="O92" s="242">
        <v>17464</v>
      </c>
      <c r="P92" s="242">
        <v>37</v>
      </c>
      <c r="Q92" s="243">
        <v>100.9</v>
      </c>
    </row>
    <row r="93" spans="1:17">
      <c r="A93" s="33"/>
      <c r="B93" s="34" t="s">
        <v>159</v>
      </c>
      <c r="C93" s="239">
        <v>97</v>
      </c>
      <c r="D93" s="260">
        <v>46.7</v>
      </c>
      <c r="E93" s="240">
        <v>11274</v>
      </c>
      <c r="F93" s="240">
        <v>14030</v>
      </c>
      <c r="G93" s="240">
        <v>27847</v>
      </c>
      <c r="H93" s="257">
        <v>33</v>
      </c>
      <c r="I93" s="231">
        <v>120.50700000000001</v>
      </c>
      <c r="K93" s="241">
        <v>97</v>
      </c>
      <c r="L93" s="153">
        <v>46.7</v>
      </c>
      <c r="M93" s="242">
        <v>11431</v>
      </c>
      <c r="N93" s="242">
        <v>13738</v>
      </c>
      <c r="O93" s="242">
        <v>17125</v>
      </c>
      <c r="P93" s="242">
        <v>33</v>
      </c>
      <c r="Q93" s="243">
        <v>102.6</v>
      </c>
    </row>
    <row r="94" spans="1:17">
      <c r="A94" s="33"/>
      <c r="B94" s="34" t="s">
        <v>160</v>
      </c>
      <c r="C94" s="239">
        <v>104</v>
      </c>
      <c r="D94" s="260">
        <v>47.7</v>
      </c>
      <c r="E94" s="240">
        <v>10831</v>
      </c>
      <c r="F94" s="240">
        <v>14184</v>
      </c>
      <c r="G94" s="240">
        <v>15733</v>
      </c>
      <c r="H94" s="257">
        <v>48</v>
      </c>
      <c r="I94" s="231">
        <v>120.53400000000001</v>
      </c>
      <c r="K94" s="241">
        <v>104</v>
      </c>
      <c r="L94" s="153">
        <v>47.7</v>
      </c>
      <c r="M94" s="242">
        <v>11210</v>
      </c>
      <c r="N94" s="242">
        <v>13666</v>
      </c>
      <c r="O94" s="242">
        <v>17664</v>
      </c>
      <c r="P94" s="242">
        <v>48</v>
      </c>
      <c r="Q94" s="243">
        <v>103.8</v>
      </c>
    </row>
    <row r="95" spans="1:17">
      <c r="A95" s="33"/>
      <c r="B95" s="34" t="s">
        <v>161</v>
      </c>
      <c r="C95" s="229">
        <v>107.1</v>
      </c>
      <c r="D95" s="239">
        <v>46</v>
      </c>
      <c r="E95" s="240">
        <v>9782</v>
      </c>
      <c r="F95" s="240">
        <v>13784</v>
      </c>
      <c r="G95" s="240">
        <v>14171</v>
      </c>
      <c r="H95" s="257">
        <v>38</v>
      </c>
      <c r="I95" s="231">
        <v>120.197</v>
      </c>
      <c r="K95" s="241">
        <v>107.1</v>
      </c>
      <c r="L95" s="153">
        <v>46</v>
      </c>
      <c r="M95" s="242">
        <v>10418</v>
      </c>
      <c r="N95" s="242">
        <v>15035</v>
      </c>
      <c r="O95" s="242">
        <v>17520</v>
      </c>
      <c r="P95" s="242">
        <v>38</v>
      </c>
      <c r="Q95" s="243">
        <v>105.1</v>
      </c>
    </row>
    <row r="96" spans="1:17">
      <c r="A96" s="33"/>
      <c r="B96" s="34" t="s">
        <v>162</v>
      </c>
      <c r="C96" s="229">
        <v>103.4</v>
      </c>
      <c r="D96" s="239">
        <v>47</v>
      </c>
      <c r="E96" s="240">
        <v>12511</v>
      </c>
      <c r="F96" s="240">
        <v>13217</v>
      </c>
      <c r="G96" s="240">
        <v>18168</v>
      </c>
      <c r="H96" s="257">
        <v>30</v>
      </c>
      <c r="I96" s="231">
        <v>118.941</v>
      </c>
      <c r="K96" s="241">
        <v>103.4</v>
      </c>
      <c r="L96" s="153">
        <v>47</v>
      </c>
      <c r="M96" s="242">
        <v>11304</v>
      </c>
      <c r="N96" s="242">
        <v>13761</v>
      </c>
      <c r="O96" s="242">
        <v>17707</v>
      </c>
      <c r="P96" s="242">
        <v>32</v>
      </c>
      <c r="Q96" s="243">
        <v>105.2</v>
      </c>
    </row>
    <row r="97" spans="1:17">
      <c r="A97" s="33"/>
      <c r="B97" s="34" t="s">
        <v>163</v>
      </c>
      <c r="C97" s="229">
        <v>110.9</v>
      </c>
      <c r="D97" s="239">
        <v>45</v>
      </c>
      <c r="E97" s="240">
        <v>13672</v>
      </c>
      <c r="F97" s="240">
        <v>15364</v>
      </c>
      <c r="G97" s="240">
        <v>21071</v>
      </c>
      <c r="H97" s="257">
        <v>35</v>
      </c>
      <c r="I97" s="231">
        <v>119.447</v>
      </c>
      <c r="K97" s="241">
        <v>110.9</v>
      </c>
      <c r="L97" s="153">
        <v>45</v>
      </c>
      <c r="M97" s="242">
        <v>12010</v>
      </c>
      <c r="N97" s="242">
        <v>14416</v>
      </c>
      <c r="O97" s="242">
        <v>17290</v>
      </c>
      <c r="P97" s="242">
        <v>34</v>
      </c>
      <c r="Q97" s="243">
        <v>106.5</v>
      </c>
    </row>
    <row r="98" spans="1:17">
      <c r="A98" s="33"/>
      <c r="B98" s="34" t="s">
        <v>164</v>
      </c>
      <c r="C98" s="229">
        <v>104.6</v>
      </c>
      <c r="D98" s="239">
        <v>46.3</v>
      </c>
      <c r="E98" s="240">
        <v>10757</v>
      </c>
      <c r="F98" s="240">
        <v>14053</v>
      </c>
      <c r="G98" s="240">
        <v>11782</v>
      </c>
      <c r="H98" s="257">
        <v>47</v>
      </c>
      <c r="I98" s="231">
        <v>120.83499999999999</v>
      </c>
      <c r="K98" s="241">
        <v>104.6</v>
      </c>
      <c r="L98" s="153">
        <v>46.3</v>
      </c>
      <c r="M98" s="242">
        <v>10760</v>
      </c>
      <c r="N98" s="242">
        <v>14067</v>
      </c>
      <c r="O98" s="242">
        <v>17452</v>
      </c>
      <c r="P98" s="242">
        <v>43</v>
      </c>
      <c r="Q98" s="243">
        <v>105.6</v>
      </c>
    </row>
    <row r="99" spans="1:17">
      <c r="A99" s="33"/>
      <c r="B99" s="34" t="s">
        <v>165</v>
      </c>
      <c r="C99" s="229">
        <v>108.5</v>
      </c>
      <c r="D99" s="239">
        <v>45.7</v>
      </c>
      <c r="E99" s="240">
        <v>12069</v>
      </c>
      <c r="F99" s="240">
        <v>14322</v>
      </c>
      <c r="G99" s="240">
        <v>20050</v>
      </c>
      <c r="H99" s="257">
        <v>47</v>
      </c>
      <c r="I99" s="231">
        <v>120.142</v>
      </c>
      <c r="K99" s="241">
        <v>108.5</v>
      </c>
      <c r="L99" s="153">
        <v>45.7</v>
      </c>
      <c r="M99" s="242">
        <v>11255</v>
      </c>
      <c r="N99" s="242">
        <v>13820</v>
      </c>
      <c r="O99" s="242">
        <v>18478</v>
      </c>
      <c r="P99" s="242">
        <v>44</v>
      </c>
      <c r="Q99" s="243">
        <v>104.2</v>
      </c>
    </row>
    <row r="100" spans="1:17">
      <c r="A100" s="33"/>
      <c r="B100" s="34" t="s">
        <v>166</v>
      </c>
      <c r="C100" s="229">
        <v>112.3</v>
      </c>
      <c r="D100" s="239">
        <v>44.7</v>
      </c>
      <c r="E100" s="240">
        <v>11935</v>
      </c>
      <c r="F100" s="240">
        <v>15095</v>
      </c>
      <c r="G100" s="240">
        <v>18731</v>
      </c>
      <c r="H100" s="257">
        <v>49</v>
      </c>
      <c r="I100" s="231">
        <v>122.43600000000001</v>
      </c>
      <c r="K100" s="241">
        <v>112.3</v>
      </c>
      <c r="L100" s="153">
        <v>44.7</v>
      </c>
      <c r="M100" s="242">
        <v>12567</v>
      </c>
      <c r="N100" s="242">
        <v>13626</v>
      </c>
      <c r="O100" s="242">
        <v>18965</v>
      </c>
      <c r="P100" s="242">
        <v>48</v>
      </c>
      <c r="Q100" s="243">
        <v>104.8</v>
      </c>
    </row>
    <row r="101" spans="1:17">
      <c r="A101" s="33"/>
      <c r="B101" s="34" t="s">
        <v>167</v>
      </c>
      <c r="C101" s="229">
        <v>114.6</v>
      </c>
      <c r="D101" s="239">
        <v>44.4</v>
      </c>
      <c r="E101" s="240">
        <v>9696</v>
      </c>
      <c r="F101" s="240">
        <v>13249</v>
      </c>
      <c r="G101" s="240">
        <v>20034</v>
      </c>
      <c r="H101" s="257">
        <v>44</v>
      </c>
      <c r="I101" s="231">
        <v>123.685</v>
      </c>
      <c r="K101" s="241">
        <v>114.6</v>
      </c>
      <c r="L101" s="153">
        <v>44.4</v>
      </c>
      <c r="M101" s="242">
        <v>9380</v>
      </c>
      <c r="N101" s="242">
        <v>14528</v>
      </c>
      <c r="O101" s="242">
        <v>19570</v>
      </c>
      <c r="P101" s="242">
        <v>47</v>
      </c>
      <c r="Q101" s="243">
        <v>105.4</v>
      </c>
    </row>
    <row r="102" spans="1:17">
      <c r="A102" s="33"/>
      <c r="B102" s="51" t="s">
        <v>168</v>
      </c>
      <c r="C102" s="234">
        <v>109.1</v>
      </c>
      <c r="D102" s="244">
        <v>45</v>
      </c>
      <c r="E102" s="245">
        <v>10471</v>
      </c>
      <c r="F102" s="245">
        <v>11003</v>
      </c>
      <c r="G102" s="245">
        <v>16906</v>
      </c>
      <c r="H102" s="259">
        <v>51</v>
      </c>
      <c r="I102" s="236">
        <v>124.267</v>
      </c>
      <c r="K102" s="246">
        <v>109.1</v>
      </c>
      <c r="L102" s="247">
        <v>45</v>
      </c>
      <c r="M102" s="248">
        <v>10006</v>
      </c>
      <c r="N102" s="248">
        <v>13827</v>
      </c>
      <c r="O102" s="248">
        <v>18910</v>
      </c>
      <c r="P102" s="248">
        <v>47</v>
      </c>
      <c r="Q102" s="249">
        <v>105.4</v>
      </c>
    </row>
    <row r="103" spans="1:17">
      <c r="A103" s="63" t="s">
        <v>178</v>
      </c>
      <c r="B103" s="34" t="s">
        <v>157</v>
      </c>
      <c r="C103" s="229">
        <v>118</v>
      </c>
      <c r="D103" s="239">
        <v>44.1</v>
      </c>
      <c r="E103" s="240">
        <v>7755</v>
      </c>
      <c r="F103" s="240">
        <v>15604</v>
      </c>
      <c r="G103" s="240">
        <v>13479</v>
      </c>
      <c r="H103" s="257">
        <v>46</v>
      </c>
      <c r="I103" s="231">
        <v>125.351</v>
      </c>
      <c r="K103" s="241">
        <v>118</v>
      </c>
      <c r="L103" s="153">
        <v>44.1</v>
      </c>
      <c r="M103" s="242">
        <v>8637</v>
      </c>
      <c r="N103" s="242">
        <v>13816</v>
      </c>
      <c r="O103" s="242">
        <v>19095</v>
      </c>
      <c r="P103" s="242">
        <v>55</v>
      </c>
      <c r="Q103" s="243">
        <v>105.1</v>
      </c>
    </row>
    <row r="104" spans="1:17">
      <c r="A104" s="33">
        <v>1997</v>
      </c>
      <c r="B104" s="34" t="s">
        <v>158</v>
      </c>
      <c r="C104" s="229">
        <v>115.8</v>
      </c>
      <c r="D104" s="239">
        <v>43.9</v>
      </c>
      <c r="E104" s="240">
        <v>7340</v>
      </c>
      <c r="F104" s="240">
        <v>14880</v>
      </c>
      <c r="G104" s="240">
        <v>20411</v>
      </c>
      <c r="H104" s="257">
        <v>53</v>
      </c>
      <c r="I104" s="231">
        <v>125.51300000000001</v>
      </c>
      <c r="K104" s="241">
        <v>115.8</v>
      </c>
      <c r="L104" s="153">
        <v>43.9</v>
      </c>
      <c r="M104" s="242">
        <v>8401</v>
      </c>
      <c r="N104" s="242">
        <v>14321</v>
      </c>
      <c r="O104" s="242">
        <v>19339</v>
      </c>
      <c r="P104" s="242">
        <v>54</v>
      </c>
      <c r="Q104" s="243">
        <v>104.8</v>
      </c>
    </row>
    <row r="105" spans="1:17">
      <c r="A105" s="33"/>
      <c r="B105" s="34" t="s">
        <v>159</v>
      </c>
      <c r="C105" s="229">
        <v>113.5</v>
      </c>
      <c r="D105" s="239">
        <v>41.7</v>
      </c>
      <c r="E105" s="240">
        <v>8804</v>
      </c>
      <c r="F105" s="240">
        <v>14318</v>
      </c>
      <c r="G105" s="240">
        <v>31671</v>
      </c>
      <c r="H105" s="257">
        <v>44</v>
      </c>
      <c r="I105" s="231">
        <v>126.202</v>
      </c>
      <c r="K105" s="241">
        <v>113.5</v>
      </c>
      <c r="L105" s="153">
        <v>41.7</v>
      </c>
      <c r="M105" s="242">
        <v>8888</v>
      </c>
      <c r="N105" s="242">
        <v>14101</v>
      </c>
      <c r="O105" s="242">
        <v>19399</v>
      </c>
      <c r="P105" s="242">
        <v>44</v>
      </c>
      <c r="Q105" s="243">
        <v>104.7</v>
      </c>
    </row>
    <row r="106" spans="1:17">
      <c r="A106" s="40"/>
      <c r="B106" s="34" t="s">
        <v>160</v>
      </c>
      <c r="C106" s="229">
        <v>114.7</v>
      </c>
      <c r="D106" s="239">
        <v>46.4</v>
      </c>
      <c r="E106" s="240">
        <v>7564</v>
      </c>
      <c r="F106" s="240">
        <v>14613</v>
      </c>
      <c r="G106" s="240">
        <v>13465</v>
      </c>
      <c r="H106" s="257">
        <v>51</v>
      </c>
      <c r="I106" s="231">
        <v>125.227</v>
      </c>
      <c r="K106" s="241">
        <v>114.7</v>
      </c>
      <c r="L106" s="153">
        <v>46.4</v>
      </c>
      <c r="M106" s="242">
        <v>7746</v>
      </c>
      <c r="N106" s="242">
        <v>14165</v>
      </c>
      <c r="O106" s="242">
        <v>15632</v>
      </c>
      <c r="P106" s="242">
        <v>51</v>
      </c>
      <c r="Q106" s="243">
        <v>103.9</v>
      </c>
    </row>
    <row r="107" spans="1:17">
      <c r="A107" s="33"/>
      <c r="B107" s="34" t="s">
        <v>161</v>
      </c>
      <c r="C107" s="229">
        <v>113.5</v>
      </c>
      <c r="D107" s="239">
        <v>44.6</v>
      </c>
      <c r="E107" s="240">
        <v>7550</v>
      </c>
      <c r="F107" s="240">
        <v>12875</v>
      </c>
      <c r="G107" s="240">
        <v>12701</v>
      </c>
      <c r="H107" s="257">
        <v>46</v>
      </c>
      <c r="I107" s="231">
        <v>124.15</v>
      </c>
      <c r="K107" s="241">
        <v>113.5</v>
      </c>
      <c r="L107" s="153">
        <v>44.6</v>
      </c>
      <c r="M107" s="242">
        <v>7961</v>
      </c>
      <c r="N107" s="242">
        <v>14187</v>
      </c>
      <c r="O107" s="242">
        <v>15751</v>
      </c>
      <c r="P107" s="242">
        <v>45</v>
      </c>
      <c r="Q107" s="243">
        <v>103.3</v>
      </c>
    </row>
    <row r="108" spans="1:17">
      <c r="A108" s="33"/>
      <c r="B108" s="34" t="s">
        <v>162</v>
      </c>
      <c r="C108" s="229">
        <v>110.6</v>
      </c>
      <c r="D108" s="239">
        <v>44.5</v>
      </c>
      <c r="E108" s="240">
        <v>9695</v>
      </c>
      <c r="F108" s="240">
        <v>13590</v>
      </c>
      <c r="G108" s="240">
        <v>16346</v>
      </c>
      <c r="H108" s="257">
        <v>50</v>
      </c>
      <c r="I108" s="231">
        <v>122.015</v>
      </c>
      <c r="K108" s="241">
        <v>110.6</v>
      </c>
      <c r="L108" s="153">
        <v>44.5</v>
      </c>
      <c r="M108" s="242">
        <v>8809</v>
      </c>
      <c r="N108" s="242">
        <v>14028</v>
      </c>
      <c r="O108" s="242">
        <v>15679</v>
      </c>
      <c r="P108" s="242">
        <v>53</v>
      </c>
      <c r="Q108" s="243">
        <v>102.6</v>
      </c>
    </row>
    <row r="109" spans="1:17">
      <c r="A109" s="33"/>
      <c r="B109" s="34" t="s">
        <v>163</v>
      </c>
      <c r="C109" s="229">
        <v>113.7</v>
      </c>
      <c r="D109" s="239">
        <v>46.4</v>
      </c>
      <c r="E109" s="240">
        <v>7552</v>
      </c>
      <c r="F109" s="240">
        <v>13950</v>
      </c>
      <c r="G109" s="240">
        <v>18567</v>
      </c>
      <c r="H109" s="257">
        <v>57</v>
      </c>
      <c r="I109" s="231">
        <v>122.05</v>
      </c>
      <c r="K109" s="241">
        <v>113.7</v>
      </c>
      <c r="L109" s="153">
        <v>46.4</v>
      </c>
      <c r="M109" s="242">
        <v>6731</v>
      </c>
      <c r="N109" s="242">
        <v>13092</v>
      </c>
      <c r="O109" s="242">
        <v>15597</v>
      </c>
      <c r="P109" s="242">
        <v>54</v>
      </c>
      <c r="Q109" s="243">
        <v>102.2</v>
      </c>
    </row>
    <row r="110" spans="1:17">
      <c r="A110" s="33"/>
      <c r="B110" s="34" t="s">
        <v>164</v>
      </c>
      <c r="C110" s="229">
        <v>112.9</v>
      </c>
      <c r="D110" s="239">
        <v>46.4</v>
      </c>
      <c r="E110" s="240">
        <v>6262</v>
      </c>
      <c r="F110" s="240">
        <v>12297</v>
      </c>
      <c r="G110" s="240">
        <v>10155</v>
      </c>
      <c r="H110" s="257">
        <v>50</v>
      </c>
      <c r="I110" s="231">
        <v>121.453</v>
      </c>
      <c r="K110" s="241">
        <v>112.9</v>
      </c>
      <c r="L110" s="153">
        <v>46.4</v>
      </c>
      <c r="M110" s="242">
        <v>6431</v>
      </c>
      <c r="N110" s="242">
        <v>12819</v>
      </c>
      <c r="O110" s="242">
        <v>15542</v>
      </c>
      <c r="P110" s="242">
        <v>46</v>
      </c>
      <c r="Q110" s="243">
        <v>100.5</v>
      </c>
    </row>
    <row r="111" spans="1:17">
      <c r="A111" s="33"/>
      <c r="B111" s="34" t="s">
        <v>165</v>
      </c>
      <c r="C111" s="229">
        <v>110.5</v>
      </c>
      <c r="D111" s="239">
        <v>42.7</v>
      </c>
      <c r="E111" s="240">
        <v>7135</v>
      </c>
      <c r="F111" s="240">
        <v>14248</v>
      </c>
      <c r="G111" s="240">
        <v>17809</v>
      </c>
      <c r="H111" s="257">
        <v>51</v>
      </c>
      <c r="I111" s="231">
        <v>121.895</v>
      </c>
      <c r="K111" s="241">
        <v>110.5</v>
      </c>
      <c r="L111" s="153">
        <v>42.7</v>
      </c>
      <c r="M111" s="242">
        <v>6734</v>
      </c>
      <c r="N111" s="242">
        <v>13377</v>
      </c>
      <c r="O111" s="242">
        <v>15701</v>
      </c>
      <c r="P111" s="242">
        <v>49</v>
      </c>
      <c r="Q111" s="243">
        <v>101.5</v>
      </c>
    </row>
    <row r="112" spans="1:17">
      <c r="A112" s="33"/>
      <c r="B112" s="34" t="s">
        <v>166</v>
      </c>
      <c r="C112" s="229">
        <v>113.5</v>
      </c>
      <c r="D112" s="239">
        <v>47.4</v>
      </c>
      <c r="E112" s="240">
        <v>6313</v>
      </c>
      <c r="F112" s="240">
        <v>14032</v>
      </c>
      <c r="G112" s="240">
        <v>15900</v>
      </c>
      <c r="H112" s="257">
        <v>50</v>
      </c>
      <c r="I112" s="231">
        <v>118.91200000000001</v>
      </c>
      <c r="K112" s="241">
        <v>113.5</v>
      </c>
      <c r="L112" s="153">
        <v>47.4</v>
      </c>
      <c r="M112" s="242">
        <v>6570</v>
      </c>
      <c r="N112" s="242">
        <v>12524</v>
      </c>
      <c r="O112" s="242">
        <v>16082</v>
      </c>
      <c r="P112" s="242">
        <v>49</v>
      </c>
      <c r="Q112" s="243">
        <v>97.1</v>
      </c>
    </row>
    <row r="113" spans="1:17">
      <c r="A113" s="33"/>
      <c r="B113" s="34" t="s">
        <v>167</v>
      </c>
      <c r="C113" s="229">
        <v>110.8</v>
      </c>
      <c r="D113" s="239">
        <v>49.5</v>
      </c>
      <c r="E113" s="240">
        <v>6481</v>
      </c>
      <c r="F113" s="240">
        <v>10868</v>
      </c>
      <c r="G113" s="240">
        <v>14965</v>
      </c>
      <c r="H113" s="257">
        <v>45</v>
      </c>
      <c r="I113" s="231">
        <v>118.923</v>
      </c>
      <c r="K113" s="241">
        <v>110.8</v>
      </c>
      <c r="L113" s="153">
        <v>49.5</v>
      </c>
      <c r="M113" s="242">
        <v>6318</v>
      </c>
      <c r="N113" s="242">
        <v>12208</v>
      </c>
      <c r="O113" s="242">
        <v>15383</v>
      </c>
      <c r="P113" s="242">
        <v>49</v>
      </c>
      <c r="Q113" s="243">
        <v>96.1</v>
      </c>
    </row>
    <row r="114" spans="1:17">
      <c r="A114" s="50"/>
      <c r="B114" s="34" t="s">
        <v>168</v>
      </c>
      <c r="C114" s="229">
        <v>118.6</v>
      </c>
      <c r="D114" s="239">
        <v>50.3</v>
      </c>
      <c r="E114" s="240">
        <v>5392</v>
      </c>
      <c r="F114" s="240">
        <v>10249</v>
      </c>
      <c r="G114" s="240">
        <v>14694</v>
      </c>
      <c r="H114" s="257">
        <v>76</v>
      </c>
      <c r="I114" s="231">
        <v>117.694</v>
      </c>
      <c r="K114" s="241">
        <v>118.6</v>
      </c>
      <c r="L114" s="153">
        <v>50.3</v>
      </c>
      <c r="M114" s="242">
        <v>5145</v>
      </c>
      <c r="N114" s="242">
        <v>12490</v>
      </c>
      <c r="O114" s="242">
        <v>16080</v>
      </c>
      <c r="P114" s="242">
        <v>70</v>
      </c>
      <c r="Q114" s="243">
        <v>94.7</v>
      </c>
    </row>
    <row r="115" spans="1:17">
      <c r="A115" s="33" t="s">
        <v>179</v>
      </c>
      <c r="B115" s="64" t="s">
        <v>157</v>
      </c>
      <c r="C115" s="263">
        <v>112.4</v>
      </c>
      <c r="D115" s="250">
        <v>48.6</v>
      </c>
      <c r="E115" s="251">
        <v>5514</v>
      </c>
      <c r="F115" s="251">
        <v>13244</v>
      </c>
      <c r="G115" s="251">
        <v>10113</v>
      </c>
      <c r="H115" s="262">
        <v>48</v>
      </c>
      <c r="I115" s="252">
        <v>117.056</v>
      </c>
      <c r="K115" s="253">
        <v>112.4</v>
      </c>
      <c r="L115" s="254">
        <v>48.6</v>
      </c>
      <c r="M115" s="255">
        <v>6054</v>
      </c>
      <c r="N115" s="255">
        <v>11779</v>
      </c>
      <c r="O115" s="255">
        <v>14143</v>
      </c>
      <c r="P115" s="255">
        <v>57</v>
      </c>
      <c r="Q115" s="256">
        <v>93.4</v>
      </c>
    </row>
    <row r="116" spans="1:17">
      <c r="A116" s="33">
        <v>1998</v>
      </c>
      <c r="B116" s="34" t="s">
        <v>158</v>
      </c>
      <c r="C116" s="229">
        <v>108.9</v>
      </c>
      <c r="D116" s="239">
        <v>49.8</v>
      </c>
      <c r="E116" s="240">
        <v>4998</v>
      </c>
      <c r="F116" s="240">
        <v>11618</v>
      </c>
      <c r="G116" s="240">
        <v>15635</v>
      </c>
      <c r="H116" s="257">
        <v>63</v>
      </c>
      <c r="I116" s="231">
        <v>114.40600000000001</v>
      </c>
      <c r="K116" s="241">
        <v>108.9</v>
      </c>
      <c r="L116" s="153">
        <v>49.8</v>
      </c>
      <c r="M116" s="242">
        <v>5646</v>
      </c>
      <c r="N116" s="242">
        <v>11200</v>
      </c>
      <c r="O116" s="242">
        <v>14575</v>
      </c>
      <c r="P116" s="242">
        <v>68</v>
      </c>
      <c r="Q116" s="243">
        <v>91.2</v>
      </c>
    </row>
    <row r="117" spans="1:17">
      <c r="A117" s="33"/>
      <c r="B117" s="34" t="s">
        <v>159</v>
      </c>
      <c r="C117" s="229">
        <v>108.1</v>
      </c>
      <c r="D117" s="239">
        <v>49.4</v>
      </c>
      <c r="E117" s="240">
        <v>5467</v>
      </c>
      <c r="F117" s="240">
        <v>12795</v>
      </c>
      <c r="G117" s="240">
        <v>24963</v>
      </c>
      <c r="H117" s="257">
        <v>65</v>
      </c>
      <c r="I117" s="231">
        <v>113.884</v>
      </c>
      <c r="K117" s="241">
        <v>108.1</v>
      </c>
      <c r="L117" s="153">
        <v>49.4</v>
      </c>
      <c r="M117" s="242">
        <v>5484</v>
      </c>
      <c r="N117" s="242">
        <v>12350</v>
      </c>
      <c r="O117" s="242">
        <v>14977</v>
      </c>
      <c r="P117" s="242">
        <v>65</v>
      </c>
      <c r="Q117" s="243">
        <v>90.2</v>
      </c>
    </row>
    <row r="118" spans="1:17">
      <c r="A118" s="33"/>
      <c r="B118" s="34" t="s">
        <v>160</v>
      </c>
      <c r="C118" s="229">
        <v>104.6</v>
      </c>
      <c r="D118" s="239">
        <v>51</v>
      </c>
      <c r="E118" s="240">
        <v>5234</v>
      </c>
      <c r="F118" s="240">
        <v>11412</v>
      </c>
      <c r="G118" s="240">
        <v>12090</v>
      </c>
      <c r="H118" s="257">
        <v>69</v>
      </c>
      <c r="I118" s="231">
        <v>112.482</v>
      </c>
      <c r="K118" s="241">
        <v>104.6</v>
      </c>
      <c r="L118" s="153">
        <v>51</v>
      </c>
      <c r="M118" s="242">
        <v>5276</v>
      </c>
      <c r="N118" s="242">
        <v>11217</v>
      </c>
      <c r="O118" s="242">
        <v>14283</v>
      </c>
      <c r="P118" s="242">
        <v>69</v>
      </c>
      <c r="Q118" s="243">
        <v>89.8</v>
      </c>
    </row>
    <row r="119" spans="1:17">
      <c r="A119" s="33"/>
      <c r="B119" s="34" t="s">
        <v>161</v>
      </c>
      <c r="C119" s="229">
        <v>106.5</v>
      </c>
      <c r="D119" s="239">
        <v>49.2</v>
      </c>
      <c r="E119" s="240">
        <v>4374</v>
      </c>
      <c r="F119" s="240">
        <v>9552</v>
      </c>
      <c r="G119" s="240">
        <v>11296</v>
      </c>
      <c r="H119" s="257">
        <v>71</v>
      </c>
      <c r="I119" s="231">
        <v>111.96599999999999</v>
      </c>
      <c r="K119" s="241">
        <v>106.5</v>
      </c>
      <c r="L119" s="153">
        <v>49.2</v>
      </c>
      <c r="M119" s="242">
        <v>4525</v>
      </c>
      <c r="N119" s="242">
        <v>10875</v>
      </c>
      <c r="O119" s="242">
        <v>14347</v>
      </c>
      <c r="P119" s="242">
        <v>69</v>
      </c>
      <c r="Q119" s="243">
        <v>90.2</v>
      </c>
    </row>
    <row r="120" spans="1:17">
      <c r="A120" s="33"/>
      <c r="B120" s="34" t="s">
        <v>162</v>
      </c>
      <c r="C120" s="229">
        <v>109.4</v>
      </c>
      <c r="D120" s="239">
        <v>48.8</v>
      </c>
      <c r="E120" s="240">
        <v>4942</v>
      </c>
      <c r="F120" s="240">
        <v>11274</v>
      </c>
      <c r="G120" s="240">
        <v>15223</v>
      </c>
      <c r="H120" s="257">
        <v>71</v>
      </c>
      <c r="I120" s="231">
        <v>111.029</v>
      </c>
      <c r="K120" s="241">
        <v>109.4</v>
      </c>
      <c r="L120" s="153">
        <v>48.8</v>
      </c>
      <c r="M120" s="242">
        <v>4507</v>
      </c>
      <c r="N120" s="242">
        <v>11222</v>
      </c>
      <c r="O120" s="242">
        <v>14202</v>
      </c>
      <c r="P120" s="242">
        <v>75</v>
      </c>
      <c r="Q120" s="243">
        <v>91</v>
      </c>
    </row>
    <row r="121" spans="1:17">
      <c r="A121" s="33"/>
      <c r="B121" s="34" t="s">
        <v>163</v>
      </c>
      <c r="C121" s="229">
        <v>104.2</v>
      </c>
      <c r="D121" s="239">
        <v>50.2</v>
      </c>
      <c r="E121" s="240">
        <v>5215</v>
      </c>
      <c r="F121" s="240">
        <v>11348</v>
      </c>
      <c r="G121" s="240">
        <v>17153</v>
      </c>
      <c r="H121" s="257">
        <v>88</v>
      </c>
      <c r="I121" s="231">
        <v>110.97</v>
      </c>
      <c r="K121" s="241">
        <v>104.2</v>
      </c>
      <c r="L121" s="153">
        <v>50.2</v>
      </c>
      <c r="M121" s="242">
        <v>4752</v>
      </c>
      <c r="N121" s="242">
        <v>10723</v>
      </c>
      <c r="O121" s="242">
        <v>14479</v>
      </c>
      <c r="P121" s="242">
        <v>80</v>
      </c>
      <c r="Q121" s="243">
        <v>90.9</v>
      </c>
    </row>
    <row r="122" spans="1:17">
      <c r="A122" s="33"/>
      <c r="B122" s="34" t="s">
        <v>164</v>
      </c>
      <c r="C122" s="229">
        <v>104.6</v>
      </c>
      <c r="D122" s="239">
        <v>51.6</v>
      </c>
      <c r="E122" s="240">
        <v>4337</v>
      </c>
      <c r="F122" s="240">
        <v>10031</v>
      </c>
      <c r="G122" s="240">
        <v>8877</v>
      </c>
      <c r="H122" s="257">
        <v>77</v>
      </c>
      <c r="I122" s="231">
        <v>109.825</v>
      </c>
      <c r="K122" s="241">
        <v>104.6</v>
      </c>
      <c r="L122" s="153">
        <v>51.6</v>
      </c>
      <c r="M122" s="242">
        <v>4617</v>
      </c>
      <c r="N122" s="242">
        <v>10604</v>
      </c>
      <c r="O122" s="242">
        <v>13557</v>
      </c>
      <c r="P122" s="242">
        <v>70</v>
      </c>
      <c r="Q122" s="243">
        <v>90.4</v>
      </c>
    </row>
    <row r="123" spans="1:17">
      <c r="A123" s="33"/>
      <c r="B123" s="34" t="s">
        <v>165</v>
      </c>
      <c r="C123" s="229">
        <v>103.9</v>
      </c>
      <c r="D123" s="239">
        <v>48.4</v>
      </c>
      <c r="E123" s="240">
        <v>4403</v>
      </c>
      <c r="F123" s="240">
        <v>10821</v>
      </c>
      <c r="G123" s="240">
        <v>16626</v>
      </c>
      <c r="H123" s="257">
        <v>67</v>
      </c>
      <c r="I123" s="231">
        <v>107.895</v>
      </c>
      <c r="K123" s="241">
        <v>103.9</v>
      </c>
      <c r="L123" s="153">
        <v>48.4</v>
      </c>
      <c r="M123" s="242">
        <v>4225</v>
      </c>
      <c r="N123" s="242">
        <v>10228</v>
      </c>
      <c r="O123" s="242">
        <v>14747</v>
      </c>
      <c r="P123" s="242">
        <v>67</v>
      </c>
      <c r="Q123" s="243">
        <v>88.5</v>
      </c>
    </row>
    <row r="124" spans="1:17">
      <c r="A124" s="33"/>
      <c r="B124" s="34" t="s">
        <v>166</v>
      </c>
      <c r="C124" s="229">
        <v>100.4</v>
      </c>
      <c r="D124" s="239">
        <v>51.1</v>
      </c>
      <c r="E124" s="240">
        <v>4142</v>
      </c>
      <c r="F124" s="240">
        <v>12375</v>
      </c>
      <c r="G124" s="240">
        <v>12827</v>
      </c>
      <c r="H124" s="257">
        <v>60</v>
      </c>
      <c r="I124" s="231">
        <v>103.93300000000001</v>
      </c>
      <c r="K124" s="241">
        <v>100.4</v>
      </c>
      <c r="L124" s="153">
        <v>51.1</v>
      </c>
      <c r="M124" s="242">
        <v>4253</v>
      </c>
      <c r="N124" s="242">
        <v>11018</v>
      </c>
      <c r="O124" s="242">
        <v>13224</v>
      </c>
      <c r="P124" s="242">
        <v>57</v>
      </c>
      <c r="Q124" s="243">
        <v>87.4</v>
      </c>
    </row>
    <row r="125" spans="1:17">
      <c r="A125" s="33"/>
      <c r="B125" s="34" t="s">
        <v>167</v>
      </c>
      <c r="C125" s="229">
        <v>100.7</v>
      </c>
      <c r="D125" s="239">
        <v>49.9</v>
      </c>
      <c r="E125" s="240">
        <v>4162</v>
      </c>
      <c r="F125" s="240">
        <v>9471</v>
      </c>
      <c r="G125" s="240">
        <v>12787</v>
      </c>
      <c r="H125" s="257">
        <v>65</v>
      </c>
      <c r="I125" s="231">
        <v>103.693</v>
      </c>
      <c r="K125" s="241">
        <v>100.7</v>
      </c>
      <c r="L125" s="153">
        <v>49.9</v>
      </c>
      <c r="M125" s="242">
        <v>4056</v>
      </c>
      <c r="N125" s="242">
        <v>10454</v>
      </c>
      <c r="O125" s="242">
        <v>13044</v>
      </c>
      <c r="P125" s="242">
        <v>70</v>
      </c>
      <c r="Q125" s="243">
        <v>87.2</v>
      </c>
    </row>
    <row r="126" spans="1:17">
      <c r="A126" s="33"/>
      <c r="B126" s="51" t="s">
        <v>168</v>
      </c>
      <c r="C126" s="234">
        <v>100.6</v>
      </c>
      <c r="D126" s="244">
        <v>49.8</v>
      </c>
      <c r="E126" s="245">
        <v>4784</v>
      </c>
      <c r="F126" s="245">
        <v>8381</v>
      </c>
      <c r="G126" s="245">
        <v>11838</v>
      </c>
      <c r="H126" s="259">
        <v>41</v>
      </c>
      <c r="I126" s="236">
        <v>101.971</v>
      </c>
      <c r="K126" s="246">
        <v>100.6</v>
      </c>
      <c r="L126" s="247">
        <v>49.8</v>
      </c>
      <c r="M126" s="248">
        <v>4524</v>
      </c>
      <c r="N126" s="248">
        <v>10175</v>
      </c>
      <c r="O126" s="248">
        <v>13009</v>
      </c>
      <c r="P126" s="248">
        <v>37</v>
      </c>
      <c r="Q126" s="249">
        <v>86.6</v>
      </c>
    </row>
    <row r="127" spans="1:17">
      <c r="A127" s="63" t="s">
        <v>180</v>
      </c>
      <c r="B127" s="34" t="s">
        <v>157</v>
      </c>
      <c r="C127" s="229">
        <v>101.3</v>
      </c>
      <c r="D127" s="239">
        <v>48.4</v>
      </c>
      <c r="E127" s="240">
        <v>4183</v>
      </c>
      <c r="F127" s="240">
        <v>11850</v>
      </c>
      <c r="G127" s="240">
        <v>9187</v>
      </c>
      <c r="H127" s="257">
        <v>43</v>
      </c>
      <c r="I127" s="231">
        <v>101.202</v>
      </c>
      <c r="K127" s="241">
        <v>101.3</v>
      </c>
      <c r="L127" s="153">
        <v>48.4</v>
      </c>
      <c r="M127" s="242">
        <v>4508</v>
      </c>
      <c r="N127" s="242">
        <v>10792</v>
      </c>
      <c r="O127" s="242">
        <v>12948</v>
      </c>
      <c r="P127" s="242">
        <v>50</v>
      </c>
      <c r="Q127" s="243">
        <v>86.5</v>
      </c>
    </row>
    <row r="128" spans="1:17">
      <c r="A128" s="33">
        <v>1999</v>
      </c>
      <c r="B128" s="34" t="s">
        <v>158</v>
      </c>
      <c r="C128" s="229">
        <v>101.1</v>
      </c>
      <c r="D128" s="239">
        <v>49.4</v>
      </c>
      <c r="E128" s="240">
        <v>4484</v>
      </c>
      <c r="F128" s="240">
        <v>9761</v>
      </c>
      <c r="G128" s="240">
        <v>13968</v>
      </c>
      <c r="H128" s="257">
        <v>37</v>
      </c>
      <c r="I128" s="231">
        <v>100.378</v>
      </c>
      <c r="K128" s="241">
        <v>101.1</v>
      </c>
      <c r="L128" s="153">
        <v>49.4</v>
      </c>
      <c r="M128" s="242">
        <v>4973</v>
      </c>
      <c r="N128" s="242">
        <v>9430</v>
      </c>
      <c r="O128" s="242">
        <v>12874</v>
      </c>
      <c r="P128" s="242">
        <v>42</v>
      </c>
      <c r="Q128" s="243">
        <v>87.7</v>
      </c>
    </row>
    <row r="129" spans="1:17">
      <c r="A129" s="33"/>
      <c r="B129" s="34" t="s">
        <v>159</v>
      </c>
      <c r="C129" s="229">
        <v>111.5</v>
      </c>
      <c r="D129" s="239">
        <v>49.5</v>
      </c>
      <c r="E129" s="240">
        <v>4327</v>
      </c>
      <c r="F129" s="240">
        <v>10694</v>
      </c>
      <c r="G129" s="240">
        <v>22408</v>
      </c>
      <c r="H129" s="257">
        <v>47</v>
      </c>
      <c r="I129" s="231">
        <v>99.902000000000001</v>
      </c>
      <c r="K129" s="241">
        <v>111.5</v>
      </c>
      <c r="L129" s="153">
        <v>49.5</v>
      </c>
      <c r="M129" s="242">
        <v>4410</v>
      </c>
      <c r="N129" s="242">
        <v>10047</v>
      </c>
      <c r="O129" s="242">
        <v>13157</v>
      </c>
      <c r="P129" s="242">
        <v>46</v>
      </c>
      <c r="Q129" s="243">
        <v>87.7</v>
      </c>
    </row>
    <row r="130" spans="1:17">
      <c r="A130" s="33"/>
      <c r="B130" s="34" t="s">
        <v>160</v>
      </c>
      <c r="C130" s="229">
        <v>103.4</v>
      </c>
      <c r="D130" s="239">
        <v>48.2</v>
      </c>
      <c r="E130" s="240">
        <v>4035</v>
      </c>
      <c r="F130" s="240">
        <v>11722</v>
      </c>
      <c r="G130" s="240">
        <v>10873</v>
      </c>
      <c r="H130" s="257">
        <v>45</v>
      </c>
      <c r="I130" s="231">
        <v>100.306</v>
      </c>
      <c r="K130" s="241">
        <v>103.4</v>
      </c>
      <c r="L130" s="153">
        <v>48.2</v>
      </c>
      <c r="M130" s="242">
        <v>3976</v>
      </c>
      <c r="N130" s="242">
        <v>11497</v>
      </c>
      <c r="O130" s="242">
        <v>12786</v>
      </c>
      <c r="P130" s="242">
        <v>45</v>
      </c>
      <c r="Q130" s="243">
        <v>89.2</v>
      </c>
    </row>
    <row r="131" spans="1:17">
      <c r="A131" s="40"/>
      <c r="B131" s="34" t="s">
        <v>161</v>
      </c>
      <c r="C131" s="229">
        <v>103.3</v>
      </c>
      <c r="D131" s="239">
        <v>49.7</v>
      </c>
      <c r="E131" s="240">
        <v>4513</v>
      </c>
      <c r="F131" s="240">
        <v>7659</v>
      </c>
      <c r="G131" s="240">
        <v>10155</v>
      </c>
      <c r="H131" s="257">
        <v>58</v>
      </c>
      <c r="I131" s="231">
        <v>101.14</v>
      </c>
      <c r="K131" s="241">
        <v>103.3</v>
      </c>
      <c r="L131" s="153">
        <v>49.7</v>
      </c>
      <c r="M131" s="242">
        <v>4653</v>
      </c>
      <c r="N131" s="242">
        <v>8784</v>
      </c>
      <c r="O131" s="242">
        <v>12798</v>
      </c>
      <c r="P131" s="242">
        <v>57</v>
      </c>
      <c r="Q131" s="243">
        <v>90.3</v>
      </c>
    </row>
    <row r="132" spans="1:17">
      <c r="A132" s="33"/>
      <c r="B132" s="34" t="s">
        <v>162</v>
      </c>
      <c r="C132" s="229">
        <v>100.7</v>
      </c>
      <c r="D132" s="239">
        <v>49</v>
      </c>
      <c r="E132" s="240">
        <v>5001</v>
      </c>
      <c r="F132" s="240">
        <v>9816</v>
      </c>
      <c r="G132" s="257">
        <v>13289</v>
      </c>
      <c r="H132" s="257">
        <v>43</v>
      </c>
      <c r="I132" s="231">
        <v>102.37</v>
      </c>
      <c r="K132" s="241">
        <v>100.7</v>
      </c>
      <c r="L132" s="153">
        <v>49</v>
      </c>
      <c r="M132" s="242">
        <v>4561</v>
      </c>
      <c r="N132" s="242">
        <v>9830</v>
      </c>
      <c r="O132" s="242">
        <v>12583</v>
      </c>
      <c r="P132" s="242">
        <v>45</v>
      </c>
      <c r="Q132" s="243">
        <v>92.2</v>
      </c>
    </row>
    <row r="133" spans="1:17">
      <c r="A133" s="33"/>
      <c r="B133" s="34" t="s">
        <v>163</v>
      </c>
      <c r="C133" s="229">
        <v>104.1</v>
      </c>
      <c r="D133" s="239">
        <v>48.1</v>
      </c>
      <c r="E133" s="257">
        <v>4422</v>
      </c>
      <c r="F133" s="257">
        <v>11148</v>
      </c>
      <c r="G133" s="257">
        <v>14824</v>
      </c>
      <c r="H133" s="257">
        <v>58</v>
      </c>
      <c r="I133" s="231">
        <v>102.062</v>
      </c>
      <c r="K133" s="241">
        <v>104.1</v>
      </c>
      <c r="L133" s="153">
        <v>48.1</v>
      </c>
      <c r="M133" s="242">
        <v>4112</v>
      </c>
      <c r="N133" s="242">
        <v>10677</v>
      </c>
      <c r="O133" s="242">
        <v>12748</v>
      </c>
      <c r="P133" s="242">
        <v>52</v>
      </c>
      <c r="Q133" s="243">
        <v>92</v>
      </c>
    </row>
    <row r="134" spans="1:17">
      <c r="A134" s="33"/>
      <c r="B134" s="34" t="s">
        <v>164</v>
      </c>
      <c r="C134" s="229">
        <v>105.8</v>
      </c>
      <c r="D134" s="239">
        <v>48.5</v>
      </c>
      <c r="E134" s="257">
        <v>4188</v>
      </c>
      <c r="F134" s="257">
        <v>9825</v>
      </c>
      <c r="G134" s="257">
        <v>8615</v>
      </c>
      <c r="H134" s="257">
        <v>60</v>
      </c>
      <c r="I134" s="231">
        <v>102.05800000000001</v>
      </c>
      <c r="K134" s="241">
        <v>105.8</v>
      </c>
      <c r="L134" s="153">
        <v>48.5</v>
      </c>
      <c r="M134" s="242">
        <v>4535</v>
      </c>
      <c r="N134" s="242">
        <v>10178</v>
      </c>
      <c r="O134" s="242">
        <v>12776</v>
      </c>
      <c r="P134" s="242">
        <v>55</v>
      </c>
      <c r="Q134" s="243">
        <v>92.9</v>
      </c>
    </row>
    <row r="135" spans="1:17">
      <c r="A135" s="33"/>
      <c r="B135" s="34" t="s">
        <v>165</v>
      </c>
      <c r="C135" s="229">
        <v>113.3</v>
      </c>
      <c r="D135" s="239">
        <v>48</v>
      </c>
      <c r="E135" s="257">
        <v>4776</v>
      </c>
      <c r="F135" s="257">
        <v>10653</v>
      </c>
      <c r="G135" s="257">
        <v>15138</v>
      </c>
      <c r="H135" s="257">
        <v>47</v>
      </c>
      <c r="I135" s="231">
        <v>102.3</v>
      </c>
      <c r="K135" s="241">
        <v>113.3</v>
      </c>
      <c r="L135" s="153">
        <v>48</v>
      </c>
      <c r="M135" s="242">
        <v>4663</v>
      </c>
      <c r="N135" s="242">
        <v>10205</v>
      </c>
      <c r="O135" s="242">
        <v>13345</v>
      </c>
      <c r="P135" s="242">
        <v>48</v>
      </c>
      <c r="Q135" s="243">
        <v>94.8</v>
      </c>
    </row>
    <row r="136" spans="1:17">
      <c r="A136" s="33"/>
      <c r="B136" s="34" t="s">
        <v>166</v>
      </c>
      <c r="C136" s="229">
        <v>107.1</v>
      </c>
      <c r="D136" s="239">
        <v>51.3</v>
      </c>
      <c r="E136" s="257">
        <v>4281</v>
      </c>
      <c r="F136" s="257">
        <v>12053</v>
      </c>
      <c r="G136" s="257">
        <v>11702</v>
      </c>
      <c r="H136" s="257">
        <v>64</v>
      </c>
      <c r="I136" s="231">
        <v>102.87</v>
      </c>
      <c r="K136" s="241">
        <v>107.1</v>
      </c>
      <c r="L136" s="153">
        <v>51.3</v>
      </c>
      <c r="M136" s="242">
        <v>4362</v>
      </c>
      <c r="N136" s="242">
        <v>11003</v>
      </c>
      <c r="O136" s="242">
        <v>12655</v>
      </c>
      <c r="P136" s="242">
        <v>61</v>
      </c>
      <c r="Q136" s="243">
        <v>99</v>
      </c>
    </row>
    <row r="137" spans="1:17">
      <c r="A137" s="33"/>
      <c r="B137" s="34" t="s">
        <v>167</v>
      </c>
      <c r="C137" s="229">
        <v>108</v>
      </c>
      <c r="D137" s="239">
        <v>45.8</v>
      </c>
      <c r="E137" s="257">
        <v>4918</v>
      </c>
      <c r="F137" s="257">
        <v>10361</v>
      </c>
      <c r="G137" s="257">
        <v>12732</v>
      </c>
      <c r="H137" s="257">
        <v>54</v>
      </c>
      <c r="I137" s="231">
        <v>102.65</v>
      </c>
      <c r="K137" s="241">
        <v>108</v>
      </c>
      <c r="L137" s="153">
        <v>45.8</v>
      </c>
      <c r="M137" s="242">
        <v>4798</v>
      </c>
      <c r="N137" s="242">
        <v>10893</v>
      </c>
      <c r="O137" s="242">
        <v>12780</v>
      </c>
      <c r="P137" s="242">
        <v>57</v>
      </c>
      <c r="Q137" s="243">
        <v>99</v>
      </c>
    </row>
    <row r="138" spans="1:17">
      <c r="A138" s="50"/>
      <c r="B138" s="34" t="s">
        <v>168</v>
      </c>
      <c r="C138" s="229">
        <v>105.9</v>
      </c>
      <c r="D138" s="239">
        <v>46.8</v>
      </c>
      <c r="E138" s="257">
        <v>4537</v>
      </c>
      <c r="F138" s="257">
        <v>9033</v>
      </c>
      <c r="G138" s="257">
        <v>11525</v>
      </c>
      <c r="H138" s="257">
        <v>76</v>
      </c>
      <c r="I138" s="231">
        <v>103.233</v>
      </c>
      <c r="K138" s="241">
        <v>105.9</v>
      </c>
      <c r="L138" s="153">
        <v>46.8</v>
      </c>
      <c r="M138" s="242">
        <v>4251</v>
      </c>
      <c r="N138" s="242">
        <v>10986</v>
      </c>
      <c r="O138" s="242">
        <v>12520</v>
      </c>
      <c r="P138" s="242">
        <v>70</v>
      </c>
      <c r="Q138" s="243">
        <v>101.2</v>
      </c>
    </row>
    <row r="139" spans="1:17">
      <c r="A139" s="33" t="s">
        <v>181</v>
      </c>
      <c r="B139" s="64" t="s">
        <v>157</v>
      </c>
      <c r="C139" s="263">
        <v>108.6</v>
      </c>
      <c r="D139" s="250">
        <v>47.6</v>
      </c>
      <c r="E139" s="262">
        <v>5051</v>
      </c>
      <c r="F139" s="262">
        <v>12424</v>
      </c>
      <c r="G139" s="262">
        <v>9710</v>
      </c>
      <c r="H139" s="262">
        <v>61</v>
      </c>
      <c r="I139" s="252">
        <v>104.70099999999999</v>
      </c>
      <c r="K139" s="253">
        <v>108.6</v>
      </c>
      <c r="L139" s="254">
        <v>47.6</v>
      </c>
      <c r="M139" s="255">
        <v>5357</v>
      </c>
      <c r="N139" s="255">
        <v>11329</v>
      </c>
      <c r="O139" s="255">
        <v>13432</v>
      </c>
      <c r="P139" s="255">
        <v>70</v>
      </c>
      <c r="Q139" s="256">
        <v>103.5</v>
      </c>
    </row>
    <row r="140" spans="1:17">
      <c r="A140" s="33">
        <v>2000</v>
      </c>
      <c r="B140" s="34" t="s">
        <v>158</v>
      </c>
      <c r="C140" s="229">
        <v>109.8</v>
      </c>
      <c r="D140" s="239">
        <v>45.9</v>
      </c>
      <c r="E140" s="257">
        <v>3539</v>
      </c>
      <c r="F140" s="257">
        <v>11930</v>
      </c>
      <c r="G140" s="257">
        <v>14287</v>
      </c>
      <c r="H140" s="257">
        <v>48</v>
      </c>
      <c r="I140" s="231">
        <v>105.21899999999999</v>
      </c>
      <c r="K140" s="241">
        <v>109.8</v>
      </c>
      <c r="L140" s="153">
        <v>45.9</v>
      </c>
      <c r="M140" s="242">
        <v>3852</v>
      </c>
      <c r="N140" s="242">
        <v>11330</v>
      </c>
      <c r="O140" s="242">
        <v>12616</v>
      </c>
      <c r="P140" s="242">
        <v>56</v>
      </c>
      <c r="Q140" s="243">
        <v>104.8</v>
      </c>
    </row>
    <row r="141" spans="1:17">
      <c r="A141" s="33"/>
      <c r="B141" s="34" t="s">
        <v>159</v>
      </c>
      <c r="C141" s="229">
        <v>106.8</v>
      </c>
      <c r="D141" s="239">
        <v>45.8</v>
      </c>
      <c r="E141" s="257">
        <v>4042</v>
      </c>
      <c r="F141" s="257">
        <v>12301</v>
      </c>
      <c r="G141" s="257">
        <v>21971</v>
      </c>
      <c r="H141" s="257">
        <v>73</v>
      </c>
      <c r="I141" s="231">
        <v>103.76900000000001</v>
      </c>
      <c r="K141" s="241">
        <v>106.8</v>
      </c>
      <c r="L141" s="153">
        <v>45.8</v>
      </c>
      <c r="M141" s="242">
        <v>4212</v>
      </c>
      <c r="N141" s="242">
        <v>11653</v>
      </c>
      <c r="O141" s="242">
        <v>12883</v>
      </c>
      <c r="P141" s="242">
        <v>70</v>
      </c>
      <c r="Q141" s="243">
        <v>103.9</v>
      </c>
    </row>
    <row r="142" spans="1:17">
      <c r="A142" s="33"/>
      <c r="B142" s="34" t="s">
        <v>160</v>
      </c>
      <c r="C142" s="229">
        <v>111.6</v>
      </c>
      <c r="D142" s="239">
        <v>45.1</v>
      </c>
      <c r="E142" s="257">
        <v>5017</v>
      </c>
      <c r="F142" s="257">
        <v>11263</v>
      </c>
      <c r="G142" s="257">
        <v>10529</v>
      </c>
      <c r="H142" s="257">
        <v>60</v>
      </c>
      <c r="I142" s="231">
        <v>103.919</v>
      </c>
      <c r="K142" s="241">
        <v>111.6</v>
      </c>
      <c r="L142" s="153">
        <v>45.1</v>
      </c>
      <c r="M142" s="242">
        <v>4890</v>
      </c>
      <c r="N142" s="242">
        <v>11666</v>
      </c>
      <c r="O142" s="242">
        <v>13320</v>
      </c>
      <c r="P142" s="242">
        <v>60</v>
      </c>
      <c r="Q142" s="243">
        <v>103.6</v>
      </c>
    </row>
    <row r="143" spans="1:17">
      <c r="A143" s="33"/>
      <c r="B143" s="34" t="s">
        <v>161</v>
      </c>
      <c r="C143" s="229">
        <v>112.2</v>
      </c>
      <c r="D143" s="239">
        <v>45.3</v>
      </c>
      <c r="E143" s="257">
        <v>4581</v>
      </c>
      <c r="F143" s="257">
        <v>10864</v>
      </c>
      <c r="G143" s="257">
        <v>11023</v>
      </c>
      <c r="H143" s="257">
        <v>60</v>
      </c>
      <c r="I143" s="231">
        <v>104.31100000000001</v>
      </c>
      <c r="K143" s="241">
        <v>112.2</v>
      </c>
      <c r="L143" s="153">
        <v>45.3</v>
      </c>
      <c r="M143" s="242">
        <v>4730</v>
      </c>
      <c r="N143" s="242">
        <v>11821</v>
      </c>
      <c r="O143" s="242">
        <v>13209</v>
      </c>
      <c r="P143" s="242">
        <v>59</v>
      </c>
      <c r="Q143" s="243">
        <v>103.1</v>
      </c>
    </row>
    <row r="144" spans="1:17">
      <c r="A144" s="33"/>
      <c r="B144" s="34" t="s">
        <v>162</v>
      </c>
      <c r="C144" s="229">
        <v>112</v>
      </c>
      <c r="D144" s="239">
        <v>43.8</v>
      </c>
      <c r="E144" s="257">
        <v>4606</v>
      </c>
      <c r="F144" s="257">
        <v>11950</v>
      </c>
      <c r="G144" s="257">
        <v>14545</v>
      </c>
      <c r="H144" s="257">
        <v>68</v>
      </c>
      <c r="I144" s="231">
        <v>104.572</v>
      </c>
      <c r="K144" s="241">
        <v>112</v>
      </c>
      <c r="L144" s="153">
        <v>43.8</v>
      </c>
      <c r="M144" s="242">
        <v>4163</v>
      </c>
      <c r="N144" s="242">
        <v>12113</v>
      </c>
      <c r="O144" s="242">
        <v>13481</v>
      </c>
      <c r="P144" s="242">
        <v>72</v>
      </c>
      <c r="Q144" s="243">
        <v>102.2</v>
      </c>
    </row>
    <row r="145" spans="1:17">
      <c r="A145" s="40"/>
      <c r="B145" s="34" t="s">
        <v>163</v>
      </c>
      <c r="C145" s="229">
        <v>113.4</v>
      </c>
      <c r="D145" s="239">
        <v>45.7</v>
      </c>
      <c r="E145" s="257">
        <v>5177</v>
      </c>
      <c r="F145" s="257">
        <v>12314</v>
      </c>
      <c r="G145" s="257">
        <v>14096</v>
      </c>
      <c r="H145" s="257">
        <v>59</v>
      </c>
      <c r="I145" s="231">
        <v>105.646</v>
      </c>
      <c r="K145" s="241">
        <v>113.4</v>
      </c>
      <c r="L145" s="153">
        <v>45.7</v>
      </c>
      <c r="M145" s="242">
        <v>4908</v>
      </c>
      <c r="N145" s="242">
        <v>12294</v>
      </c>
      <c r="O145" s="242">
        <v>12688</v>
      </c>
      <c r="P145" s="242">
        <v>53</v>
      </c>
      <c r="Q145" s="243">
        <v>103.5</v>
      </c>
    </row>
    <row r="146" spans="1:17">
      <c r="A146" s="33"/>
      <c r="B146" s="34" t="s">
        <v>164</v>
      </c>
      <c r="C146" s="229">
        <v>113.8</v>
      </c>
      <c r="D146" s="239">
        <v>45.3</v>
      </c>
      <c r="E146" s="257">
        <v>3615</v>
      </c>
      <c r="F146" s="257">
        <v>12534</v>
      </c>
      <c r="G146" s="257">
        <v>9136</v>
      </c>
      <c r="H146" s="257">
        <v>63</v>
      </c>
      <c r="I146" s="231">
        <v>105.929</v>
      </c>
      <c r="K146" s="241">
        <v>113.8</v>
      </c>
      <c r="L146" s="153">
        <v>45.3</v>
      </c>
      <c r="M146" s="242">
        <v>3928</v>
      </c>
      <c r="N146" s="242">
        <v>12534</v>
      </c>
      <c r="O146" s="242">
        <v>13134</v>
      </c>
      <c r="P146" s="242">
        <v>59</v>
      </c>
      <c r="Q146" s="243">
        <v>103.8</v>
      </c>
    </row>
    <row r="147" spans="1:17">
      <c r="A147" s="33"/>
      <c r="B147" s="34" t="s">
        <v>165</v>
      </c>
      <c r="C147" s="229">
        <v>113.5</v>
      </c>
      <c r="D147" s="239">
        <v>47.1</v>
      </c>
      <c r="E147" s="257">
        <v>3820</v>
      </c>
      <c r="F147" s="257">
        <v>13237</v>
      </c>
      <c r="G147" s="257">
        <v>14672</v>
      </c>
      <c r="H147" s="257">
        <v>62</v>
      </c>
      <c r="I147" s="231">
        <v>107.467</v>
      </c>
      <c r="K147" s="241">
        <v>113.5</v>
      </c>
      <c r="L147" s="153">
        <v>47.1</v>
      </c>
      <c r="M147" s="242">
        <v>3767</v>
      </c>
      <c r="N147" s="242">
        <v>12687</v>
      </c>
      <c r="O147" s="242">
        <v>12798</v>
      </c>
      <c r="P147" s="242">
        <v>64</v>
      </c>
      <c r="Q147" s="243">
        <v>105.1</v>
      </c>
    </row>
    <row r="148" spans="1:17">
      <c r="A148" s="33"/>
      <c r="B148" s="34" t="s">
        <v>166</v>
      </c>
      <c r="C148" s="229">
        <v>114.6</v>
      </c>
      <c r="D148" s="239">
        <v>45.7</v>
      </c>
      <c r="E148" s="257">
        <v>4169</v>
      </c>
      <c r="F148" s="257">
        <v>14380</v>
      </c>
      <c r="G148" s="257">
        <v>12121</v>
      </c>
      <c r="H148" s="257">
        <v>70</v>
      </c>
      <c r="I148" s="231">
        <v>107.015</v>
      </c>
      <c r="K148" s="241">
        <v>114.6</v>
      </c>
      <c r="L148" s="153">
        <v>45.7</v>
      </c>
      <c r="M148" s="242">
        <v>4229</v>
      </c>
      <c r="N148" s="242">
        <v>13004</v>
      </c>
      <c r="O148" s="242">
        <v>13185</v>
      </c>
      <c r="P148" s="242">
        <v>67</v>
      </c>
      <c r="Q148" s="243">
        <v>104</v>
      </c>
    </row>
    <row r="149" spans="1:17">
      <c r="A149" s="33"/>
      <c r="B149" s="34" t="s">
        <v>167</v>
      </c>
      <c r="C149" s="229">
        <v>114.5</v>
      </c>
      <c r="D149" s="239">
        <v>47.3</v>
      </c>
      <c r="E149" s="257">
        <v>3937</v>
      </c>
      <c r="F149" s="257">
        <v>11947</v>
      </c>
      <c r="G149" s="257">
        <v>12848</v>
      </c>
      <c r="H149" s="257">
        <v>70</v>
      </c>
      <c r="I149" s="231">
        <v>107.155</v>
      </c>
      <c r="K149" s="241">
        <v>114.5</v>
      </c>
      <c r="L149" s="153">
        <v>47.3</v>
      </c>
      <c r="M149" s="242">
        <v>3815</v>
      </c>
      <c r="N149" s="242">
        <v>12553</v>
      </c>
      <c r="O149" s="242">
        <v>13318</v>
      </c>
      <c r="P149" s="242">
        <v>73</v>
      </c>
      <c r="Q149" s="243">
        <v>104.4</v>
      </c>
    </row>
    <row r="150" spans="1:17">
      <c r="A150" s="33"/>
      <c r="B150" s="51" t="s">
        <v>168</v>
      </c>
      <c r="C150" s="234">
        <v>117.8</v>
      </c>
      <c r="D150" s="244">
        <v>50.7</v>
      </c>
      <c r="E150" s="259">
        <v>4081</v>
      </c>
      <c r="F150" s="259">
        <v>11131</v>
      </c>
      <c r="G150" s="259">
        <v>12576</v>
      </c>
      <c r="H150" s="259">
        <v>61</v>
      </c>
      <c r="I150" s="236">
        <v>106.77800000000001</v>
      </c>
      <c r="K150" s="246">
        <v>117.8</v>
      </c>
      <c r="L150" s="247">
        <v>50.7</v>
      </c>
      <c r="M150" s="248">
        <v>3820</v>
      </c>
      <c r="N150" s="248">
        <v>14064</v>
      </c>
      <c r="O150" s="248">
        <v>14149</v>
      </c>
      <c r="P150" s="248">
        <v>57</v>
      </c>
      <c r="Q150" s="249">
        <v>103.4</v>
      </c>
    </row>
    <row r="151" spans="1:17">
      <c r="A151" s="264" t="s">
        <v>182</v>
      </c>
      <c r="B151" s="34" t="s">
        <v>157</v>
      </c>
      <c r="C151" s="229">
        <v>114.3</v>
      </c>
      <c r="D151" s="239">
        <v>50.2</v>
      </c>
      <c r="E151" s="257">
        <v>3549</v>
      </c>
      <c r="F151" s="257">
        <v>14682</v>
      </c>
      <c r="G151" s="257">
        <v>10222</v>
      </c>
      <c r="H151" s="257">
        <v>52</v>
      </c>
      <c r="I151" s="231">
        <v>105.809</v>
      </c>
      <c r="K151" s="241">
        <v>114.3</v>
      </c>
      <c r="L151" s="153">
        <v>50.2</v>
      </c>
      <c r="M151" s="242">
        <v>3727</v>
      </c>
      <c r="N151" s="242">
        <v>12732</v>
      </c>
      <c r="O151" s="242">
        <v>13295</v>
      </c>
      <c r="P151" s="242">
        <v>58</v>
      </c>
      <c r="Q151" s="243">
        <v>101.1</v>
      </c>
    </row>
    <row r="152" spans="1:17">
      <c r="A152" s="33">
        <v>2001</v>
      </c>
      <c r="B152" s="34" t="s">
        <v>158</v>
      </c>
      <c r="C152" s="229">
        <v>112.4</v>
      </c>
      <c r="D152" s="239">
        <v>48.7</v>
      </c>
      <c r="E152" s="257">
        <v>3260</v>
      </c>
      <c r="F152" s="257">
        <v>13382</v>
      </c>
      <c r="G152" s="257">
        <v>15273</v>
      </c>
      <c r="H152" s="257">
        <v>51</v>
      </c>
      <c r="I152" s="231">
        <v>105.453</v>
      </c>
      <c r="K152" s="241">
        <v>112.4</v>
      </c>
      <c r="L152" s="153">
        <v>48.7</v>
      </c>
      <c r="M152" s="242">
        <v>3494</v>
      </c>
      <c r="N152" s="242">
        <v>12800</v>
      </c>
      <c r="O152" s="242">
        <v>13724</v>
      </c>
      <c r="P152" s="242">
        <v>58</v>
      </c>
      <c r="Q152" s="243">
        <v>100.2</v>
      </c>
    </row>
    <row r="153" spans="1:17">
      <c r="A153" s="33"/>
      <c r="B153" s="34" t="s">
        <v>159</v>
      </c>
      <c r="C153" s="229">
        <v>106.4</v>
      </c>
      <c r="D153" s="239">
        <v>49.7</v>
      </c>
      <c r="E153" s="257">
        <v>3759</v>
      </c>
      <c r="F153" s="257">
        <v>13685</v>
      </c>
      <c r="G153" s="257">
        <v>22434</v>
      </c>
      <c r="H153" s="257">
        <v>87</v>
      </c>
      <c r="I153" s="231">
        <v>106.399</v>
      </c>
      <c r="K153" s="241">
        <v>106.4</v>
      </c>
      <c r="L153" s="153">
        <v>49.7</v>
      </c>
      <c r="M153" s="242">
        <v>4029</v>
      </c>
      <c r="N153" s="242">
        <v>13158</v>
      </c>
      <c r="O153" s="242">
        <v>13291</v>
      </c>
      <c r="P153" s="242">
        <v>83</v>
      </c>
      <c r="Q153" s="243">
        <v>102.5</v>
      </c>
    </row>
    <row r="154" spans="1:17">
      <c r="A154" s="33"/>
      <c r="B154" s="34" t="s">
        <v>160</v>
      </c>
      <c r="C154" s="229">
        <v>109.7</v>
      </c>
      <c r="D154" s="239">
        <v>51.9</v>
      </c>
      <c r="E154" s="257">
        <v>3927</v>
      </c>
      <c r="F154" s="257">
        <v>12661</v>
      </c>
      <c r="G154" s="257">
        <v>10513</v>
      </c>
      <c r="H154" s="257">
        <v>75</v>
      </c>
      <c r="I154" s="231">
        <v>106.495</v>
      </c>
      <c r="K154" s="241">
        <v>109.7</v>
      </c>
      <c r="L154" s="153">
        <v>51.9</v>
      </c>
      <c r="M154" s="242">
        <v>3814</v>
      </c>
      <c r="N154" s="242">
        <v>13116</v>
      </c>
      <c r="O154" s="242">
        <v>13174</v>
      </c>
      <c r="P154" s="242">
        <v>74</v>
      </c>
      <c r="Q154" s="243">
        <v>102.5</v>
      </c>
    </row>
    <row r="155" spans="1:17">
      <c r="A155" s="33"/>
      <c r="B155" s="34" t="s">
        <v>161</v>
      </c>
      <c r="C155" s="229">
        <v>106.4</v>
      </c>
      <c r="D155" s="239">
        <v>54.3</v>
      </c>
      <c r="E155" s="257">
        <v>3870</v>
      </c>
      <c r="F155" s="257">
        <v>11475</v>
      </c>
      <c r="G155" s="257">
        <v>11074</v>
      </c>
      <c r="H155" s="257">
        <v>65</v>
      </c>
      <c r="I155" s="231">
        <v>105.592</v>
      </c>
      <c r="K155" s="241">
        <v>106.4</v>
      </c>
      <c r="L155" s="153">
        <v>54.3</v>
      </c>
      <c r="M155" s="242">
        <v>4066</v>
      </c>
      <c r="N155" s="242">
        <v>12389</v>
      </c>
      <c r="O155" s="242">
        <v>13196</v>
      </c>
      <c r="P155" s="242">
        <v>64</v>
      </c>
      <c r="Q155" s="243">
        <v>101.2</v>
      </c>
    </row>
    <row r="156" spans="1:17">
      <c r="A156" s="33"/>
      <c r="B156" s="34" t="s">
        <v>162</v>
      </c>
      <c r="C156" s="229">
        <v>105.8</v>
      </c>
      <c r="D156" s="239">
        <v>54.9</v>
      </c>
      <c r="E156" s="257">
        <v>4444</v>
      </c>
      <c r="F156" s="257">
        <v>12301</v>
      </c>
      <c r="G156" s="257">
        <v>14300</v>
      </c>
      <c r="H156" s="257">
        <v>54</v>
      </c>
      <c r="I156" s="231">
        <v>105.062</v>
      </c>
      <c r="K156" s="241">
        <v>105.8</v>
      </c>
      <c r="L156" s="153">
        <v>54.9</v>
      </c>
      <c r="M156" s="242">
        <v>3984</v>
      </c>
      <c r="N156" s="242">
        <v>12652</v>
      </c>
      <c r="O156" s="242">
        <v>13466</v>
      </c>
      <c r="P156" s="242">
        <v>57</v>
      </c>
      <c r="Q156" s="243">
        <v>100.5</v>
      </c>
    </row>
    <row r="157" spans="1:17">
      <c r="A157" s="33"/>
      <c r="B157" s="34" t="s">
        <v>163</v>
      </c>
      <c r="C157" s="229">
        <v>104.4</v>
      </c>
      <c r="D157" s="239">
        <v>55</v>
      </c>
      <c r="E157" s="257">
        <v>4309</v>
      </c>
      <c r="F157" s="257">
        <v>12389</v>
      </c>
      <c r="G157" s="257">
        <v>15215</v>
      </c>
      <c r="H157" s="257">
        <v>51</v>
      </c>
      <c r="I157" s="231">
        <v>103.05200000000001</v>
      </c>
      <c r="K157" s="241">
        <v>104.4</v>
      </c>
      <c r="L157" s="153">
        <v>55</v>
      </c>
      <c r="M157" s="242">
        <v>4083</v>
      </c>
      <c r="N157" s="242">
        <v>12203</v>
      </c>
      <c r="O157" s="242">
        <v>13670</v>
      </c>
      <c r="P157" s="242">
        <v>47</v>
      </c>
      <c r="Q157" s="243">
        <v>97.5</v>
      </c>
    </row>
    <row r="158" spans="1:17">
      <c r="A158" s="33"/>
      <c r="B158" s="34" t="s">
        <v>164</v>
      </c>
      <c r="C158" s="229">
        <v>97.6</v>
      </c>
      <c r="D158" s="239">
        <v>53.9</v>
      </c>
      <c r="E158" s="257">
        <v>3545</v>
      </c>
      <c r="F158" s="257">
        <v>12403</v>
      </c>
      <c r="G158" s="257">
        <v>9662</v>
      </c>
      <c r="H158" s="257">
        <v>91</v>
      </c>
      <c r="I158" s="231">
        <v>102.176</v>
      </c>
      <c r="K158" s="241">
        <v>97.6</v>
      </c>
      <c r="L158" s="153">
        <v>53.9</v>
      </c>
      <c r="M158" s="242">
        <v>3782</v>
      </c>
      <c r="N158" s="242">
        <v>12350</v>
      </c>
      <c r="O158" s="242">
        <v>13504</v>
      </c>
      <c r="P158" s="242">
        <v>86</v>
      </c>
      <c r="Q158" s="243">
        <v>96.5</v>
      </c>
    </row>
    <row r="159" spans="1:17">
      <c r="A159" s="33"/>
      <c r="B159" s="34" t="s">
        <v>165</v>
      </c>
      <c r="C159" s="229">
        <v>102.7</v>
      </c>
      <c r="D159" s="239">
        <v>55</v>
      </c>
      <c r="E159" s="257">
        <v>4195</v>
      </c>
      <c r="F159" s="257">
        <v>12758</v>
      </c>
      <c r="G159" s="257">
        <v>14104</v>
      </c>
      <c r="H159" s="257">
        <v>62</v>
      </c>
      <c r="I159" s="231">
        <v>100.376</v>
      </c>
      <c r="K159" s="241">
        <v>102.7</v>
      </c>
      <c r="L159" s="153">
        <v>55</v>
      </c>
      <c r="M159" s="242">
        <v>4143</v>
      </c>
      <c r="N159" s="242">
        <v>12696</v>
      </c>
      <c r="O159" s="242">
        <v>12804</v>
      </c>
      <c r="P159" s="242">
        <v>63</v>
      </c>
      <c r="Q159" s="243">
        <v>93.4</v>
      </c>
    </row>
    <row r="160" spans="1:17">
      <c r="A160" s="33"/>
      <c r="B160" s="34" t="s">
        <v>166</v>
      </c>
      <c r="C160" s="229">
        <v>105.1</v>
      </c>
      <c r="D160" s="239">
        <v>55.8</v>
      </c>
      <c r="E160" s="257">
        <v>4004</v>
      </c>
      <c r="F160" s="257">
        <v>12893</v>
      </c>
      <c r="G160" s="257">
        <v>11852</v>
      </c>
      <c r="H160" s="257">
        <v>95</v>
      </c>
      <c r="I160" s="231">
        <v>100.179</v>
      </c>
      <c r="K160" s="241">
        <v>105.1</v>
      </c>
      <c r="L160" s="153">
        <v>55.8</v>
      </c>
      <c r="M160" s="242">
        <v>4019</v>
      </c>
      <c r="N160" s="242">
        <v>11404</v>
      </c>
      <c r="O160" s="242">
        <v>12797</v>
      </c>
      <c r="P160" s="242">
        <v>91</v>
      </c>
      <c r="Q160" s="243">
        <v>93.6</v>
      </c>
    </row>
    <row r="161" spans="1:17">
      <c r="A161" s="33"/>
      <c r="B161" s="34" t="s">
        <v>167</v>
      </c>
      <c r="C161" s="229">
        <v>102.7</v>
      </c>
      <c r="D161" s="239">
        <v>59.4</v>
      </c>
      <c r="E161" s="240">
        <v>4398</v>
      </c>
      <c r="F161" s="257">
        <v>11491</v>
      </c>
      <c r="G161" s="240">
        <v>12177</v>
      </c>
      <c r="H161" s="257">
        <v>60</v>
      </c>
      <c r="I161" s="231">
        <v>99.203000000000003</v>
      </c>
      <c r="K161" s="241">
        <v>102.7</v>
      </c>
      <c r="L161" s="153">
        <v>59.4</v>
      </c>
      <c r="M161" s="242">
        <v>4272</v>
      </c>
      <c r="N161" s="242">
        <v>11814</v>
      </c>
      <c r="O161" s="242">
        <v>12439</v>
      </c>
      <c r="P161" s="242">
        <v>62</v>
      </c>
      <c r="Q161" s="243">
        <v>92.6</v>
      </c>
    </row>
    <row r="162" spans="1:17">
      <c r="A162" s="57"/>
      <c r="B162" s="34" t="s">
        <v>168</v>
      </c>
      <c r="C162" s="229">
        <v>101.8</v>
      </c>
      <c r="D162" s="239">
        <v>54.7</v>
      </c>
      <c r="E162" s="257">
        <v>4727</v>
      </c>
      <c r="F162" s="257">
        <v>9619</v>
      </c>
      <c r="G162" s="257">
        <v>11507</v>
      </c>
      <c r="H162" s="257">
        <v>72</v>
      </c>
      <c r="I162" s="231">
        <v>100.218</v>
      </c>
      <c r="K162" s="241">
        <v>101.8</v>
      </c>
      <c r="L162" s="153">
        <v>54.7</v>
      </c>
      <c r="M162" s="242">
        <v>4446</v>
      </c>
      <c r="N162" s="242">
        <v>12277</v>
      </c>
      <c r="O162" s="242">
        <v>13012</v>
      </c>
      <c r="P162" s="242">
        <v>70</v>
      </c>
      <c r="Q162" s="243">
        <v>93.9</v>
      </c>
    </row>
    <row r="163" spans="1:17">
      <c r="A163" s="265" t="s">
        <v>183</v>
      </c>
      <c r="B163" s="64" t="s">
        <v>157</v>
      </c>
      <c r="C163" s="263">
        <v>100.4</v>
      </c>
      <c r="D163" s="250">
        <v>52.4</v>
      </c>
      <c r="E163" s="262">
        <v>3924</v>
      </c>
      <c r="F163" s="262">
        <v>11890</v>
      </c>
      <c r="G163" s="262">
        <v>10004</v>
      </c>
      <c r="H163" s="262">
        <v>57</v>
      </c>
      <c r="I163" s="252">
        <v>100.928</v>
      </c>
      <c r="K163" s="253">
        <v>100.4</v>
      </c>
      <c r="L163" s="254">
        <v>52.4</v>
      </c>
      <c r="M163" s="255">
        <v>4153</v>
      </c>
      <c r="N163" s="255">
        <v>10334</v>
      </c>
      <c r="O163" s="255">
        <v>12790</v>
      </c>
      <c r="P163" s="255">
        <v>62</v>
      </c>
      <c r="Q163" s="256">
        <v>95.4</v>
      </c>
    </row>
    <row r="164" spans="1:17">
      <c r="A164" s="33">
        <v>2002</v>
      </c>
      <c r="B164" s="34" t="s">
        <v>158</v>
      </c>
      <c r="C164" s="229">
        <v>104.7</v>
      </c>
      <c r="D164" s="239">
        <v>55.3</v>
      </c>
      <c r="E164" s="257">
        <v>3791</v>
      </c>
      <c r="F164" s="257">
        <v>12216</v>
      </c>
      <c r="G164" s="257">
        <v>14040</v>
      </c>
      <c r="H164" s="257">
        <v>62</v>
      </c>
      <c r="I164" s="231">
        <v>100.776</v>
      </c>
      <c r="K164" s="241">
        <v>104.7</v>
      </c>
      <c r="L164" s="153">
        <v>55.3</v>
      </c>
      <c r="M164" s="242">
        <v>4016</v>
      </c>
      <c r="N164" s="242">
        <v>11599</v>
      </c>
      <c r="O164" s="242">
        <v>12438</v>
      </c>
      <c r="P164" s="242">
        <v>68</v>
      </c>
      <c r="Q164" s="243">
        <v>95.6</v>
      </c>
    </row>
    <row r="165" spans="1:17">
      <c r="A165" s="33"/>
      <c r="B165" s="34" t="s">
        <v>159</v>
      </c>
      <c r="C165" s="229">
        <v>106</v>
      </c>
      <c r="D165" s="239">
        <v>53</v>
      </c>
      <c r="E165" s="257">
        <v>3360</v>
      </c>
      <c r="F165" s="257">
        <v>11496</v>
      </c>
      <c r="G165" s="257">
        <v>20274</v>
      </c>
      <c r="H165" s="257">
        <v>69</v>
      </c>
      <c r="I165" s="231">
        <v>101.155</v>
      </c>
      <c r="K165" s="241">
        <v>106</v>
      </c>
      <c r="L165" s="153">
        <v>53</v>
      </c>
      <c r="M165" s="242">
        <v>3699</v>
      </c>
      <c r="N165" s="242">
        <v>11428</v>
      </c>
      <c r="O165" s="242">
        <v>12452</v>
      </c>
      <c r="P165" s="242">
        <v>67</v>
      </c>
      <c r="Q165" s="243">
        <v>95.1</v>
      </c>
    </row>
    <row r="166" spans="1:17">
      <c r="A166" s="33"/>
      <c r="B166" s="34" t="s">
        <v>160</v>
      </c>
      <c r="C166" s="229">
        <v>107.7</v>
      </c>
      <c r="D166" s="239">
        <v>51.9</v>
      </c>
      <c r="E166" s="257">
        <v>4040</v>
      </c>
      <c r="F166" s="257">
        <v>11401</v>
      </c>
      <c r="G166" s="257">
        <v>10238</v>
      </c>
      <c r="H166" s="257">
        <v>59</v>
      </c>
      <c r="I166" s="231">
        <v>101.649</v>
      </c>
      <c r="K166" s="241">
        <v>107.7</v>
      </c>
      <c r="L166" s="153">
        <v>51.9</v>
      </c>
      <c r="M166" s="242">
        <v>3983</v>
      </c>
      <c r="N166" s="242">
        <v>11425</v>
      </c>
      <c r="O166" s="242">
        <v>12588</v>
      </c>
      <c r="P166" s="242">
        <v>57</v>
      </c>
      <c r="Q166" s="243">
        <v>95.4</v>
      </c>
    </row>
    <row r="167" spans="1:17">
      <c r="A167" s="33"/>
      <c r="B167" s="34" t="s">
        <v>161</v>
      </c>
      <c r="C167" s="229">
        <v>110</v>
      </c>
      <c r="D167" s="239">
        <v>49.5</v>
      </c>
      <c r="E167" s="257">
        <v>2929</v>
      </c>
      <c r="F167" s="257">
        <v>11318</v>
      </c>
      <c r="G167" s="257">
        <v>11098</v>
      </c>
      <c r="H167" s="257">
        <v>61</v>
      </c>
      <c r="I167" s="231">
        <v>102.619</v>
      </c>
      <c r="K167" s="241">
        <v>110</v>
      </c>
      <c r="L167" s="153">
        <v>49.5</v>
      </c>
      <c r="M167" s="242">
        <v>3112</v>
      </c>
      <c r="N167" s="242">
        <v>12157</v>
      </c>
      <c r="O167" s="242">
        <v>12995</v>
      </c>
      <c r="P167" s="242">
        <v>61</v>
      </c>
      <c r="Q167" s="243">
        <v>97.2</v>
      </c>
    </row>
    <row r="168" spans="1:17">
      <c r="A168" s="33"/>
      <c r="B168" s="34" t="s">
        <v>162</v>
      </c>
      <c r="C168" s="229">
        <v>111.8</v>
      </c>
      <c r="D168" s="239">
        <v>50.8</v>
      </c>
      <c r="E168" s="257">
        <v>4052</v>
      </c>
      <c r="F168" s="257">
        <v>11248</v>
      </c>
      <c r="G168" s="257">
        <v>13019</v>
      </c>
      <c r="H168" s="257">
        <v>61</v>
      </c>
      <c r="I168" s="231">
        <v>103.917</v>
      </c>
      <c r="K168" s="241">
        <v>111.8</v>
      </c>
      <c r="L168" s="153">
        <v>50.8</v>
      </c>
      <c r="M168" s="242">
        <v>3555</v>
      </c>
      <c r="N168" s="242">
        <v>12005</v>
      </c>
      <c r="O168" s="242">
        <v>12842</v>
      </c>
      <c r="P168" s="242">
        <v>64</v>
      </c>
      <c r="Q168" s="243">
        <v>98.9</v>
      </c>
    </row>
    <row r="169" spans="1:17">
      <c r="A169" s="33"/>
      <c r="B169" s="34" t="s">
        <v>163</v>
      </c>
      <c r="C169" s="229">
        <v>112.3</v>
      </c>
      <c r="D169" s="239">
        <v>48.6</v>
      </c>
      <c r="E169" s="257">
        <v>3434</v>
      </c>
      <c r="F169" s="257">
        <v>12550</v>
      </c>
      <c r="G169" s="257">
        <v>14316</v>
      </c>
      <c r="H169" s="257">
        <v>70</v>
      </c>
      <c r="I169" s="231">
        <v>101.53</v>
      </c>
      <c r="K169" s="241">
        <v>112.3</v>
      </c>
      <c r="L169" s="153">
        <v>48.6</v>
      </c>
      <c r="M169" s="242">
        <v>3245</v>
      </c>
      <c r="N169" s="242">
        <v>12082</v>
      </c>
      <c r="O169" s="242">
        <v>12786</v>
      </c>
      <c r="P169" s="242">
        <v>65</v>
      </c>
      <c r="Q169" s="243">
        <v>98.5</v>
      </c>
    </row>
    <row r="170" spans="1:17">
      <c r="A170" s="33"/>
      <c r="B170" s="34" t="s">
        <v>164</v>
      </c>
      <c r="C170" s="229">
        <v>113.8</v>
      </c>
      <c r="D170" s="239">
        <v>48</v>
      </c>
      <c r="E170" s="257">
        <v>3433</v>
      </c>
      <c r="F170" s="257">
        <v>12563</v>
      </c>
      <c r="G170" s="257">
        <v>9365</v>
      </c>
      <c r="H170" s="257">
        <v>66</v>
      </c>
      <c r="I170" s="231">
        <v>102.277</v>
      </c>
      <c r="K170" s="241">
        <v>113.8</v>
      </c>
      <c r="L170" s="153">
        <v>48</v>
      </c>
      <c r="M170" s="242">
        <v>3555</v>
      </c>
      <c r="N170" s="242">
        <v>12548</v>
      </c>
      <c r="O170" s="242">
        <v>12930</v>
      </c>
      <c r="P170" s="242">
        <v>64</v>
      </c>
      <c r="Q170" s="243">
        <v>100.1</v>
      </c>
    </row>
    <row r="171" spans="1:17">
      <c r="A171" s="33"/>
      <c r="B171" s="34" t="s">
        <v>165</v>
      </c>
      <c r="C171" s="229">
        <v>115.2</v>
      </c>
      <c r="D171" s="239">
        <v>48.5</v>
      </c>
      <c r="E171" s="257">
        <v>3605</v>
      </c>
      <c r="F171" s="257">
        <v>12882</v>
      </c>
      <c r="G171" s="257">
        <v>15058</v>
      </c>
      <c r="H171" s="257">
        <v>67</v>
      </c>
      <c r="I171" s="231">
        <v>102.306</v>
      </c>
      <c r="K171" s="241">
        <v>115.2</v>
      </c>
      <c r="L171" s="153">
        <v>48.5</v>
      </c>
      <c r="M171" s="242">
        <v>3558</v>
      </c>
      <c r="N171" s="242">
        <v>12724</v>
      </c>
      <c r="O171" s="242">
        <v>13339</v>
      </c>
      <c r="P171" s="242">
        <v>67</v>
      </c>
      <c r="Q171" s="243">
        <v>101.9</v>
      </c>
    </row>
    <row r="172" spans="1:17">
      <c r="A172" s="33"/>
      <c r="B172" s="34" t="s">
        <v>166</v>
      </c>
      <c r="C172" s="229">
        <v>119.6</v>
      </c>
      <c r="D172" s="239">
        <v>47.4</v>
      </c>
      <c r="E172" s="257">
        <v>3479</v>
      </c>
      <c r="F172" s="257">
        <v>13987</v>
      </c>
      <c r="G172" s="257">
        <v>11903</v>
      </c>
      <c r="H172" s="257">
        <v>59</v>
      </c>
      <c r="I172" s="231">
        <v>104.02800000000001</v>
      </c>
      <c r="K172" s="241">
        <v>119.6</v>
      </c>
      <c r="L172" s="153">
        <v>47.4</v>
      </c>
      <c r="M172" s="242">
        <v>3479</v>
      </c>
      <c r="N172" s="242">
        <v>12520</v>
      </c>
      <c r="O172" s="242">
        <v>13052</v>
      </c>
      <c r="P172" s="242">
        <v>56</v>
      </c>
      <c r="Q172" s="243">
        <v>103.8</v>
      </c>
    </row>
    <row r="173" spans="1:17">
      <c r="A173" s="33"/>
      <c r="B173" s="34" t="s">
        <v>167</v>
      </c>
      <c r="C173" s="229">
        <v>119.9</v>
      </c>
      <c r="D173" s="239">
        <v>49</v>
      </c>
      <c r="E173" s="257">
        <v>3587</v>
      </c>
      <c r="F173" s="257">
        <v>11567</v>
      </c>
      <c r="G173" s="257">
        <v>12622</v>
      </c>
      <c r="H173" s="257">
        <v>62</v>
      </c>
      <c r="I173" s="231">
        <v>104.953</v>
      </c>
      <c r="K173" s="241">
        <v>119.9</v>
      </c>
      <c r="L173" s="153">
        <v>49</v>
      </c>
      <c r="M173" s="242">
        <v>3476</v>
      </c>
      <c r="N173" s="242">
        <v>11806</v>
      </c>
      <c r="O173" s="242">
        <v>13135</v>
      </c>
      <c r="P173" s="242">
        <v>64</v>
      </c>
      <c r="Q173" s="243">
        <v>105.8</v>
      </c>
    </row>
    <row r="174" spans="1:17">
      <c r="A174" s="33"/>
      <c r="B174" s="51" t="s">
        <v>168</v>
      </c>
      <c r="C174" s="234">
        <v>121.5</v>
      </c>
      <c r="D174" s="244">
        <v>49.5</v>
      </c>
      <c r="E174" s="259">
        <v>3891</v>
      </c>
      <c r="F174" s="259">
        <v>10297</v>
      </c>
      <c r="G174" s="259">
        <v>11422</v>
      </c>
      <c r="H174" s="259">
        <v>54</v>
      </c>
      <c r="I174" s="236">
        <v>105.515</v>
      </c>
      <c r="K174" s="246">
        <v>121.5</v>
      </c>
      <c r="L174" s="247">
        <v>49.5</v>
      </c>
      <c r="M174" s="248">
        <v>3706</v>
      </c>
      <c r="N174" s="248">
        <v>12937</v>
      </c>
      <c r="O174" s="248">
        <v>12746</v>
      </c>
      <c r="P174" s="248">
        <v>54</v>
      </c>
      <c r="Q174" s="249">
        <v>105.3</v>
      </c>
    </row>
    <row r="175" spans="1:17">
      <c r="A175" s="264" t="s">
        <v>184</v>
      </c>
      <c r="B175" s="34" t="s">
        <v>157</v>
      </c>
      <c r="C175" s="229">
        <v>108.8</v>
      </c>
      <c r="D175" s="239">
        <v>48.7</v>
      </c>
      <c r="E175" s="257">
        <v>3381</v>
      </c>
      <c r="F175" s="257">
        <v>14973</v>
      </c>
      <c r="G175" s="257">
        <v>10242</v>
      </c>
      <c r="H175" s="257">
        <v>58</v>
      </c>
      <c r="I175" s="231">
        <v>106.752</v>
      </c>
      <c r="K175" s="241">
        <v>108.8</v>
      </c>
      <c r="L175" s="153">
        <v>48.7</v>
      </c>
      <c r="M175" s="242">
        <v>3627</v>
      </c>
      <c r="N175" s="242">
        <v>13100</v>
      </c>
      <c r="O175" s="242">
        <v>12633</v>
      </c>
      <c r="P175" s="242">
        <v>62</v>
      </c>
      <c r="Q175" s="243">
        <v>105.8</v>
      </c>
    </row>
    <row r="176" spans="1:17">
      <c r="A176" s="33">
        <v>2003</v>
      </c>
      <c r="B176" s="34" t="s">
        <v>158</v>
      </c>
      <c r="C176" s="229">
        <v>108.9</v>
      </c>
      <c r="D176" s="239">
        <v>47.8</v>
      </c>
      <c r="E176" s="257">
        <v>3832</v>
      </c>
      <c r="F176" s="257">
        <v>14314</v>
      </c>
      <c r="G176" s="257">
        <v>15032</v>
      </c>
      <c r="H176" s="257">
        <v>59</v>
      </c>
      <c r="I176" s="231">
        <v>108.276</v>
      </c>
      <c r="K176" s="241">
        <v>108.9</v>
      </c>
      <c r="L176" s="153">
        <v>47.8</v>
      </c>
      <c r="M176" s="242">
        <v>3968</v>
      </c>
      <c r="N176" s="242">
        <v>13548</v>
      </c>
      <c r="O176" s="242">
        <v>13197</v>
      </c>
      <c r="P176" s="242">
        <v>62</v>
      </c>
      <c r="Q176" s="243">
        <v>107.4</v>
      </c>
    </row>
    <row r="177" spans="1:17">
      <c r="A177" s="33"/>
      <c r="B177" s="34" t="s">
        <v>159</v>
      </c>
      <c r="C177" s="229">
        <v>115.3</v>
      </c>
      <c r="D177" s="239">
        <v>48.3</v>
      </c>
      <c r="E177" s="257">
        <v>3325</v>
      </c>
      <c r="F177" s="257">
        <v>13161</v>
      </c>
      <c r="G177" s="257">
        <v>22005</v>
      </c>
      <c r="H177" s="257">
        <v>55</v>
      </c>
      <c r="I177" s="231">
        <v>108.91800000000001</v>
      </c>
      <c r="K177" s="241">
        <v>115.3</v>
      </c>
      <c r="L177" s="153">
        <v>48.3</v>
      </c>
      <c r="M177" s="242">
        <v>3778</v>
      </c>
      <c r="N177" s="242">
        <v>13207</v>
      </c>
      <c r="O177" s="242">
        <v>13606</v>
      </c>
      <c r="P177" s="242">
        <v>54</v>
      </c>
      <c r="Q177" s="243">
        <v>107.7</v>
      </c>
    </row>
    <row r="178" spans="1:17">
      <c r="A178" s="33"/>
      <c r="B178" s="34" t="s">
        <v>160</v>
      </c>
      <c r="C178" s="229">
        <v>109.1</v>
      </c>
      <c r="D178" s="239">
        <v>47.9</v>
      </c>
      <c r="E178" s="257">
        <v>3677</v>
      </c>
      <c r="F178" s="257">
        <v>12926</v>
      </c>
      <c r="G178" s="257">
        <v>9521</v>
      </c>
      <c r="H178" s="257">
        <v>61</v>
      </c>
      <c r="I178" s="231">
        <v>108.065</v>
      </c>
      <c r="K178" s="241">
        <v>109.1</v>
      </c>
      <c r="L178" s="153">
        <v>47.9</v>
      </c>
      <c r="M178" s="242">
        <v>3708</v>
      </c>
      <c r="N178" s="242">
        <v>13019</v>
      </c>
      <c r="O178" s="242">
        <v>12045</v>
      </c>
      <c r="P178" s="242">
        <v>60</v>
      </c>
      <c r="Q178" s="243">
        <v>106.3</v>
      </c>
    </row>
    <row r="179" spans="1:17">
      <c r="A179" s="33"/>
      <c r="B179" s="34" t="s">
        <v>161</v>
      </c>
      <c r="C179" s="229">
        <v>109.4</v>
      </c>
      <c r="D179" s="239">
        <v>45.8</v>
      </c>
      <c r="E179" s="257">
        <v>3254</v>
      </c>
      <c r="F179" s="257">
        <v>13424</v>
      </c>
      <c r="G179" s="257">
        <v>11138</v>
      </c>
      <c r="H179" s="257">
        <v>64</v>
      </c>
      <c r="I179" s="231">
        <v>107.14700000000001</v>
      </c>
      <c r="K179" s="241">
        <v>109.4</v>
      </c>
      <c r="L179" s="153">
        <v>45.8</v>
      </c>
      <c r="M179" s="242">
        <v>3516</v>
      </c>
      <c r="N179" s="242">
        <v>14403</v>
      </c>
      <c r="O179" s="242">
        <v>13099</v>
      </c>
      <c r="P179" s="242">
        <v>65</v>
      </c>
      <c r="Q179" s="243">
        <v>104.4</v>
      </c>
    </row>
    <row r="180" spans="1:17">
      <c r="A180" s="33"/>
      <c r="B180" s="34" t="s">
        <v>162</v>
      </c>
      <c r="C180" s="229">
        <v>108.6</v>
      </c>
      <c r="D180" s="239">
        <v>46.4</v>
      </c>
      <c r="E180" s="257">
        <v>4182</v>
      </c>
      <c r="F180" s="257">
        <v>12609</v>
      </c>
      <c r="G180" s="257">
        <v>13105</v>
      </c>
      <c r="H180" s="257">
        <v>53</v>
      </c>
      <c r="I180" s="231">
        <v>107.54300000000001</v>
      </c>
      <c r="K180" s="241">
        <v>108.6</v>
      </c>
      <c r="L180" s="153">
        <v>46.4</v>
      </c>
      <c r="M180" s="242">
        <v>3597</v>
      </c>
      <c r="N180" s="242">
        <v>13268</v>
      </c>
      <c r="O180" s="242">
        <v>12714</v>
      </c>
      <c r="P180" s="242">
        <v>54</v>
      </c>
      <c r="Q180" s="243">
        <v>103.5</v>
      </c>
    </row>
    <row r="181" spans="1:17">
      <c r="A181" s="33"/>
      <c r="B181" s="34" t="s">
        <v>163</v>
      </c>
      <c r="C181" s="229">
        <v>109.5</v>
      </c>
      <c r="D181" s="239">
        <v>44.8</v>
      </c>
      <c r="E181" s="257">
        <v>3757</v>
      </c>
      <c r="F181" s="257">
        <v>14545</v>
      </c>
      <c r="G181" s="257">
        <v>14143</v>
      </c>
      <c r="H181" s="257">
        <v>62</v>
      </c>
      <c r="I181" s="231">
        <v>108.985</v>
      </c>
      <c r="K181" s="241">
        <v>109.5</v>
      </c>
      <c r="L181" s="153">
        <v>44.8</v>
      </c>
      <c r="M181" s="242">
        <v>3543</v>
      </c>
      <c r="N181" s="242">
        <v>14091</v>
      </c>
      <c r="O181" s="242">
        <v>12933</v>
      </c>
      <c r="P181" s="242">
        <v>59</v>
      </c>
      <c r="Q181" s="243">
        <v>107.3</v>
      </c>
    </row>
    <row r="182" spans="1:17">
      <c r="A182" s="33"/>
      <c r="B182" s="34" t="s">
        <v>164</v>
      </c>
      <c r="C182" s="229">
        <v>109.3</v>
      </c>
      <c r="D182" s="239">
        <v>48.3</v>
      </c>
      <c r="E182" s="257">
        <v>3299</v>
      </c>
      <c r="F182" s="257">
        <v>13897</v>
      </c>
      <c r="G182" s="257">
        <v>8718</v>
      </c>
      <c r="H182" s="257">
        <v>55</v>
      </c>
      <c r="I182" s="231">
        <v>108.262</v>
      </c>
      <c r="K182" s="241">
        <v>109.3</v>
      </c>
      <c r="L182" s="153">
        <v>48.3</v>
      </c>
      <c r="M182" s="242">
        <v>3293</v>
      </c>
      <c r="N182" s="242">
        <v>14216</v>
      </c>
      <c r="O182" s="242">
        <v>12209</v>
      </c>
      <c r="P182" s="242">
        <v>55</v>
      </c>
      <c r="Q182" s="243">
        <v>105.9</v>
      </c>
    </row>
    <row r="183" spans="1:17">
      <c r="A183" s="33"/>
      <c r="B183" s="34" t="s">
        <v>165</v>
      </c>
      <c r="C183" s="229">
        <v>110.3</v>
      </c>
      <c r="D183" s="239">
        <v>46.4</v>
      </c>
      <c r="E183" s="257">
        <v>3352</v>
      </c>
      <c r="F183" s="257">
        <v>15233</v>
      </c>
      <c r="G183" s="257">
        <v>14862</v>
      </c>
      <c r="H183" s="257">
        <v>54</v>
      </c>
      <c r="I183" s="231">
        <v>108.282</v>
      </c>
      <c r="K183" s="241">
        <v>110.3</v>
      </c>
      <c r="L183" s="153">
        <v>46.4</v>
      </c>
      <c r="M183" s="242">
        <v>3284</v>
      </c>
      <c r="N183" s="242">
        <v>14542</v>
      </c>
      <c r="O183" s="242">
        <v>12684</v>
      </c>
      <c r="P183" s="242">
        <v>53</v>
      </c>
      <c r="Q183" s="243">
        <v>105.8</v>
      </c>
    </row>
    <row r="184" spans="1:17">
      <c r="A184" s="33"/>
      <c r="B184" s="34" t="s">
        <v>166</v>
      </c>
      <c r="C184" s="229">
        <v>113.9</v>
      </c>
      <c r="D184" s="239">
        <v>42.6</v>
      </c>
      <c r="E184" s="257">
        <v>4191</v>
      </c>
      <c r="F184" s="257">
        <v>16378</v>
      </c>
      <c r="G184" s="257">
        <v>11622</v>
      </c>
      <c r="H184" s="257">
        <v>52</v>
      </c>
      <c r="I184" s="231">
        <v>111.27500000000001</v>
      </c>
      <c r="K184" s="241">
        <v>113.9</v>
      </c>
      <c r="L184" s="153">
        <v>42.6</v>
      </c>
      <c r="M184" s="242">
        <v>4169</v>
      </c>
      <c r="N184" s="242">
        <v>14839</v>
      </c>
      <c r="O184" s="242">
        <v>12681</v>
      </c>
      <c r="P184" s="242">
        <v>49</v>
      </c>
      <c r="Q184" s="243">
        <v>107</v>
      </c>
    </row>
    <row r="185" spans="1:17">
      <c r="A185" s="33"/>
      <c r="B185" s="34" t="s">
        <v>167</v>
      </c>
      <c r="C185" s="229">
        <v>114.7</v>
      </c>
      <c r="D185" s="239">
        <v>43.8</v>
      </c>
      <c r="E185" s="257">
        <v>2868</v>
      </c>
      <c r="F185" s="257">
        <v>14708</v>
      </c>
      <c r="G185" s="257">
        <v>11598</v>
      </c>
      <c r="H185" s="257">
        <v>49</v>
      </c>
      <c r="I185" s="231">
        <v>110.46</v>
      </c>
      <c r="K185" s="241">
        <v>114.7</v>
      </c>
      <c r="L185" s="153">
        <v>43.8</v>
      </c>
      <c r="M185" s="242">
        <v>2762</v>
      </c>
      <c r="N185" s="242">
        <v>15400</v>
      </c>
      <c r="O185" s="242">
        <v>12548</v>
      </c>
      <c r="P185" s="242">
        <v>50</v>
      </c>
      <c r="Q185" s="243">
        <v>105.2</v>
      </c>
    </row>
    <row r="186" spans="1:17">
      <c r="A186" s="50"/>
      <c r="B186" s="34" t="s">
        <v>168</v>
      </c>
      <c r="C186" s="229">
        <v>122</v>
      </c>
      <c r="D186" s="239">
        <v>42.3</v>
      </c>
      <c r="E186" s="257">
        <v>3142</v>
      </c>
      <c r="F186" s="257">
        <v>12204</v>
      </c>
      <c r="G186" s="257">
        <v>11802</v>
      </c>
      <c r="H186" s="257">
        <v>56</v>
      </c>
      <c r="I186" s="231">
        <v>111.26</v>
      </c>
      <c r="K186" s="241">
        <v>122</v>
      </c>
      <c r="L186" s="153">
        <v>42.3</v>
      </c>
      <c r="M186" s="242">
        <v>3049</v>
      </c>
      <c r="N186" s="242">
        <v>14921</v>
      </c>
      <c r="O186" s="242">
        <v>13000</v>
      </c>
      <c r="P186" s="242">
        <v>57</v>
      </c>
      <c r="Q186" s="243">
        <v>105.4</v>
      </c>
    </row>
    <row r="187" spans="1:17">
      <c r="A187" s="265" t="s">
        <v>185</v>
      </c>
      <c r="B187" s="64" t="s">
        <v>157</v>
      </c>
      <c r="C187" s="263">
        <v>117.4</v>
      </c>
      <c r="D187" s="250">
        <v>43</v>
      </c>
      <c r="E187" s="262">
        <v>3271</v>
      </c>
      <c r="F187" s="262">
        <v>17644</v>
      </c>
      <c r="G187" s="262">
        <v>10841</v>
      </c>
      <c r="H187" s="262">
        <v>56</v>
      </c>
      <c r="I187" s="252">
        <v>113.551</v>
      </c>
      <c r="K187" s="253">
        <v>117.4</v>
      </c>
      <c r="L187" s="254">
        <v>43</v>
      </c>
      <c r="M187" s="255">
        <v>3624</v>
      </c>
      <c r="N187" s="255">
        <v>15638</v>
      </c>
      <c r="O187" s="255">
        <v>13167</v>
      </c>
      <c r="P187" s="255">
        <v>60</v>
      </c>
      <c r="Q187" s="256">
        <v>106.4</v>
      </c>
    </row>
    <row r="188" spans="1:17">
      <c r="A188" s="33">
        <v>2004</v>
      </c>
      <c r="B188" s="34" t="s">
        <v>158</v>
      </c>
      <c r="C188" s="229">
        <v>113.2</v>
      </c>
      <c r="D188" s="239">
        <v>43.8</v>
      </c>
      <c r="E188" s="257">
        <v>3068</v>
      </c>
      <c r="F188" s="257">
        <v>16017</v>
      </c>
      <c r="G188" s="257">
        <v>15134</v>
      </c>
      <c r="H188" s="257">
        <v>56</v>
      </c>
      <c r="I188" s="231">
        <v>116.821</v>
      </c>
      <c r="K188" s="241">
        <v>113.2</v>
      </c>
      <c r="L188" s="153">
        <v>43.8</v>
      </c>
      <c r="M188" s="242">
        <v>3066</v>
      </c>
      <c r="N188" s="242">
        <v>15520</v>
      </c>
      <c r="O188" s="242">
        <v>13225</v>
      </c>
      <c r="P188" s="242">
        <v>57</v>
      </c>
      <c r="Q188" s="243">
        <v>107.9</v>
      </c>
    </row>
    <row r="189" spans="1:17">
      <c r="A189" s="33"/>
      <c r="B189" s="34" t="s">
        <v>159</v>
      </c>
      <c r="C189" s="229">
        <v>113.7</v>
      </c>
      <c r="D189" s="239">
        <v>43.5</v>
      </c>
      <c r="E189" s="257">
        <v>3522</v>
      </c>
      <c r="F189" s="257">
        <v>16062</v>
      </c>
      <c r="G189" s="257">
        <v>22699</v>
      </c>
      <c r="H189" s="257">
        <v>48</v>
      </c>
      <c r="I189" s="231">
        <v>119.73099999999999</v>
      </c>
      <c r="K189" s="241">
        <v>113.7</v>
      </c>
      <c r="L189" s="153">
        <v>43.5</v>
      </c>
      <c r="M189" s="242">
        <v>4114</v>
      </c>
      <c r="N189" s="242">
        <v>15378</v>
      </c>
      <c r="O189" s="242">
        <v>13529</v>
      </c>
      <c r="P189" s="242">
        <v>48</v>
      </c>
      <c r="Q189" s="243">
        <v>109.9</v>
      </c>
    </row>
    <row r="190" spans="1:17">
      <c r="A190" s="33"/>
      <c r="B190" s="34" t="s">
        <v>160</v>
      </c>
      <c r="C190" s="229">
        <v>117</v>
      </c>
      <c r="D190" s="239">
        <v>42.2</v>
      </c>
      <c r="E190" s="257">
        <v>3235</v>
      </c>
      <c r="F190" s="257">
        <v>16161</v>
      </c>
      <c r="G190" s="257">
        <v>9518</v>
      </c>
      <c r="H190" s="257">
        <v>62</v>
      </c>
      <c r="I190" s="231">
        <v>119.795</v>
      </c>
      <c r="K190" s="241">
        <v>117</v>
      </c>
      <c r="L190" s="153">
        <v>42.2</v>
      </c>
      <c r="M190" s="242">
        <v>3360</v>
      </c>
      <c r="N190" s="242">
        <v>16395</v>
      </c>
      <c r="O190" s="242">
        <v>11939</v>
      </c>
      <c r="P190" s="242">
        <v>61</v>
      </c>
      <c r="Q190" s="243">
        <v>110.9</v>
      </c>
    </row>
    <row r="191" spans="1:17">
      <c r="A191" s="33"/>
      <c r="B191" s="34" t="s">
        <v>161</v>
      </c>
      <c r="C191" s="229">
        <v>119.7</v>
      </c>
      <c r="D191" s="239">
        <v>43.2</v>
      </c>
      <c r="E191" s="257">
        <v>3446</v>
      </c>
      <c r="F191" s="257">
        <v>14501</v>
      </c>
      <c r="G191" s="257">
        <v>10423</v>
      </c>
      <c r="H191" s="257">
        <v>50</v>
      </c>
      <c r="I191" s="231">
        <v>122.794</v>
      </c>
      <c r="K191" s="241">
        <v>119.7</v>
      </c>
      <c r="L191" s="153">
        <v>43.2</v>
      </c>
      <c r="M191" s="242">
        <v>3730</v>
      </c>
      <c r="N191" s="242">
        <v>16016</v>
      </c>
      <c r="O191" s="242">
        <v>12720</v>
      </c>
      <c r="P191" s="242">
        <v>50</v>
      </c>
      <c r="Q191" s="243">
        <v>114.6</v>
      </c>
    </row>
    <row r="192" spans="1:17">
      <c r="A192" s="33"/>
      <c r="B192" s="34" t="s">
        <v>162</v>
      </c>
      <c r="C192" s="229">
        <v>117.5</v>
      </c>
      <c r="D192" s="239">
        <v>41.3</v>
      </c>
      <c r="E192" s="257">
        <v>4268</v>
      </c>
      <c r="F192" s="257">
        <v>16837</v>
      </c>
      <c r="G192" s="257">
        <v>13149</v>
      </c>
      <c r="H192" s="257">
        <v>45</v>
      </c>
      <c r="I192" s="231">
        <v>122.926</v>
      </c>
      <c r="K192" s="241">
        <v>117.5</v>
      </c>
      <c r="L192" s="153">
        <v>41.3</v>
      </c>
      <c r="M192" s="242">
        <v>3605</v>
      </c>
      <c r="N192" s="242">
        <v>17006</v>
      </c>
      <c r="O192" s="242">
        <v>12647</v>
      </c>
      <c r="P192" s="242">
        <v>45</v>
      </c>
      <c r="Q192" s="243">
        <v>114.3</v>
      </c>
    </row>
    <row r="193" spans="1:17">
      <c r="A193" s="33"/>
      <c r="B193" s="34" t="s">
        <v>163</v>
      </c>
      <c r="C193" s="229">
        <v>117.9</v>
      </c>
      <c r="D193" s="239">
        <v>42.1</v>
      </c>
      <c r="E193" s="257">
        <v>4455</v>
      </c>
      <c r="F193" s="257">
        <v>15899</v>
      </c>
      <c r="G193" s="257">
        <v>14151</v>
      </c>
      <c r="H193" s="257">
        <v>58</v>
      </c>
      <c r="I193" s="231">
        <v>123.54300000000001</v>
      </c>
      <c r="K193" s="241">
        <v>117.9</v>
      </c>
      <c r="L193" s="153">
        <v>42.1</v>
      </c>
      <c r="M193" s="242">
        <v>4233</v>
      </c>
      <c r="N193" s="242">
        <v>15569</v>
      </c>
      <c r="O193" s="242">
        <v>13085</v>
      </c>
      <c r="P193" s="242">
        <v>56</v>
      </c>
      <c r="Q193" s="243">
        <v>113.4</v>
      </c>
    </row>
    <row r="194" spans="1:17">
      <c r="A194" s="33"/>
      <c r="B194" s="34" t="s">
        <v>164</v>
      </c>
      <c r="C194" s="229">
        <v>118.1</v>
      </c>
      <c r="D194" s="239">
        <v>43.6</v>
      </c>
      <c r="E194" s="257">
        <v>4386</v>
      </c>
      <c r="F194" s="257">
        <v>16556</v>
      </c>
      <c r="G194" s="257">
        <v>10022</v>
      </c>
      <c r="H194" s="257">
        <v>75</v>
      </c>
      <c r="I194" s="231">
        <v>125.081</v>
      </c>
      <c r="K194" s="241">
        <v>118.1</v>
      </c>
      <c r="L194" s="153">
        <v>43.6</v>
      </c>
      <c r="M194" s="242">
        <v>4240</v>
      </c>
      <c r="N194" s="242">
        <v>16603</v>
      </c>
      <c r="O194" s="242">
        <v>13684</v>
      </c>
      <c r="P194" s="242">
        <v>78</v>
      </c>
      <c r="Q194" s="243">
        <v>115.5</v>
      </c>
    </row>
    <row r="195" spans="1:17">
      <c r="A195" s="33"/>
      <c r="B195" s="34" t="s">
        <v>165</v>
      </c>
      <c r="C195" s="229">
        <v>115.2</v>
      </c>
      <c r="D195" s="239">
        <v>41.6</v>
      </c>
      <c r="E195" s="257">
        <v>4890</v>
      </c>
      <c r="F195" s="257">
        <v>17017</v>
      </c>
      <c r="G195" s="257">
        <v>15570</v>
      </c>
      <c r="H195" s="257">
        <v>57</v>
      </c>
      <c r="I195" s="231">
        <v>126.178</v>
      </c>
      <c r="K195" s="241">
        <v>115.2</v>
      </c>
      <c r="L195" s="153">
        <v>41.6</v>
      </c>
      <c r="M195" s="242">
        <v>4766</v>
      </c>
      <c r="N195" s="242">
        <v>16549</v>
      </c>
      <c r="O195" s="242">
        <v>13387</v>
      </c>
      <c r="P195" s="242">
        <v>57</v>
      </c>
      <c r="Q195" s="243">
        <v>116.5</v>
      </c>
    </row>
    <row r="196" spans="1:17">
      <c r="A196" s="33"/>
      <c r="B196" s="34" t="s">
        <v>166</v>
      </c>
      <c r="C196" s="229">
        <v>118.2</v>
      </c>
      <c r="D196" s="239">
        <v>42.4</v>
      </c>
      <c r="E196" s="257">
        <v>4046</v>
      </c>
      <c r="F196" s="257">
        <v>19222</v>
      </c>
      <c r="G196" s="257">
        <v>12140</v>
      </c>
      <c r="H196" s="257">
        <v>60</v>
      </c>
      <c r="I196" s="231">
        <v>126.294</v>
      </c>
      <c r="K196" s="241">
        <v>118.2</v>
      </c>
      <c r="L196" s="153">
        <v>42.4</v>
      </c>
      <c r="M196" s="242">
        <v>4026</v>
      </c>
      <c r="N196" s="242">
        <v>18166</v>
      </c>
      <c r="O196" s="242">
        <v>13736</v>
      </c>
      <c r="P196" s="242">
        <v>55</v>
      </c>
      <c r="Q196" s="243">
        <v>113.5</v>
      </c>
    </row>
    <row r="197" spans="1:17">
      <c r="A197" s="33"/>
      <c r="B197" s="34" t="s">
        <v>167</v>
      </c>
      <c r="C197" s="229">
        <v>120.9</v>
      </c>
      <c r="D197" s="239">
        <v>42.3</v>
      </c>
      <c r="E197" s="257">
        <v>3344</v>
      </c>
      <c r="F197" s="257">
        <v>18399</v>
      </c>
      <c r="G197" s="257">
        <v>14772</v>
      </c>
      <c r="H197" s="257">
        <v>51</v>
      </c>
      <c r="I197" s="231">
        <v>127.01300000000001</v>
      </c>
      <c r="K197" s="241">
        <v>120.9</v>
      </c>
      <c r="L197" s="153">
        <v>42.3</v>
      </c>
      <c r="M197" s="242">
        <v>3183</v>
      </c>
      <c r="N197" s="242">
        <v>18256</v>
      </c>
      <c r="O197" s="242">
        <v>15084</v>
      </c>
      <c r="P197" s="242">
        <v>52</v>
      </c>
      <c r="Q197" s="243">
        <v>115</v>
      </c>
    </row>
    <row r="198" spans="1:17">
      <c r="A198" s="33"/>
      <c r="B198" s="51" t="s">
        <v>168</v>
      </c>
      <c r="C198" s="234">
        <v>119.8</v>
      </c>
      <c r="D198" s="244">
        <v>41</v>
      </c>
      <c r="E198" s="259">
        <v>3856</v>
      </c>
      <c r="F198" s="259">
        <v>14788</v>
      </c>
      <c r="G198" s="259">
        <v>13804</v>
      </c>
      <c r="H198" s="259">
        <v>46</v>
      </c>
      <c r="I198" s="236">
        <v>126.864</v>
      </c>
      <c r="K198" s="246">
        <v>119.8</v>
      </c>
      <c r="L198" s="247">
        <v>41</v>
      </c>
      <c r="M198" s="248">
        <v>3816</v>
      </c>
      <c r="N198" s="248">
        <v>18154</v>
      </c>
      <c r="O198" s="248">
        <v>15322</v>
      </c>
      <c r="P198" s="248">
        <v>47</v>
      </c>
      <c r="Q198" s="249">
        <v>114</v>
      </c>
    </row>
    <row r="199" spans="1:17">
      <c r="A199" s="264" t="s">
        <v>186</v>
      </c>
      <c r="B199" s="34" t="s">
        <v>157</v>
      </c>
      <c r="C199" s="229">
        <v>120.7</v>
      </c>
      <c r="D199" s="239">
        <v>42.6</v>
      </c>
      <c r="E199" s="257">
        <v>3213</v>
      </c>
      <c r="F199" s="257">
        <v>20127</v>
      </c>
      <c r="G199" s="257">
        <v>11167</v>
      </c>
      <c r="H199" s="257">
        <v>47</v>
      </c>
      <c r="I199" s="231">
        <v>126.146</v>
      </c>
      <c r="K199" s="241">
        <v>120.7</v>
      </c>
      <c r="L199" s="153">
        <v>42.6</v>
      </c>
      <c r="M199" s="242">
        <v>3674</v>
      </c>
      <c r="N199" s="242">
        <v>18575</v>
      </c>
      <c r="O199" s="242">
        <v>13775</v>
      </c>
      <c r="P199" s="242">
        <v>49</v>
      </c>
      <c r="Q199" s="243">
        <v>111.1</v>
      </c>
    </row>
    <row r="200" spans="1:17">
      <c r="A200" s="33">
        <v>2005</v>
      </c>
      <c r="B200" s="34" t="s">
        <v>158</v>
      </c>
      <c r="C200" s="229">
        <v>118.4</v>
      </c>
      <c r="D200" s="239">
        <v>43.3</v>
      </c>
      <c r="E200" s="257">
        <v>3726</v>
      </c>
      <c r="F200" s="257">
        <v>19753</v>
      </c>
      <c r="G200" s="257">
        <v>15418</v>
      </c>
      <c r="H200" s="257">
        <v>53</v>
      </c>
      <c r="I200" s="231">
        <v>127.502</v>
      </c>
      <c r="K200" s="241">
        <v>118.4</v>
      </c>
      <c r="L200" s="153">
        <v>43.3</v>
      </c>
      <c r="M200" s="242">
        <v>3621</v>
      </c>
      <c r="N200" s="242">
        <v>18667</v>
      </c>
      <c r="O200" s="242">
        <v>13472</v>
      </c>
      <c r="P200" s="242">
        <v>54</v>
      </c>
      <c r="Q200" s="243">
        <v>109.1</v>
      </c>
    </row>
    <row r="201" spans="1:17">
      <c r="A201" s="33"/>
      <c r="B201" s="34" t="s">
        <v>159</v>
      </c>
      <c r="C201" s="229">
        <v>120.5</v>
      </c>
      <c r="D201" s="239">
        <v>43.5</v>
      </c>
      <c r="E201" s="257">
        <v>2775</v>
      </c>
      <c r="F201" s="257">
        <v>20653</v>
      </c>
      <c r="G201" s="257">
        <v>22298</v>
      </c>
      <c r="H201" s="257">
        <v>57</v>
      </c>
      <c r="I201" s="231">
        <v>129.28100000000001</v>
      </c>
      <c r="K201" s="241">
        <v>120.5</v>
      </c>
      <c r="L201" s="153">
        <v>43.5</v>
      </c>
      <c r="M201" s="242">
        <v>3278</v>
      </c>
      <c r="N201" s="242">
        <v>19838</v>
      </c>
      <c r="O201" s="242">
        <v>13387</v>
      </c>
      <c r="P201" s="242">
        <v>56</v>
      </c>
      <c r="Q201" s="243">
        <v>108</v>
      </c>
    </row>
    <row r="202" spans="1:17">
      <c r="A202" s="33"/>
      <c r="B202" s="34" t="s">
        <v>160</v>
      </c>
      <c r="C202" s="229">
        <v>121.9</v>
      </c>
      <c r="D202" s="239">
        <v>44.1</v>
      </c>
      <c r="E202" s="257">
        <v>3503</v>
      </c>
      <c r="F202" s="257">
        <v>18446</v>
      </c>
      <c r="G202" s="257">
        <v>10840</v>
      </c>
      <c r="H202" s="257">
        <v>53</v>
      </c>
      <c r="I202" s="231">
        <v>129.816</v>
      </c>
      <c r="K202" s="241">
        <v>121.9</v>
      </c>
      <c r="L202" s="153">
        <v>44.1</v>
      </c>
      <c r="M202" s="242">
        <v>3702</v>
      </c>
      <c r="N202" s="242">
        <v>18889</v>
      </c>
      <c r="O202" s="242">
        <v>13909</v>
      </c>
      <c r="P202" s="242">
        <v>54</v>
      </c>
      <c r="Q202" s="243">
        <v>108.4</v>
      </c>
    </row>
    <row r="203" spans="1:17">
      <c r="A203" s="33"/>
      <c r="B203" s="34" t="s">
        <v>161</v>
      </c>
      <c r="C203" s="229">
        <v>118.7</v>
      </c>
      <c r="D203" s="239">
        <v>44.7</v>
      </c>
      <c r="E203" s="257">
        <v>3574</v>
      </c>
      <c r="F203" s="257">
        <v>17496</v>
      </c>
      <c r="G203" s="257">
        <v>11650</v>
      </c>
      <c r="H203" s="257">
        <v>45</v>
      </c>
      <c r="I203" s="231">
        <v>128.58600000000001</v>
      </c>
      <c r="K203" s="241">
        <v>118.7</v>
      </c>
      <c r="L203" s="153">
        <v>44.7</v>
      </c>
      <c r="M203" s="242">
        <v>3839</v>
      </c>
      <c r="N203" s="242">
        <v>18843</v>
      </c>
      <c r="O203" s="242">
        <v>14082</v>
      </c>
      <c r="P203" s="242">
        <v>45</v>
      </c>
      <c r="Q203" s="243">
        <v>104.7</v>
      </c>
    </row>
    <row r="204" spans="1:17">
      <c r="A204" s="33"/>
      <c r="B204" s="34" t="s">
        <v>162</v>
      </c>
      <c r="C204" s="229">
        <v>121</v>
      </c>
      <c r="D204" s="239">
        <v>43.8</v>
      </c>
      <c r="E204" s="257">
        <v>4793</v>
      </c>
      <c r="F204" s="257">
        <v>18703</v>
      </c>
      <c r="G204" s="257">
        <v>14527</v>
      </c>
      <c r="H204" s="257">
        <v>61</v>
      </c>
      <c r="I204" s="231">
        <v>128.66</v>
      </c>
      <c r="K204" s="241">
        <v>121</v>
      </c>
      <c r="L204" s="153">
        <v>43.8</v>
      </c>
      <c r="M204" s="242">
        <v>4039</v>
      </c>
      <c r="N204" s="242">
        <v>19039</v>
      </c>
      <c r="O204" s="242">
        <v>14054</v>
      </c>
      <c r="P204" s="242">
        <v>59</v>
      </c>
      <c r="Q204" s="243">
        <v>104.7</v>
      </c>
    </row>
    <row r="205" spans="1:17">
      <c r="A205" s="33"/>
      <c r="B205" s="34" t="s">
        <v>163</v>
      </c>
      <c r="C205" s="229">
        <v>121.9</v>
      </c>
      <c r="D205" s="239">
        <v>44.6</v>
      </c>
      <c r="E205" s="257">
        <v>3760</v>
      </c>
      <c r="F205" s="257">
        <v>18689</v>
      </c>
      <c r="G205" s="257">
        <v>13883</v>
      </c>
      <c r="H205" s="257">
        <v>53</v>
      </c>
      <c r="I205" s="231">
        <v>130.96700000000001</v>
      </c>
      <c r="K205" s="241">
        <v>121.9</v>
      </c>
      <c r="L205" s="153">
        <v>44.6</v>
      </c>
      <c r="M205" s="242">
        <v>3613</v>
      </c>
      <c r="N205" s="242">
        <v>18791</v>
      </c>
      <c r="O205" s="242">
        <v>13425</v>
      </c>
      <c r="P205" s="242">
        <v>54</v>
      </c>
      <c r="Q205" s="243">
        <v>106</v>
      </c>
    </row>
    <row r="206" spans="1:17">
      <c r="A206" s="33"/>
      <c r="B206" s="34" t="s">
        <v>164</v>
      </c>
      <c r="C206" s="229">
        <v>122.1</v>
      </c>
      <c r="D206" s="239">
        <v>44.4</v>
      </c>
      <c r="E206" s="257">
        <v>4101</v>
      </c>
      <c r="F206" s="257">
        <v>18852</v>
      </c>
      <c r="G206" s="257">
        <v>10322</v>
      </c>
      <c r="H206" s="257">
        <v>49</v>
      </c>
      <c r="I206" s="231">
        <v>131.60499999999999</v>
      </c>
      <c r="K206" s="241">
        <v>122.1</v>
      </c>
      <c r="L206" s="153">
        <v>44.4</v>
      </c>
      <c r="M206" s="242">
        <v>3898</v>
      </c>
      <c r="N206" s="242">
        <v>18280</v>
      </c>
      <c r="O206" s="242">
        <v>13618</v>
      </c>
      <c r="P206" s="242">
        <v>52</v>
      </c>
      <c r="Q206" s="243">
        <v>105.2</v>
      </c>
    </row>
    <row r="207" spans="1:17">
      <c r="A207" s="33"/>
      <c r="B207" s="34" t="s">
        <v>165</v>
      </c>
      <c r="C207" s="229">
        <v>122.6</v>
      </c>
      <c r="D207" s="239">
        <v>44.7</v>
      </c>
      <c r="E207" s="257">
        <v>3490</v>
      </c>
      <c r="F207" s="257">
        <v>18664</v>
      </c>
      <c r="G207" s="257">
        <v>15839</v>
      </c>
      <c r="H207" s="257">
        <v>53</v>
      </c>
      <c r="I207" s="231">
        <v>132.202</v>
      </c>
      <c r="K207" s="241">
        <v>122.6</v>
      </c>
      <c r="L207" s="153">
        <v>44.7</v>
      </c>
      <c r="M207" s="242">
        <v>3397</v>
      </c>
      <c r="N207" s="242">
        <v>18099</v>
      </c>
      <c r="O207" s="242">
        <v>13173</v>
      </c>
      <c r="P207" s="242">
        <v>53</v>
      </c>
      <c r="Q207" s="243">
        <v>104.8</v>
      </c>
    </row>
    <row r="208" spans="1:17">
      <c r="A208" s="33"/>
      <c r="B208" s="34" t="s">
        <v>166</v>
      </c>
      <c r="C208" s="229">
        <v>121.7</v>
      </c>
      <c r="D208" s="239">
        <v>45.2</v>
      </c>
      <c r="E208" s="257">
        <v>3633</v>
      </c>
      <c r="F208" s="257">
        <v>18768</v>
      </c>
      <c r="G208" s="257">
        <v>11431</v>
      </c>
      <c r="H208" s="257">
        <v>68</v>
      </c>
      <c r="I208" s="231">
        <v>134.82499999999999</v>
      </c>
      <c r="K208" s="241">
        <v>121.7</v>
      </c>
      <c r="L208" s="153">
        <v>45.2</v>
      </c>
      <c r="M208" s="242">
        <v>3584</v>
      </c>
      <c r="N208" s="242">
        <v>17828</v>
      </c>
      <c r="O208" s="242">
        <v>12902</v>
      </c>
      <c r="P208" s="242">
        <v>60</v>
      </c>
      <c r="Q208" s="243">
        <v>106.8</v>
      </c>
    </row>
    <row r="209" spans="1:17">
      <c r="A209" s="33"/>
      <c r="B209" s="34" t="s">
        <v>167</v>
      </c>
      <c r="C209" s="229">
        <v>121.4</v>
      </c>
      <c r="D209" s="239">
        <v>44</v>
      </c>
      <c r="E209" s="257">
        <v>5031</v>
      </c>
      <c r="F209" s="257">
        <v>19067</v>
      </c>
      <c r="G209" s="257">
        <v>12592</v>
      </c>
      <c r="H209" s="257">
        <v>54</v>
      </c>
      <c r="I209" s="231">
        <v>135.78700000000001</v>
      </c>
      <c r="K209" s="241">
        <v>121.4</v>
      </c>
      <c r="L209" s="153">
        <v>44</v>
      </c>
      <c r="M209" s="242">
        <v>4749</v>
      </c>
      <c r="N209" s="242">
        <v>19065</v>
      </c>
      <c r="O209" s="242">
        <v>12948</v>
      </c>
      <c r="P209" s="242">
        <v>54</v>
      </c>
      <c r="Q209" s="243">
        <v>106.9</v>
      </c>
    </row>
    <row r="210" spans="1:17">
      <c r="A210" s="50"/>
      <c r="B210" s="34" t="s">
        <v>168</v>
      </c>
      <c r="C210" s="229">
        <v>122.8</v>
      </c>
      <c r="D210" s="239">
        <v>43.7</v>
      </c>
      <c r="E210" s="257">
        <v>2829</v>
      </c>
      <c r="F210" s="257">
        <v>14699</v>
      </c>
      <c r="G210" s="257">
        <v>11495</v>
      </c>
      <c r="H210" s="257">
        <v>56</v>
      </c>
      <c r="I210" s="231">
        <v>138.398</v>
      </c>
      <c r="K210" s="241">
        <v>122.8</v>
      </c>
      <c r="L210" s="153">
        <v>43.7</v>
      </c>
      <c r="M210" s="242">
        <v>2801</v>
      </c>
      <c r="N210" s="242">
        <v>18081</v>
      </c>
      <c r="O210" s="242">
        <v>12974</v>
      </c>
      <c r="P210" s="242">
        <v>58</v>
      </c>
      <c r="Q210" s="243">
        <v>109.1</v>
      </c>
    </row>
    <row r="211" spans="1:17">
      <c r="A211" s="265" t="s">
        <v>187</v>
      </c>
      <c r="B211" s="64" t="s">
        <v>157</v>
      </c>
      <c r="C211" s="261">
        <v>122</v>
      </c>
      <c r="D211" s="261">
        <v>43.6</v>
      </c>
      <c r="E211" s="262">
        <v>3186</v>
      </c>
      <c r="F211" s="262">
        <v>21131</v>
      </c>
      <c r="G211" s="262">
        <v>11163</v>
      </c>
      <c r="H211" s="262">
        <v>50</v>
      </c>
      <c r="I211" s="252">
        <v>142.06</v>
      </c>
      <c r="K211" s="253">
        <v>122</v>
      </c>
      <c r="L211" s="254">
        <v>43.6</v>
      </c>
      <c r="M211" s="255">
        <v>3804</v>
      </c>
      <c r="N211" s="255">
        <v>19226</v>
      </c>
      <c r="O211" s="255">
        <v>13401</v>
      </c>
      <c r="P211" s="255">
        <v>52</v>
      </c>
      <c r="Q211" s="256">
        <v>112.6</v>
      </c>
    </row>
    <row r="212" spans="1:17">
      <c r="A212" s="33">
        <v>2006</v>
      </c>
      <c r="B212" s="34" t="s">
        <v>158</v>
      </c>
      <c r="C212" s="260">
        <v>123.3</v>
      </c>
      <c r="D212" s="260">
        <v>43</v>
      </c>
      <c r="E212" s="257">
        <v>4741</v>
      </c>
      <c r="F212" s="257">
        <v>20310</v>
      </c>
      <c r="G212" s="257">
        <v>15103</v>
      </c>
      <c r="H212" s="257">
        <v>49</v>
      </c>
      <c r="I212" s="231">
        <v>142.571</v>
      </c>
      <c r="K212" s="241">
        <v>123.3</v>
      </c>
      <c r="L212" s="153">
        <v>43</v>
      </c>
      <c r="M212" s="242">
        <v>4557</v>
      </c>
      <c r="N212" s="242">
        <v>19256</v>
      </c>
      <c r="O212" s="242">
        <v>13287</v>
      </c>
      <c r="P212" s="242">
        <v>49</v>
      </c>
      <c r="Q212" s="243">
        <v>111.8</v>
      </c>
    </row>
    <row r="213" spans="1:17">
      <c r="A213" s="33"/>
      <c r="B213" s="34" t="s">
        <v>159</v>
      </c>
      <c r="C213" s="260">
        <v>123.4</v>
      </c>
      <c r="D213" s="260">
        <v>44.1</v>
      </c>
      <c r="E213" s="257">
        <v>3286</v>
      </c>
      <c r="F213" s="257">
        <v>20613</v>
      </c>
      <c r="G213" s="257">
        <v>22793</v>
      </c>
      <c r="H213" s="257">
        <v>52</v>
      </c>
      <c r="I213" s="231">
        <v>143.471</v>
      </c>
      <c r="K213" s="241">
        <v>123.4</v>
      </c>
      <c r="L213" s="153">
        <v>44.1</v>
      </c>
      <c r="M213" s="242">
        <v>3802</v>
      </c>
      <c r="N213" s="242">
        <v>19858</v>
      </c>
      <c r="O213" s="242">
        <v>13642</v>
      </c>
      <c r="P213" s="242">
        <v>50</v>
      </c>
      <c r="Q213" s="243">
        <v>111</v>
      </c>
    </row>
    <row r="214" spans="1:17">
      <c r="A214" s="33"/>
      <c r="B214" s="34" t="s">
        <v>160</v>
      </c>
      <c r="C214" s="260">
        <v>123</v>
      </c>
      <c r="D214" s="260">
        <v>43</v>
      </c>
      <c r="E214" s="257">
        <v>3772</v>
      </c>
      <c r="F214" s="257">
        <v>18931</v>
      </c>
      <c r="G214" s="257">
        <v>9629</v>
      </c>
      <c r="H214" s="257">
        <v>47</v>
      </c>
      <c r="I214" s="231">
        <v>148.40600000000001</v>
      </c>
      <c r="K214" s="241">
        <v>123</v>
      </c>
      <c r="L214" s="153">
        <v>43</v>
      </c>
      <c r="M214" s="242">
        <v>4002</v>
      </c>
      <c r="N214" s="242">
        <v>20106</v>
      </c>
      <c r="O214" s="242">
        <v>12936</v>
      </c>
      <c r="P214" s="242">
        <v>48</v>
      </c>
      <c r="Q214" s="243">
        <v>114.3</v>
      </c>
    </row>
    <row r="215" spans="1:17">
      <c r="A215" s="33"/>
      <c r="B215" s="34" t="s">
        <v>161</v>
      </c>
      <c r="C215" s="239">
        <v>126.2</v>
      </c>
      <c r="D215" s="239">
        <v>42.3</v>
      </c>
      <c r="E215" s="257">
        <v>4000</v>
      </c>
      <c r="F215" s="257">
        <v>19452</v>
      </c>
      <c r="G215" s="257">
        <v>10741</v>
      </c>
      <c r="H215" s="257">
        <v>53</v>
      </c>
      <c r="I215" s="231">
        <v>150.488</v>
      </c>
      <c r="K215" s="241">
        <v>126.2</v>
      </c>
      <c r="L215" s="153">
        <v>42.3</v>
      </c>
      <c r="M215" s="242">
        <v>4256</v>
      </c>
      <c r="N215" s="242">
        <v>20353</v>
      </c>
      <c r="O215" s="242">
        <v>12809</v>
      </c>
      <c r="P215" s="242">
        <v>53</v>
      </c>
      <c r="Q215" s="243">
        <v>117</v>
      </c>
    </row>
    <row r="216" spans="1:17">
      <c r="A216" s="33"/>
      <c r="B216" s="34" t="s">
        <v>162</v>
      </c>
      <c r="C216" s="239">
        <v>128.30000000000001</v>
      </c>
      <c r="D216" s="239">
        <v>43.2</v>
      </c>
      <c r="E216" s="257">
        <v>5481</v>
      </c>
      <c r="F216" s="257">
        <v>20067</v>
      </c>
      <c r="G216" s="257">
        <v>13814</v>
      </c>
      <c r="H216" s="257">
        <v>52</v>
      </c>
      <c r="I216" s="231">
        <v>149.77500000000001</v>
      </c>
      <c r="K216" s="241">
        <v>128.30000000000001</v>
      </c>
      <c r="L216" s="153">
        <v>43.2</v>
      </c>
      <c r="M216" s="242">
        <v>4651</v>
      </c>
      <c r="N216" s="242">
        <v>20221</v>
      </c>
      <c r="O216" s="242">
        <v>13128</v>
      </c>
      <c r="P216" s="242">
        <v>50</v>
      </c>
      <c r="Q216" s="243">
        <v>116.4</v>
      </c>
    </row>
    <row r="217" spans="1:17">
      <c r="A217" s="33"/>
      <c r="B217" s="34" t="s">
        <v>163</v>
      </c>
      <c r="C217" s="239">
        <v>126.9</v>
      </c>
      <c r="D217" s="239">
        <v>44.6</v>
      </c>
      <c r="E217" s="257">
        <v>4525</v>
      </c>
      <c r="F217" s="257">
        <v>19652</v>
      </c>
      <c r="G217" s="257">
        <v>12941</v>
      </c>
      <c r="H217" s="257">
        <v>45</v>
      </c>
      <c r="I217" s="231">
        <v>151.78700000000001</v>
      </c>
      <c r="K217" s="241">
        <v>126.9</v>
      </c>
      <c r="L217" s="153">
        <v>44.6</v>
      </c>
      <c r="M217" s="242">
        <v>4402</v>
      </c>
      <c r="N217" s="242">
        <v>19748</v>
      </c>
      <c r="O217" s="242">
        <v>12604</v>
      </c>
      <c r="P217" s="242">
        <v>47</v>
      </c>
      <c r="Q217" s="243">
        <v>115.9</v>
      </c>
    </row>
    <row r="218" spans="1:17">
      <c r="A218" s="33"/>
      <c r="B218" s="34" t="s">
        <v>164</v>
      </c>
      <c r="C218" s="239">
        <v>128.30000000000001</v>
      </c>
      <c r="D218" s="239">
        <v>43</v>
      </c>
      <c r="E218" s="257">
        <v>4480</v>
      </c>
      <c r="F218" s="257">
        <v>21400</v>
      </c>
      <c r="G218" s="257">
        <v>9639</v>
      </c>
      <c r="H218" s="257">
        <v>44</v>
      </c>
      <c r="I218" s="231">
        <v>152.65899999999999</v>
      </c>
      <c r="K218" s="241">
        <v>128.30000000000001</v>
      </c>
      <c r="L218" s="153">
        <v>43</v>
      </c>
      <c r="M218" s="242">
        <v>4257</v>
      </c>
      <c r="N218" s="242">
        <v>20734</v>
      </c>
      <c r="O218" s="242">
        <v>12672</v>
      </c>
      <c r="P218" s="242">
        <v>47</v>
      </c>
      <c r="Q218" s="243">
        <v>116</v>
      </c>
    </row>
    <row r="219" spans="1:17">
      <c r="A219" s="33"/>
      <c r="B219" s="34" t="s">
        <v>165</v>
      </c>
      <c r="C219" s="239">
        <v>135.30000000000001</v>
      </c>
      <c r="D219" s="239">
        <v>44.4</v>
      </c>
      <c r="E219" s="257">
        <v>5100</v>
      </c>
      <c r="F219" s="257">
        <v>21151</v>
      </c>
      <c r="G219" s="257">
        <v>15036</v>
      </c>
      <c r="H219" s="257">
        <v>48</v>
      </c>
      <c r="I219" s="231">
        <v>152.471</v>
      </c>
      <c r="K219" s="241">
        <v>135.30000000000001</v>
      </c>
      <c r="L219" s="153">
        <v>44.4</v>
      </c>
      <c r="M219" s="242">
        <v>5036</v>
      </c>
      <c r="N219" s="242">
        <v>20662</v>
      </c>
      <c r="O219" s="242">
        <v>12530</v>
      </c>
      <c r="P219" s="242">
        <v>50</v>
      </c>
      <c r="Q219" s="243">
        <v>115.3</v>
      </c>
    </row>
    <row r="220" spans="1:17">
      <c r="A220" s="33"/>
      <c r="B220" s="34" t="s">
        <v>166</v>
      </c>
      <c r="C220" s="239">
        <v>130.80000000000001</v>
      </c>
      <c r="D220" s="239">
        <v>42.9</v>
      </c>
      <c r="E220" s="257">
        <v>4766</v>
      </c>
      <c r="F220" s="257">
        <v>21157</v>
      </c>
      <c r="G220" s="257">
        <v>10713</v>
      </c>
      <c r="H220" s="257">
        <v>60</v>
      </c>
      <c r="I220" s="231">
        <v>155.51599999999999</v>
      </c>
      <c r="K220" s="241">
        <v>130.80000000000001</v>
      </c>
      <c r="L220" s="153">
        <v>42.9</v>
      </c>
      <c r="M220" s="242">
        <v>4676</v>
      </c>
      <c r="N220" s="242">
        <v>19707</v>
      </c>
      <c r="O220" s="242">
        <v>11767</v>
      </c>
      <c r="P220" s="242">
        <v>52</v>
      </c>
      <c r="Q220" s="243">
        <v>115.3</v>
      </c>
    </row>
    <row r="221" spans="1:17">
      <c r="A221" s="33"/>
      <c r="B221" s="34" t="s">
        <v>167</v>
      </c>
      <c r="C221" s="239">
        <v>131.6</v>
      </c>
      <c r="D221" s="239">
        <v>43.3</v>
      </c>
      <c r="E221" s="257">
        <v>5198</v>
      </c>
      <c r="F221" s="257">
        <v>19544</v>
      </c>
      <c r="G221" s="257">
        <v>11754</v>
      </c>
      <c r="H221" s="257">
        <v>54</v>
      </c>
      <c r="I221" s="231">
        <v>156.554</v>
      </c>
      <c r="K221" s="241">
        <v>131.6</v>
      </c>
      <c r="L221" s="153">
        <v>43.3</v>
      </c>
      <c r="M221" s="242">
        <v>4894</v>
      </c>
      <c r="N221" s="242">
        <v>20041</v>
      </c>
      <c r="O221" s="242">
        <v>12011</v>
      </c>
      <c r="P221" s="242">
        <v>53</v>
      </c>
      <c r="Q221" s="243">
        <v>115.3</v>
      </c>
    </row>
    <row r="222" spans="1:17">
      <c r="A222" s="33"/>
      <c r="B222" s="51" t="s">
        <v>168</v>
      </c>
      <c r="C222" s="244">
        <v>133.80000000000001</v>
      </c>
      <c r="D222" s="244">
        <v>44.2</v>
      </c>
      <c r="E222" s="259">
        <v>4111</v>
      </c>
      <c r="F222" s="259">
        <v>16536</v>
      </c>
      <c r="G222" s="259">
        <v>10065</v>
      </c>
      <c r="H222" s="259">
        <v>50</v>
      </c>
      <c r="I222" s="236">
        <v>158.92099999999999</v>
      </c>
      <c r="K222" s="246">
        <v>133.80000000000001</v>
      </c>
      <c r="L222" s="247">
        <v>44.2</v>
      </c>
      <c r="M222" s="248">
        <v>3993</v>
      </c>
      <c r="N222" s="248">
        <v>20761</v>
      </c>
      <c r="O222" s="248">
        <v>11805</v>
      </c>
      <c r="P222" s="248">
        <v>52</v>
      </c>
      <c r="Q222" s="249">
        <v>114.8</v>
      </c>
    </row>
    <row r="223" spans="1:17">
      <c r="A223" s="264" t="s">
        <v>188</v>
      </c>
      <c r="B223" s="34" t="s">
        <v>157</v>
      </c>
      <c r="C223" s="239">
        <v>127.4</v>
      </c>
      <c r="D223" s="239">
        <v>44.3</v>
      </c>
      <c r="E223" s="257">
        <v>2783</v>
      </c>
      <c r="F223" s="257">
        <v>21561</v>
      </c>
      <c r="G223" s="257">
        <v>11153</v>
      </c>
      <c r="H223" s="257">
        <v>60</v>
      </c>
      <c r="I223" s="231">
        <v>158.71600000000001</v>
      </c>
      <c r="K223" s="241">
        <v>127.4</v>
      </c>
      <c r="L223" s="153">
        <v>44.3</v>
      </c>
      <c r="M223" s="242">
        <v>3424</v>
      </c>
      <c r="N223" s="242">
        <v>19075</v>
      </c>
      <c r="O223" s="242">
        <v>13010</v>
      </c>
      <c r="P223" s="242">
        <v>63</v>
      </c>
      <c r="Q223" s="243">
        <v>111.7</v>
      </c>
    </row>
    <row r="224" spans="1:17">
      <c r="A224" s="33">
        <v>2007</v>
      </c>
      <c r="B224" s="34" t="s">
        <v>158</v>
      </c>
      <c r="C224" s="239">
        <v>131.80000000000001</v>
      </c>
      <c r="D224" s="239">
        <v>44.6</v>
      </c>
      <c r="E224" s="257">
        <v>4572</v>
      </c>
      <c r="F224" s="257">
        <v>20985</v>
      </c>
      <c r="G224" s="257">
        <v>13350</v>
      </c>
      <c r="H224" s="257">
        <v>50</v>
      </c>
      <c r="I224" s="231">
        <v>159.42400000000001</v>
      </c>
      <c r="K224" s="241">
        <v>131.80000000000001</v>
      </c>
      <c r="L224" s="153">
        <v>44.6</v>
      </c>
      <c r="M224" s="242">
        <v>4347</v>
      </c>
      <c r="N224" s="242">
        <v>20010</v>
      </c>
      <c r="O224" s="242">
        <v>11897</v>
      </c>
      <c r="P224" s="242">
        <v>50</v>
      </c>
      <c r="Q224" s="243">
        <v>111.8</v>
      </c>
    </row>
    <row r="225" spans="1:17">
      <c r="A225" s="33"/>
      <c r="B225" s="34" t="s">
        <v>159</v>
      </c>
      <c r="C225" s="239">
        <v>130.80000000000001</v>
      </c>
      <c r="D225" s="239">
        <v>45.7</v>
      </c>
      <c r="E225" s="257">
        <v>3364</v>
      </c>
      <c r="F225" s="257">
        <v>19374</v>
      </c>
      <c r="G225" s="257">
        <v>19199</v>
      </c>
      <c r="H225" s="257">
        <v>53</v>
      </c>
      <c r="I225" s="231">
        <v>163.06299999999999</v>
      </c>
      <c r="K225" s="241">
        <v>130.80000000000001</v>
      </c>
      <c r="L225" s="153">
        <v>45.7</v>
      </c>
      <c r="M225" s="242">
        <v>3727</v>
      </c>
      <c r="N225" s="242">
        <v>18751</v>
      </c>
      <c r="O225" s="242">
        <v>11682</v>
      </c>
      <c r="P225" s="242">
        <v>49</v>
      </c>
      <c r="Q225" s="243">
        <v>113.7</v>
      </c>
    </row>
    <row r="226" spans="1:17">
      <c r="A226" s="33"/>
      <c r="B226" s="34" t="s">
        <v>160</v>
      </c>
      <c r="C226" s="239">
        <v>130.30000000000001</v>
      </c>
      <c r="D226" s="239">
        <v>44.6</v>
      </c>
      <c r="E226" s="257">
        <v>3563</v>
      </c>
      <c r="F226" s="257">
        <v>17806</v>
      </c>
      <c r="G226" s="257">
        <v>8266</v>
      </c>
      <c r="H226" s="257">
        <v>50</v>
      </c>
      <c r="I226" s="231">
        <v>168.185</v>
      </c>
      <c r="K226" s="241">
        <v>130.30000000000001</v>
      </c>
      <c r="L226" s="153">
        <v>44.6</v>
      </c>
      <c r="M226" s="242">
        <v>3778</v>
      </c>
      <c r="N226" s="242">
        <v>18697</v>
      </c>
      <c r="O226" s="242">
        <v>10894</v>
      </c>
      <c r="P226" s="242">
        <v>52</v>
      </c>
      <c r="Q226" s="243">
        <v>113.3</v>
      </c>
    </row>
    <row r="227" spans="1:17">
      <c r="A227" s="33"/>
      <c r="B227" s="34" t="s">
        <v>161</v>
      </c>
      <c r="C227" s="239">
        <v>129.6</v>
      </c>
      <c r="D227" s="239">
        <v>43.3</v>
      </c>
      <c r="E227" s="257">
        <v>4691</v>
      </c>
      <c r="F227" s="257">
        <v>19343</v>
      </c>
      <c r="G227" s="257">
        <v>9375</v>
      </c>
      <c r="H227" s="257">
        <v>62</v>
      </c>
      <c r="I227" s="231">
        <v>169.648</v>
      </c>
      <c r="K227" s="241">
        <v>129.6</v>
      </c>
      <c r="L227" s="153">
        <v>43.3</v>
      </c>
      <c r="M227" s="242">
        <v>5032</v>
      </c>
      <c r="N227" s="242">
        <v>20301</v>
      </c>
      <c r="O227" s="242">
        <v>11362</v>
      </c>
      <c r="P227" s="242">
        <v>62</v>
      </c>
      <c r="Q227" s="243">
        <v>112.7</v>
      </c>
    </row>
    <row r="228" spans="1:17">
      <c r="A228" s="33"/>
      <c r="B228" s="34" t="s">
        <v>162</v>
      </c>
      <c r="C228" s="229">
        <v>130.1</v>
      </c>
      <c r="D228" s="239">
        <v>44.3</v>
      </c>
      <c r="E228" s="257">
        <v>3960</v>
      </c>
      <c r="F228" s="257">
        <v>17569</v>
      </c>
      <c r="G228" s="257">
        <v>11350</v>
      </c>
      <c r="H228" s="257">
        <v>74</v>
      </c>
      <c r="I228" s="231">
        <v>171.893</v>
      </c>
      <c r="K228" s="241">
        <v>130.1</v>
      </c>
      <c r="L228" s="153">
        <v>44.3</v>
      </c>
      <c r="M228" s="242">
        <v>3432</v>
      </c>
      <c r="N228" s="242">
        <v>17814</v>
      </c>
      <c r="O228" s="242">
        <v>10983</v>
      </c>
      <c r="P228" s="242">
        <v>71</v>
      </c>
      <c r="Q228" s="243">
        <v>114.8</v>
      </c>
    </row>
    <row r="229" spans="1:17">
      <c r="A229" s="40"/>
      <c r="B229" s="34" t="s">
        <v>163</v>
      </c>
      <c r="C229" s="229">
        <v>130.19999999999999</v>
      </c>
      <c r="D229" s="239">
        <v>43.4</v>
      </c>
      <c r="E229" s="257">
        <v>3533</v>
      </c>
      <c r="F229" s="257">
        <v>19620</v>
      </c>
      <c r="G229" s="257">
        <v>11264</v>
      </c>
      <c r="H229" s="257">
        <v>50</v>
      </c>
      <c r="I229" s="231">
        <v>175.31200000000001</v>
      </c>
      <c r="K229" s="241">
        <v>130.19999999999999</v>
      </c>
      <c r="L229" s="153">
        <v>43.4</v>
      </c>
      <c r="M229" s="242">
        <v>3457</v>
      </c>
      <c r="N229" s="242">
        <v>19275</v>
      </c>
      <c r="O229" s="242">
        <v>10695</v>
      </c>
      <c r="P229" s="242">
        <v>54</v>
      </c>
      <c r="Q229" s="243">
        <v>115.5</v>
      </c>
    </row>
    <row r="230" spans="1:17">
      <c r="A230" s="33"/>
      <c r="B230" s="34" t="s">
        <v>164</v>
      </c>
      <c r="C230" s="229">
        <v>140.19999999999999</v>
      </c>
      <c r="D230" s="239">
        <v>43.6</v>
      </c>
      <c r="E230" s="257">
        <v>2185</v>
      </c>
      <c r="F230" s="257">
        <v>20027</v>
      </c>
      <c r="G230" s="257">
        <v>8685</v>
      </c>
      <c r="H230" s="257">
        <v>55</v>
      </c>
      <c r="I230" s="231">
        <v>171.161</v>
      </c>
      <c r="K230" s="241">
        <v>140.19999999999999</v>
      </c>
      <c r="L230" s="153">
        <v>43.6</v>
      </c>
      <c r="M230" s="242">
        <v>2095</v>
      </c>
      <c r="N230" s="242">
        <v>19526</v>
      </c>
      <c r="O230" s="242">
        <v>11188</v>
      </c>
      <c r="P230" s="242">
        <v>60</v>
      </c>
      <c r="Q230" s="243">
        <v>112.1</v>
      </c>
    </row>
    <row r="231" spans="1:17">
      <c r="A231" s="33"/>
      <c r="B231" s="34" t="s">
        <v>165</v>
      </c>
      <c r="C231" s="229">
        <v>132.1</v>
      </c>
      <c r="D231" s="239">
        <v>46.3</v>
      </c>
      <c r="E231" s="257">
        <v>2398</v>
      </c>
      <c r="F231" s="257">
        <v>17980</v>
      </c>
      <c r="G231" s="257">
        <v>13004</v>
      </c>
      <c r="H231" s="257">
        <v>60</v>
      </c>
      <c r="I231" s="231">
        <v>173.351</v>
      </c>
      <c r="K231" s="241">
        <v>132.1</v>
      </c>
      <c r="L231" s="153">
        <v>46.3</v>
      </c>
      <c r="M231" s="242">
        <v>2386</v>
      </c>
      <c r="N231" s="242">
        <v>18113</v>
      </c>
      <c r="O231" s="242">
        <v>11171</v>
      </c>
      <c r="P231" s="242">
        <v>63</v>
      </c>
      <c r="Q231" s="243">
        <v>113.7</v>
      </c>
    </row>
    <row r="232" spans="1:17">
      <c r="A232" s="33"/>
      <c r="B232" s="34" t="s">
        <v>166</v>
      </c>
      <c r="C232" s="229">
        <v>133.9</v>
      </c>
      <c r="D232" s="239">
        <v>43.8</v>
      </c>
      <c r="E232" s="257">
        <v>2704</v>
      </c>
      <c r="F232" s="257">
        <v>20872</v>
      </c>
      <c r="G232" s="257">
        <v>10937</v>
      </c>
      <c r="H232" s="257">
        <v>71</v>
      </c>
      <c r="I232" s="231">
        <v>175.721</v>
      </c>
      <c r="K232" s="241">
        <v>133.9</v>
      </c>
      <c r="L232" s="153">
        <v>43.8</v>
      </c>
      <c r="M232" s="242">
        <v>2644</v>
      </c>
      <c r="N232" s="242">
        <v>18874</v>
      </c>
      <c r="O232" s="242">
        <v>11631</v>
      </c>
      <c r="P232" s="242">
        <v>60</v>
      </c>
      <c r="Q232" s="243">
        <v>113</v>
      </c>
    </row>
    <row r="233" spans="1:17">
      <c r="A233" s="33"/>
      <c r="B233" s="34" t="s">
        <v>167</v>
      </c>
      <c r="C233" s="229">
        <v>131.5</v>
      </c>
      <c r="D233" s="239">
        <v>44</v>
      </c>
      <c r="E233" s="257">
        <v>3236</v>
      </c>
      <c r="F233" s="257">
        <v>16380</v>
      </c>
      <c r="G233" s="257">
        <v>11602</v>
      </c>
      <c r="H233" s="257">
        <v>63</v>
      </c>
      <c r="I233" s="231">
        <v>173.21799999999999</v>
      </c>
      <c r="K233" s="241">
        <v>131.5</v>
      </c>
      <c r="L233" s="153">
        <v>44</v>
      </c>
      <c r="M233" s="242">
        <v>3073</v>
      </c>
      <c r="N233" s="242">
        <v>17019</v>
      </c>
      <c r="O233" s="242">
        <v>11542</v>
      </c>
      <c r="P233" s="242">
        <v>61</v>
      </c>
      <c r="Q233" s="243">
        <v>110.6</v>
      </c>
    </row>
    <row r="234" spans="1:17">
      <c r="A234" s="50"/>
      <c r="B234" s="34" t="s">
        <v>168</v>
      </c>
      <c r="C234" s="229">
        <v>132.4</v>
      </c>
      <c r="D234" s="239">
        <v>44.2</v>
      </c>
      <c r="E234" s="257">
        <v>3497</v>
      </c>
      <c r="F234" s="257">
        <v>13266</v>
      </c>
      <c r="G234" s="257">
        <v>9657</v>
      </c>
      <c r="H234" s="257">
        <v>63</v>
      </c>
      <c r="I234" s="231">
        <v>172.334</v>
      </c>
      <c r="K234" s="241">
        <v>132.4</v>
      </c>
      <c r="L234" s="153">
        <v>44.2</v>
      </c>
      <c r="M234" s="242">
        <v>3285</v>
      </c>
      <c r="N234" s="242">
        <v>16574</v>
      </c>
      <c r="O234" s="242">
        <v>11492</v>
      </c>
      <c r="P234" s="242">
        <v>67</v>
      </c>
      <c r="Q234" s="243">
        <v>108.4</v>
      </c>
    </row>
    <row r="235" spans="1:17">
      <c r="A235" s="265" t="s">
        <v>189</v>
      </c>
      <c r="B235" s="64" t="s">
        <v>157</v>
      </c>
      <c r="C235" s="250">
        <v>132.1</v>
      </c>
      <c r="D235" s="250">
        <v>46.2</v>
      </c>
      <c r="E235" s="262">
        <v>2937</v>
      </c>
      <c r="F235" s="262">
        <v>18128</v>
      </c>
      <c r="G235" s="262">
        <v>10034</v>
      </c>
      <c r="H235" s="262">
        <v>67</v>
      </c>
      <c r="I235" s="252">
        <v>172.93799999999999</v>
      </c>
      <c r="K235" s="253">
        <v>132.1</v>
      </c>
      <c r="L235" s="254">
        <v>46.2</v>
      </c>
      <c r="M235" s="255">
        <v>3694</v>
      </c>
      <c r="N235" s="255">
        <v>16000</v>
      </c>
      <c r="O235" s="255">
        <v>11711</v>
      </c>
      <c r="P235" s="255">
        <v>72</v>
      </c>
      <c r="Q235" s="256">
        <v>109</v>
      </c>
    </row>
    <row r="236" spans="1:17">
      <c r="A236" s="33">
        <v>2008</v>
      </c>
      <c r="B236" s="34" t="s">
        <v>158</v>
      </c>
      <c r="C236" s="239">
        <v>137.69999999999999</v>
      </c>
      <c r="D236" s="239">
        <v>42.4</v>
      </c>
      <c r="E236" s="257">
        <v>3661</v>
      </c>
      <c r="F236" s="257">
        <v>16416</v>
      </c>
      <c r="G236" s="257">
        <v>13484</v>
      </c>
      <c r="H236" s="257">
        <v>66</v>
      </c>
      <c r="I236" s="231">
        <v>180.65100000000001</v>
      </c>
      <c r="K236" s="241">
        <v>137.69999999999999</v>
      </c>
      <c r="L236" s="153">
        <v>42.4</v>
      </c>
      <c r="M236" s="242">
        <v>3478</v>
      </c>
      <c r="N236" s="242">
        <v>15514</v>
      </c>
      <c r="O236" s="242">
        <v>11639</v>
      </c>
      <c r="P236" s="242">
        <v>66</v>
      </c>
      <c r="Q236" s="243">
        <v>113.3</v>
      </c>
    </row>
    <row r="237" spans="1:17">
      <c r="A237" s="33"/>
      <c r="B237" s="34" t="s">
        <v>159</v>
      </c>
      <c r="C237" s="239">
        <v>129.5</v>
      </c>
      <c r="D237" s="239">
        <v>44.8</v>
      </c>
      <c r="E237" s="257">
        <v>3530</v>
      </c>
      <c r="F237" s="257">
        <v>14947</v>
      </c>
      <c r="G237" s="257">
        <v>18524</v>
      </c>
      <c r="H237" s="257">
        <v>72</v>
      </c>
      <c r="I237" s="231">
        <v>182.14500000000001</v>
      </c>
      <c r="K237" s="241">
        <v>129.5</v>
      </c>
      <c r="L237" s="153">
        <v>44.8</v>
      </c>
      <c r="M237" s="242">
        <v>3713</v>
      </c>
      <c r="N237" s="242">
        <v>14876</v>
      </c>
      <c r="O237" s="242">
        <v>11849</v>
      </c>
      <c r="P237" s="242">
        <v>66</v>
      </c>
      <c r="Q237" s="243">
        <v>111.7</v>
      </c>
    </row>
    <row r="238" spans="1:17">
      <c r="A238" s="33"/>
      <c r="B238" s="34" t="s">
        <v>160</v>
      </c>
      <c r="C238" s="239">
        <v>135.9</v>
      </c>
      <c r="D238" s="239">
        <v>43.9</v>
      </c>
      <c r="E238" s="257">
        <v>3787</v>
      </c>
      <c r="F238" s="257">
        <v>16438</v>
      </c>
      <c r="G238" s="257">
        <v>9260</v>
      </c>
      <c r="H238" s="257">
        <v>55</v>
      </c>
      <c r="I238" s="231">
        <v>187.63399999999999</v>
      </c>
      <c r="K238" s="241">
        <v>135.9</v>
      </c>
      <c r="L238" s="153">
        <v>43.9</v>
      </c>
      <c r="M238" s="242">
        <v>3991</v>
      </c>
      <c r="N238" s="242">
        <v>16608</v>
      </c>
      <c r="O238" s="242">
        <v>12107</v>
      </c>
      <c r="P238" s="242">
        <v>56</v>
      </c>
      <c r="Q238" s="243">
        <v>111.6</v>
      </c>
    </row>
    <row r="239" spans="1:17">
      <c r="A239" s="33"/>
      <c r="B239" s="34" t="s">
        <v>161</v>
      </c>
      <c r="C239" s="239">
        <v>136.19999999999999</v>
      </c>
      <c r="D239" s="239">
        <v>43.3</v>
      </c>
      <c r="E239" s="257">
        <v>3585</v>
      </c>
      <c r="F239" s="257">
        <v>14366</v>
      </c>
      <c r="G239" s="257">
        <v>8762</v>
      </c>
      <c r="H239" s="257">
        <v>53</v>
      </c>
      <c r="I239" s="231">
        <v>193.27699999999999</v>
      </c>
      <c r="K239" s="241">
        <v>136.19999999999999</v>
      </c>
      <c r="L239" s="153">
        <v>43.3</v>
      </c>
      <c r="M239" s="242">
        <v>3933</v>
      </c>
      <c r="N239" s="242">
        <v>15392</v>
      </c>
      <c r="O239" s="242">
        <v>10640</v>
      </c>
      <c r="P239" s="242">
        <v>53</v>
      </c>
      <c r="Q239" s="243">
        <v>113.9</v>
      </c>
    </row>
    <row r="240" spans="1:17">
      <c r="A240" s="33"/>
      <c r="B240" s="34" t="s">
        <v>162</v>
      </c>
      <c r="C240" s="229">
        <v>133.19999999999999</v>
      </c>
      <c r="D240" s="239">
        <v>43.5</v>
      </c>
      <c r="E240" s="257">
        <v>4207</v>
      </c>
      <c r="F240" s="257">
        <v>13936</v>
      </c>
      <c r="G240" s="257">
        <v>11258</v>
      </c>
      <c r="H240" s="257">
        <v>60</v>
      </c>
      <c r="I240" s="231">
        <v>198.16399999999999</v>
      </c>
      <c r="K240" s="241">
        <v>133.19999999999999</v>
      </c>
      <c r="L240" s="153">
        <v>43.5</v>
      </c>
      <c r="M240" s="242">
        <v>3758</v>
      </c>
      <c r="N240" s="242">
        <v>14507</v>
      </c>
      <c r="O240" s="242">
        <v>11086</v>
      </c>
      <c r="P240" s="242">
        <v>57</v>
      </c>
      <c r="Q240" s="243">
        <v>115.3</v>
      </c>
    </row>
    <row r="241" spans="1:17">
      <c r="A241" s="33"/>
      <c r="B241" s="34" t="s">
        <v>163</v>
      </c>
      <c r="C241" s="229">
        <v>133.1</v>
      </c>
      <c r="D241" s="239">
        <v>44.5</v>
      </c>
      <c r="E241" s="257">
        <v>3467</v>
      </c>
      <c r="F241" s="257">
        <v>15174</v>
      </c>
      <c r="G241" s="257">
        <v>11590</v>
      </c>
      <c r="H241" s="257">
        <v>58</v>
      </c>
      <c r="I241" s="231">
        <v>201.91399999999999</v>
      </c>
      <c r="K241" s="241">
        <v>133.1</v>
      </c>
      <c r="L241" s="153">
        <v>44.5</v>
      </c>
      <c r="M241" s="242">
        <v>3358</v>
      </c>
      <c r="N241" s="242">
        <v>14442</v>
      </c>
      <c r="O241" s="242">
        <v>10712</v>
      </c>
      <c r="P241" s="242">
        <v>63</v>
      </c>
      <c r="Q241" s="243">
        <v>115.2</v>
      </c>
    </row>
    <row r="242" spans="1:17">
      <c r="A242" s="33"/>
      <c r="B242" s="34" t="s">
        <v>164</v>
      </c>
      <c r="C242" s="229">
        <v>130.30000000000001</v>
      </c>
      <c r="D242" s="239">
        <v>45.3</v>
      </c>
      <c r="E242" s="257">
        <v>3400</v>
      </c>
      <c r="F242" s="257">
        <v>13617</v>
      </c>
      <c r="G242" s="257">
        <v>7765</v>
      </c>
      <c r="H242" s="257">
        <v>59</v>
      </c>
      <c r="I242" s="231">
        <v>199.048</v>
      </c>
      <c r="K242" s="241">
        <v>130.30000000000001</v>
      </c>
      <c r="L242" s="153">
        <v>45.3</v>
      </c>
      <c r="M242" s="242">
        <v>3255</v>
      </c>
      <c r="N242" s="242">
        <v>13854</v>
      </c>
      <c r="O242" s="242">
        <v>10253</v>
      </c>
      <c r="P242" s="242">
        <v>65</v>
      </c>
      <c r="Q242" s="243">
        <v>116.3</v>
      </c>
    </row>
    <row r="243" spans="1:17">
      <c r="A243" s="33"/>
      <c r="B243" s="34" t="s">
        <v>165</v>
      </c>
      <c r="C243" s="229">
        <v>127</v>
      </c>
      <c r="D243" s="239">
        <v>47.1</v>
      </c>
      <c r="E243" s="257">
        <v>3108</v>
      </c>
      <c r="F243" s="257">
        <v>14632</v>
      </c>
      <c r="G243" s="257">
        <v>12500</v>
      </c>
      <c r="H243" s="257">
        <v>56</v>
      </c>
      <c r="I243" s="231">
        <v>191.535</v>
      </c>
      <c r="K243" s="241">
        <v>127</v>
      </c>
      <c r="L243" s="153">
        <v>47.1</v>
      </c>
      <c r="M243" s="242">
        <v>3140</v>
      </c>
      <c r="N243" s="242">
        <v>13993</v>
      </c>
      <c r="O243" s="242">
        <v>10125</v>
      </c>
      <c r="P243" s="242">
        <v>59</v>
      </c>
      <c r="Q243" s="243">
        <v>110.5</v>
      </c>
    </row>
    <row r="244" spans="1:17">
      <c r="A244" s="33"/>
      <c r="B244" s="34" t="s">
        <v>166</v>
      </c>
      <c r="C244" s="229">
        <v>124.4</v>
      </c>
      <c r="D244" s="239">
        <v>47.7</v>
      </c>
      <c r="E244" s="257">
        <v>3378</v>
      </c>
      <c r="F244" s="257">
        <v>15039</v>
      </c>
      <c r="G244" s="257">
        <v>9163</v>
      </c>
      <c r="H244" s="257">
        <v>76</v>
      </c>
      <c r="I244" s="231">
        <v>173.66200000000001</v>
      </c>
      <c r="K244" s="241">
        <v>124.4</v>
      </c>
      <c r="L244" s="153">
        <v>47.7</v>
      </c>
      <c r="M244" s="242">
        <v>3325</v>
      </c>
      <c r="N244" s="242">
        <v>13616</v>
      </c>
      <c r="O244" s="242">
        <v>9618</v>
      </c>
      <c r="P244" s="242">
        <v>65</v>
      </c>
      <c r="Q244" s="243">
        <v>98.8</v>
      </c>
    </row>
    <row r="245" spans="1:17">
      <c r="A245" s="33"/>
      <c r="B245" s="34" t="s">
        <v>167</v>
      </c>
      <c r="C245" s="229">
        <v>116.8</v>
      </c>
      <c r="D245" s="239">
        <v>55.3</v>
      </c>
      <c r="E245" s="257">
        <v>2963</v>
      </c>
      <c r="F245" s="257">
        <v>12120</v>
      </c>
      <c r="G245" s="257">
        <v>8732</v>
      </c>
      <c r="H245" s="257">
        <v>71</v>
      </c>
      <c r="I245" s="231">
        <v>158.65199999999999</v>
      </c>
      <c r="K245" s="241">
        <v>116.8</v>
      </c>
      <c r="L245" s="153">
        <v>55.3</v>
      </c>
      <c r="M245" s="242">
        <v>2863</v>
      </c>
      <c r="N245" s="242">
        <v>13411</v>
      </c>
      <c r="O245" s="242">
        <v>9223</v>
      </c>
      <c r="P245" s="242">
        <v>68</v>
      </c>
      <c r="Q245" s="243">
        <v>91.6</v>
      </c>
    </row>
    <row r="246" spans="1:17">
      <c r="A246" s="33"/>
      <c r="B246" s="51" t="s">
        <v>168</v>
      </c>
      <c r="C246" s="234">
        <v>110.8</v>
      </c>
      <c r="D246" s="244">
        <v>65.599999999999994</v>
      </c>
      <c r="E246" s="259">
        <v>3427</v>
      </c>
      <c r="F246" s="259">
        <v>11990</v>
      </c>
      <c r="G246" s="259">
        <v>7500</v>
      </c>
      <c r="H246" s="259">
        <v>54</v>
      </c>
      <c r="I246" s="236">
        <v>147.85400000000001</v>
      </c>
      <c r="K246" s="246">
        <v>110.8</v>
      </c>
      <c r="L246" s="247">
        <v>65.599999999999994</v>
      </c>
      <c r="M246" s="248">
        <v>3102</v>
      </c>
      <c r="N246" s="248">
        <v>14189</v>
      </c>
      <c r="O246" s="248">
        <v>8683</v>
      </c>
      <c r="P246" s="248">
        <v>58</v>
      </c>
      <c r="Q246" s="249">
        <v>85.8</v>
      </c>
    </row>
    <row r="247" spans="1:17">
      <c r="A247" s="264" t="s">
        <v>195</v>
      </c>
      <c r="B247" s="34" t="s">
        <v>157</v>
      </c>
      <c r="C247" s="229">
        <v>95.6</v>
      </c>
      <c r="D247" s="239">
        <v>115.6</v>
      </c>
      <c r="E247" s="257">
        <v>2015</v>
      </c>
      <c r="F247" s="257">
        <v>14433</v>
      </c>
      <c r="G247" s="257">
        <v>7117</v>
      </c>
      <c r="H247" s="257">
        <v>59</v>
      </c>
      <c r="I247" s="231">
        <v>143.107</v>
      </c>
      <c r="K247" s="241">
        <v>95.6</v>
      </c>
      <c r="L247" s="153">
        <v>115.6</v>
      </c>
      <c r="M247" s="242">
        <v>2530</v>
      </c>
      <c r="N247" s="242">
        <v>12809</v>
      </c>
      <c r="O247" s="242">
        <v>8163</v>
      </c>
      <c r="P247" s="242">
        <v>65</v>
      </c>
      <c r="Q247" s="243">
        <v>82.8</v>
      </c>
    </row>
    <row r="248" spans="1:17">
      <c r="A248" s="33">
        <v>2009</v>
      </c>
      <c r="B248" s="34" t="s">
        <v>158</v>
      </c>
      <c r="C248" s="229">
        <v>87.5</v>
      </c>
      <c r="D248" s="239">
        <v>84.1</v>
      </c>
      <c r="E248" s="257">
        <v>2500</v>
      </c>
      <c r="F248" s="257">
        <v>11816</v>
      </c>
      <c r="G248" s="257">
        <v>9165</v>
      </c>
      <c r="H248" s="257">
        <v>67</v>
      </c>
      <c r="I248" s="231">
        <v>139.69900000000001</v>
      </c>
      <c r="K248" s="241">
        <v>87.5</v>
      </c>
      <c r="L248" s="153">
        <v>84.1</v>
      </c>
      <c r="M248" s="242">
        <v>2422</v>
      </c>
      <c r="N248" s="242">
        <v>11278</v>
      </c>
      <c r="O248" s="242">
        <v>8271</v>
      </c>
      <c r="P248" s="242">
        <v>66</v>
      </c>
      <c r="Q248" s="243">
        <v>77.3</v>
      </c>
    </row>
    <row r="249" spans="1:17">
      <c r="A249" s="40"/>
      <c r="B249" s="34" t="s">
        <v>159</v>
      </c>
      <c r="C249" s="229">
        <v>103.6</v>
      </c>
      <c r="D249" s="239">
        <v>73.400000000000006</v>
      </c>
      <c r="E249" s="257">
        <v>3019</v>
      </c>
      <c r="F249" s="257">
        <v>12425</v>
      </c>
      <c r="G249" s="257">
        <v>13075</v>
      </c>
      <c r="H249" s="257">
        <v>74</v>
      </c>
      <c r="I249" s="231">
        <v>139.827</v>
      </c>
      <c r="K249" s="241">
        <v>103.6</v>
      </c>
      <c r="L249" s="153">
        <v>73.400000000000006</v>
      </c>
      <c r="M249" s="242">
        <v>3025</v>
      </c>
      <c r="N249" s="242">
        <v>11999</v>
      </c>
      <c r="O249" s="242">
        <v>8338</v>
      </c>
      <c r="P249" s="242">
        <v>67</v>
      </c>
      <c r="Q249" s="243">
        <v>76.8</v>
      </c>
    </row>
    <row r="250" spans="1:17">
      <c r="A250" s="33"/>
      <c r="B250" s="34" t="s">
        <v>160</v>
      </c>
      <c r="C250" s="229">
        <v>91.4</v>
      </c>
      <c r="D250" s="239">
        <v>71.599999999999994</v>
      </c>
      <c r="E250" s="257">
        <v>2991</v>
      </c>
      <c r="F250" s="257">
        <v>11384</v>
      </c>
      <c r="G250" s="257">
        <v>6905</v>
      </c>
      <c r="H250" s="257">
        <v>68</v>
      </c>
      <c r="I250" s="231">
        <v>143.33600000000001</v>
      </c>
      <c r="K250" s="241">
        <v>91.4</v>
      </c>
      <c r="L250" s="153">
        <v>71.599999999999994</v>
      </c>
      <c r="M250" s="242">
        <v>3150</v>
      </c>
      <c r="N250" s="242">
        <v>11594</v>
      </c>
      <c r="O250" s="242">
        <v>9106</v>
      </c>
      <c r="P250" s="242">
        <v>68</v>
      </c>
      <c r="Q250" s="243">
        <v>76.400000000000006</v>
      </c>
    </row>
    <row r="251" spans="1:17">
      <c r="A251" s="33"/>
      <c r="B251" s="34" t="s">
        <v>161</v>
      </c>
      <c r="C251" s="229">
        <v>92.6</v>
      </c>
      <c r="D251" s="239">
        <v>67.5</v>
      </c>
      <c r="E251" s="257">
        <v>2139</v>
      </c>
      <c r="F251" s="257">
        <v>9273</v>
      </c>
      <c r="G251" s="257">
        <v>7271</v>
      </c>
      <c r="H251" s="257">
        <v>67</v>
      </c>
      <c r="I251" s="231">
        <v>141.84</v>
      </c>
      <c r="K251" s="241">
        <v>92.6</v>
      </c>
      <c r="L251" s="153">
        <v>67.5</v>
      </c>
      <c r="M251" s="242">
        <v>2397</v>
      </c>
      <c r="N251" s="242">
        <v>10313</v>
      </c>
      <c r="O251" s="242">
        <v>9187</v>
      </c>
      <c r="P251" s="242">
        <v>68</v>
      </c>
      <c r="Q251" s="243">
        <v>73.400000000000006</v>
      </c>
    </row>
    <row r="252" spans="1:17">
      <c r="A252" s="33"/>
      <c r="B252" s="34" t="s">
        <v>162</v>
      </c>
      <c r="C252" s="229">
        <v>93.1</v>
      </c>
      <c r="D252" s="239">
        <v>63</v>
      </c>
      <c r="E252" s="257">
        <v>2582</v>
      </c>
      <c r="F252" s="257">
        <v>11461</v>
      </c>
      <c r="G252" s="257">
        <v>9942</v>
      </c>
      <c r="H252" s="257">
        <v>61</v>
      </c>
      <c r="I252" s="231">
        <v>144.971</v>
      </c>
      <c r="K252" s="241">
        <v>93.1</v>
      </c>
      <c r="L252" s="153">
        <v>63</v>
      </c>
      <c r="M252" s="242">
        <v>2372</v>
      </c>
      <c r="N252" s="242">
        <v>11466</v>
      </c>
      <c r="O252" s="242">
        <v>9419</v>
      </c>
      <c r="P252" s="242">
        <v>57</v>
      </c>
      <c r="Q252" s="243">
        <v>73.2</v>
      </c>
    </row>
    <row r="253" spans="1:17">
      <c r="A253" s="33"/>
      <c r="B253" s="34" t="s">
        <v>163</v>
      </c>
      <c r="C253" s="229">
        <v>100</v>
      </c>
      <c r="D253" s="239">
        <v>59</v>
      </c>
      <c r="E253" s="257">
        <v>2631</v>
      </c>
      <c r="F253" s="257">
        <v>11595</v>
      </c>
      <c r="G253" s="257">
        <v>11665</v>
      </c>
      <c r="H253" s="257">
        <v>55</v>
      </c>
      <c r="I253" s="231">
        <v>146.32</v>
      </c>
      <c r="K253" s="241">
        <v>100</v>
      </c>
      <c r="L253" s="153">
        <v>59</v>
      </c>
      <c r="M253" s="242">
        <v>2486</v>
      </c>
      <c r="N253" s="242">
        <v>11112</v>
      </c>
      <c r="O253" s="242">
        <v>10510</v>
      </c>
      <c r="P253" s="242">
        <v>58</v>
      </c>
      <c r="Q253" s="243">
        <v>72.5</v>
      </c>
    </row>
    <row r="254" spans="1:17">
      <c r="A254" s="33"/>
      <c r="B254" s="34" t="s">
        <v>164</v>
      </c>
      <c r="C254" s="229">
        <v>107.7</v>
      </c>
      <c r="D254" s="239">
        <v>54.9</v>
      </c>
      <c r="E254" s="257">
        <v>2149</v>
      </c>
      <c r="F254" s="257">
        <v>10122</v>
      </c>
      <c r="G254" s="257">
        <v>7866</v>
      </c>
      <c r="H254" s="257">
        <v>65</v>
      </c>
      <c r="I254" s="231">
        <v>150.13300000000001</v>
      </c>
      <c r="K254" s="241">
        <v>107.7</v>
      </c>
      <c r="L254" s="153">
        <v>54.9</v>
      </c>
      <c r="M254" s="242">
        <v>2054</v>
      </c>
      <c r="N254" s="242">
        <v>10449</v>
      </c>
      <c r="O254" s="242">
        <v>10298</v>
      </c>
      <c r="P254" s="242">
        <v>72</v>
      </c>
      <c r="Q254" s="243">
        <v>75.400000000000006</v>
      </c>
    </row>
    <row r="255" spans="1:17">
      <c r="A255" s="33"/>
      <c r="B255" s="34" t="s">
        <v>165</v>
      </c>
      <c r="C255" s="229">
        <v>103</v>
      </c>
      <c r="D255" s="239">
        <v>50.5</v>
      </c>
      <c r="E255" s="257">
        <v>2502</v>
      </c>
      <c r="F255" s="257">
        <v>11298</v>
      </c>
      <c r="G255" s="257">
        <v>13953</v>
      </c>
      <c r="H255" s="257">
        <v>51</v>
      </c>
      <c r="I255" s="231">
        <v>148.88999999999999</v>
      </c>
      <c r="K255" s="241">
        <v>103</v>
      </c>
      <c r="L255" s="153">
        <v>50.5</v>
      </c>
      <c r="M255" s="242">
        <v>2561</v>
      </c>
      <c r="N255" s="242">
        <v>10820</v>
      </c>
      <c r="O255" s="242">
        <v>11546</v>
      </c>
      <c r="P255" s="242">
        <v>54</v>
      </c>
      <c r="Q255" s="243">
        <v>77.7</v>
      </c>
    </row>
    <row r="256" spans="1:17">
      <c r="A256" s="33"/>
      <c r="B256" s="34" t="s">
        <v>166</v>
      </c>
      <c r="C256" s="229">
        <v>105.3</v>
      </c>
      <c r="D256" s="239">
        <v>51.2</v>
      </c>
      <c r="E256" s="257">
        <v>2888</v>
      </c>
      <c r="F256" s="257">
        <v>11585</v>
      </c>
      <c r="G256" s="257">
        <v>10993</v>
      </c>
      <c r="H256" s="257">
        <v>61</v>
      </c>
      <c r="I256" s="231">
        <v>151.72800000000001</v>
      </c>
      <c r="K256" s="241">
        <v>105.3</v>
      </c>
      <c r="L256" s="153">
        <v>51.2</v>
      </c>
      <c r="M256" s="242">
        <v>2846</v>
      </c>
      <c r="N256" s="242">
        <v>10544</v>
      </c>
      <c r="O256" s="242">
        <v>11579</v>
      </c>
      <c r="P256" s="242">
        <v>53</v>
      </c>
      <c r="Q256" s="243">
        <v>87.4</v>
      </c>
    </row>
    <row r="257" spans="1:17">
      <c r="A257" s="33"/>
      <c r="B257" s="34" t="s">
        <v>167</v>
      </c>
      <c r="C257" s="229">
        <v>112.5</v>
      </c>
      <c r="D257" s="239">
        <v>48.3</v>
      </c>
      <c r="E257" s="257">
        <v>2873</v>
      </c>
      <c r="F257" s="257">
        <v>9317</v>
      </c>
      <c r="G257" s="257">
        <v>12269</v>
      </c>
      <c r="H257" s="257">
        <v>56</v>
      </c>
      <c r="I257" s="231">
        <v>151.37</v>
      </c>
      <c r="K257" s="241">
        <v>112.5</v>
      </c>
      <c r="L257" s="153">
        <v>48.3</v>
      </c>
      <c r="M257" s="242">
        <v>2834</v>
      </c>
      <c r="N257" s="242">
        <v>10312</v>
      </c>
      <c r="O257" s="242">
        <v>12767</v>
      </c>
      <c r="P257" s="242">
        <v>53</v>
      </c>
      <c r="Q257" s="243">
        <v>95.4</v>
      </c>
    </row>
    <row r="258" spans="1:17">
      <c r="A258" s="50"/>
      <c r="B258" s="34" t="s">
        <v>168</v>
      </c>
      <c r="C258" s="229">
        <v>108.3</v>
      </c>
      <c r="D258" s="239">
        <v>48.9</v>
      </c>
      <c r="E258" s="257">
        <v>3001</v>
      </c>
      <c r="F258" s="257">
        <v>9294</v>
      </c>
      <c r="G258" s="257">
        <v>10483</v>
      </c>
      <c r="H258" s="257">
        <v>67</v>
      </c>
      <c r="I258" s="231">
        <v>153.22800000000001</v>
      </c>
      <c r="K258" s="241">
        <v>108.3</v>
      </c>
      <c r="L258" s="153">
        <v>48.9</v>
      </c>
      <c r="M258" s="242">
        <v>2614</v>
      </c>
      <c r="N258" s="242">
        <v>10963</v>
      </c>
      <c r="O258" s="242">
        <v>12317</v>
      </c>
      <c r="P258" s="242">
        <v>72</v>
      </c>
      <c r="Q258" s="243">
        <v>103.6</v>
      </c>
    </row>
    <row r="259" spans="1:17">
      <c r="A259" s="265" t="s">
        <v>202</v>
      </c>
      <c r="B259" s="64" t="s">
        <v>157</v>
      </c>
      <c r="C259" s="263">
        <v>114.8</v>
      </c>
      <c r="D259" s="250">
        <v>48.5</v>
      </c>
      <c r="E259" s="262">
        <v>2291</v>
      </c>
      <c r="F259" s="262">
        <v>12191</v>
      </c>
      <c r="G259" s="262">
        <v>10058</v>
      </c>
      <c r="H259" s="262">
        <v>46</v>
      </c>
      <c r="I259" s="252">
        <v>153.39099999999999</v>
      </c>
      <c r="K259" s="253">
        <v>114.8</v>
      </c>
      <c r="L259" s="254">
        <v>48.5</v>
      </c>
      <c r="M259" s="255">
        <v>2872</v>
      </c>
      <c r="N259" s="255">
        <v>11071</v>
      </c>
      <c r="O259" s="255">
        <v>11712</v>
      </c>
      <c r="P259" s="255">
        <v>51</v>
      </c>
      <c r="Q259" s="256">
        <v>107.2</v>
      </c>
    </row>
    <row r="260" spans="1:17">
      <c r="A260" s="33">
        <v>2010</v>
      </c>
      <c r="B260" s="34" t="s">
        <v>158</v>
      </c>
      <c r="C260" s="229">
        <v>118.2</v>
      </c>
      <c r="D260" s="239">
        <v>49.7</v>
      </c>
      <c r="E260" s="257">
        <v>3387</v>
      </c>
      <c r="F260" s="257">
        <v>11405</v>
      </c>
      <c r="G260" s="257">
        <v>12425</v>
      </c>
      <c r="H260" s="257">
        <v>43</v>
      </c>
      <c r="I260" s="231">
        <v>154.89699999999999</v>
      </c>
      <c r="K260" s="241">
        <v>118.2</v>
      </c>
      <c r="L260" s="153">
        <v>49.7</v>
      </c>
      <c r="M260" s="242">
        <v>3387</v>
      </c>
      <c r="N260" s="242">
        <v>10854</v>
      </c>
      <c r="O260" s="242">
        <v>11154</v>
      </c>
      <c r="P260" s="242">
        <v>42</v>
      </c>
      <c r="Q260" s="243">
        <v>110.9</v>
      </c>
    </row>
    <row r="261" spans="1:17">
      <c r="A261" s="33"/>
      <c r="B261" s="34" t="s">
        <v>159</v>
      </c>
      <c r="C261" s="229">
        <v>111.5</v>
      </c>
      <c r="D261" s="239">
        <v>48.2</v>
      </c>
      <c r="E261" s="257">
        <v>4120</v>
      </c>
      <c r="F261" s="257">
        <v>12484</v>
      </c>
      <c r="G261" s="257">
        <v>18558</v>
      </c>
      <c r="H261" s="257">
        <v>73</v>
      </c>
      <c r="I261" s="231">
        <v>159.78200000000001</v>
      </c>
      <c r="K261" s="241">
        <v>111.5</v>
      </c>
      <c r="L261" s="153">
        <v>48.2</v>
      </c>
      <c r="M261" s="242">
        <v>4000</v>
      </c>
      <c r="N261" s="242">
        <v>11579</v>
      </c>
      <c r="O261" s="242">
        <v>11729</v>
      </c>
      <c r="P261" s="242">
        <v>67</v>
      </c>
      <c r="Q261" s="243">
        <v>114.3</v>
      </c>
    </row>
    <row r="262" spans="1:17">
      <c r="A262" s="33"/>
      <c r="B262" s="34" t="s">
        <v>160</v>
      </c>
      <c r="C262" s="229">
        <v>117.6</v>
      </c>
      <c r="D262" s="239">
        <v>45.1</v>
      </c>
      <c r="E262" s="257">
        <v>2618</v>
      </c>
      <c r="F262" s="257">
        <v>11481</v>
      </c>
      <c r="G262" s="257">
        <v>8883</v>
      </c>
      <c r="H262" s="257">
        <v>69</v>
      </c>
      <c r="I262" s="231">
        <v>165.893</v>
      </c>
      <c r="K262" s="241">
        <v>117.6</v>
      </c>
      <c r="L262" s="153">
        <v>45.1</v>
      </c>
      <c r="M262" s="242">
        <v>2764</v>
      </c>
      <c r="N262" s="242">
        <v>11594</v>
      </c>
      <c r="O262" s="242">
        <v>11513</v>
      </c>
      <c r="P262" s="242">
        <v>68</v>
      </c>
      <c r="Q262" s="243">
        <v>115.7</v>
      </c>
    </row>
    <row r="263" spans="1:17">
      <c r="A263" s="33"/>
      <c r="B263" s="34" t="s">
        <v>161</v>
      </c>
      <c r="C263" s="229">
        <v>122.3</v>
      </c>
      <c r="D263" s="239">
        <v>45.5</v>
      </c>
      <c r="E263" s="257">
        <v>2511</v>
      </c>
      <c r="F263" s="257">
        <v>9932</v>
      </c>
      <c r="G263" s="257">
        <v>8979</v>
      </c>
      <c r="H263" s="257">
        <v>62</v>
      </c>
      <c r="I263" s="231">
        <v>162.44399999999999</v>
      </c>
      <c r="K263" s="241">
        <v>122.3</v>
      </c>
      <c r="L263" s="153">
        <v>45.5</v>
      </c>
      <c r="M263" s="242">
        <v>2856</v>
      </c>
      <c r="N263" s="242">
        <v>11179</v>
      </c>
      <c r="O263" s="242">
        <v>11436</v>
      </c>
      <c r="P263" s="242">
        <v>65</v>
      </c>
      <c r="Q263" s="243">
        <v>114.5</v>
      </c>
    </row>
    <row r="264" spans="1:17">
      <c r="A264" s="33"/>
      <c r="B264" s="34" t="s">
        <v>162</v>
      </c>
      <c r="C264" s="229">
        <v>122.9</v>
      </c>
      <c r="D264" s="239">
        <v>45.8</v>
      </c>
      <c r="E264" s="257">
        <v>2426</v>
      </c>
      <c r="F264" s="257">
        <v>11739</v>
      </c>
      <c r="G264" s="257">
        <v>11674</v>
      </c>
      <c r="H264" s="257">
        <v>73</v>
      </c>
      <c r="I264" s="231">
        <v>160.524</v>
      </c>
      <c r="K264" s="241">
        <v>122.9</v>
      </c>
      <c r="L264" s="153">
        <v>45.8</v>
      </c>
      <c r="M264" s="242">
        <v>2274</v>
      </c>
      <c r="N264" s="242">
        <v>11780</v>
      </c>
      <c r="O264" s="242">
        <v>11126</v>
      </c>
      <c r="P264" s="242">
        <v>68</v>
      </c>
      <c r="Q264" s="243">
        <v>110.7</v>
      </c>
    </row>
    <row r="265" spans="1:17">
      <c r="A265" s="33"/>
      <c r="B265" s="34" t="s">
        <v>163</v>
      </c>
      <c r="C265" s="229">
        <v>120.4</v>
      </c>
      <c r="D265" s="239">
        <v>45.1</v>
      </c>
      <c r="E265" s="257">
        <v>3293</v>
      </c>
      <c r="F265" s="257">
        <v>11969</v>
      </c>
      <c r="G265" s="257">
        <v>13067</v>
      </c>
      <c r="H265" s="257">
        <v>55</v>
      </c>
      <c r="I265" s="231">
        <v>159.90700000000001</v>
      </c>
      <c r="K265" s="241">
        <v>120.4</v>
      </c>
      <c r="L265" s="153">
        <v>45.1</v>
      </c>
      <c r="M265" s="242">
        <v>3046</v>
      </c>
      <c r="N265" s="242">
        <v>11609</v>
      </c>
      <c r="O265" s="242">
        <v>11789</v>
      </c>
      <c r="P265" s="242">
        <v>57</v>
      </c>
      <c r="Q265" s="243">
        <v>109.3</v>
      </c>
    </row>
    <row r="266" spans="1:17">
      <c r="A266" s="33"/>
      <c r="B266" s="34" t="s">
        <v>164</v>
      </c>
      <c r="C266" s="229">
        <v>118.3</v>
      </c>
      <c r="D266" s="239">
        <v>53.4</v>
      </c>
      <c r="E266" s="257">
        <v>3107</v>
      </c>
      <c r="F266" s="257">
        <v>11797</v>
      </c>
      <c r="G266" s="257">
        <v>11763</v>
      </c>
      <c r="H266" s="257">
        <v>53</v>
      </c>
      <c r="I266" s="231">
        <v>159.511</v>
      </c>
      <c r="K266" s="241">
        <v>118.3</v>
      </c>
      <c r="L266" s="153">
        <v>53.4</v>
      </c>
      <c r="M266" s="242">
        <v>2977</v>
      </c>
      <c r="N266" s="242">
        <v>12056</v>
      </c>
      <c r="O266" s="242">
        <v>15002</v>
      </c>
      <c r="P266" s="242">
        <v>59</v>
      </c>
      <c r="Q266" s="243">
        <v>106.2</v>
      </c>
    </row>
    <row r="267" spans="1:17">
      <c r="A267" s="33"/>
      <c r="B267" s="34" t="s">
        <v>165</v>
      </c>
      <c r="C267" s="229">
        <v>124.1</v>
      </c>
      <c r="D267" s="239">
        <v>48.2</v>
      </c>
      <c r="E267" s="257">
        <v>2836</v>
      </c>
      <c r="F267" s="257">
        <v>12448</v>
      </c>
      <c r="G267" s="257">
        <v>12906</v>
      </c>
      <c r="H267" s="257">
        <v>57</v>
      </c>
      <c r="I267" s="231">
        <v>161.89099999999999</v>
      </c>
      <c r="K267" s="241">
        <v>124.1</v>
      </c>
      <c r="L267" s="153">
        <v>48.2</v>
      </c>
      <c r="M267" s="242">
        <v>2971</v>
      </c>
      <c r="N267" s="242">
        <v>12091</v>
      </c>
      <c r="O267" s="242">
        <v>10784</v>
      </c>
      <c r="P267" s="242">
        <v>59</v>
      </c>
      <c r="Q267" s="243">
        <v>108.7</v>
      </c>
    </row>
    <row r="268" spans="1:17">
      <c r="A268" s="33"/>
      <c r="B268" s="34" t="s">
        <v>166</v>
      </c>
      <c r="C268" s="229">
        <v>119.1</v>
      </c>
      <c r="D268" s="239">
        <v>46.9</v>
      </c>
      <c r="E268" s="257">
        <v>2372</v>
      </c>
      <c r="F268" s="257">
        <v>13128</v>
      </c>
      <c r="G268" s="257">
        <v>7783</v>
      </c>
      <c r="H268" s="257">
        <v>74</v>
      </c>
      <c r="I268" s="231">
        <v>163.50399999999999</v>
      </c>
      <c r="K268" s="241">
        <v>119.1</v>
      </c>
      <c r="L268" s="153">
        <v>46.9</v>
      </c>
      <c r="M268" s="242">
        <v>2317</v>
      </c>
      <c r="N268" s="242">
        <v>12302</v>
      </c>
      <c r="O268" s="242">
        <v>8499</v>
      </c>
      <c r="P268" s="242">
        <v>66</v>
      </c>
      <c r="Q268" s="243">
        <v>107.8</v>
      </c>
    </row>
    <row r="269" spans="1:17">
      <c r="A269" s="33"/>
      <c r="B269" s="34" t="s">
        <v>167</v>
      </c>
      <c r="C269" s="229">
        <v>119.3</v>
      </c>
      <c r="D269" s="239">
        <v>48.5</v>
      </c>
      <c r="E269" s="257">
        <v>2522</v>
      </c>
      <c r="F269" s="257">
        <v>11379</v>
      </c>
      <c r="G269" s="257">
        <v>8290</v>
      </c>
      <c r="H269" s="257">
        <v>73</v>
      </c>
      <c r="I269" s="231">
        <v>164.57599999999999</v>
      </c>
      <c r="K269" s="241">
        <v>119.3</v>
      </c>
      <c r="L269" s="153">
        <v>48.5</v>
      </c>
      <c r="M269" s="242">
        <v>2472</v>
      </c>
      <c r="N269" s="242">
        <v>12120</v>
      </c>
      <c r="O269" s="242">
        <v>8472</v>
      </c>
      <c r="P269" s="242">
        <v>70</v>
      </c>
      <c r="Q269" s="243">
        <v>108.7</v>
      </c>
    </row>
    <row r="270" spans="1:17">
      <c r="A270" s="50"/>
      <c r="B270" s="51" t="s">
        <v>168</v>
      </c>
      <c r="C270" s="234">
        <v>131.6</v>
      </c>
      <c r="D270" s="244">
        <v>48</v>
      </c>
      <c r="E270" s="259">
        <v>3273</v>
      </c>
      <c r="F270" s="259">
        <v>10286</v>
      </c>
      <c r="G270" s="259">
        <v>7045</v>
      </c>
      <c r="H270" s="259">
        <v>52</v>
      </c>
      <c r="I270" s="236">
        <v>168.232</v>
      </c>
      <c r="K270" s="246">
        <v>131.6</v>
      </c>
      <c r="L270" s="247">
        <v>48</v>
      </c>
      <c r="M270" s="248">
        <v>2765</v>
      </c>
      <c r="N270" s="248">
        <v>12148</v>
      </c>
      <c r="O270" s="248">
        <v>8205</v>
      </c>
      <c r="P270" s="248">
        <v>55</v>
      </c>
      <c r="Q270" s="249">
        <v>109.8</v>
      </c>
    </row>
    <row r="271" spans="1:17">
      <c r="A271" s="33" t="s">
        <v>205</v>
      </c>
      <c r="B271" s="34" t="s">
        <v>157</v>
      </c>
      <c r="C271" s="229">
        <v>122</v>
      </c>
      <c r="D271" s="239">
        <v>47</v>
      </c>
      <c r="E271" s="257">
        <v>2232</v>
      </c>
      <c r="F271" s="257">
        <v>14256</v>
      </c>
      <c r="G271" s="257">
        <v>7666</v>
      </c>
      <c r="H271" s="257">
        <v>40</v>
      </c>
      <c r="I271" s="231">
        <v>171.84200000000001</v>
      </c>
      <c r="K271" s="241">
        <v>122</v>
      </c>
      <c r="L271" s="153">
        <v>47</v>
      </c>
      <c r="M271" s="242">
        <v>2784</v>
      </c>
      <c r="N271" s="242">
        <v>12947</v>
      </c>
      <c r="O271" s="242">
        <v>8788</v>
      </c>
      <c r="P271" s="242">
        <v>44</v>
      </c>
      <c r="Q271" s="243">
        <v>112</v>
      </c>
    </row>
    <row r="272" spans="1:17">
      <c r="A272" s="40">
        <v>2011</v>
      </c>
      <c r="B272" s="34" t="s">
        <v>158</v>
      </c>
      <c r="C272" s="229">
        <v>129.5</v>
      </c>
      <c r="D272" s="239">
        <v>46.3</v>
      </c>
      <c r="E272" s="257">
        <v>2615</v>
      </c>
      <c r="F272" s="257">
        <v>13218</v>
      </c>
      <c r="G272" s="257">
        <v>10270</v>
      </c>
      <c r="H272" s="257">
        <v>55</v>
      </c>
      <c r="I272" s="231">
        <v>176.137</v>
      </c>
      <c r="K272" s="241">
        <v>129.5</v>
      </c>
      <c r="L272" s="153">
        <v>46.3</v>
      </c>
      <c r="M272" s="242">
        <v>2680</v>
      </c>
      <c r="N272" s="242">
        <v>12538</v>
      </c>
      <c r="O272" s="242">
        <v>9139</v>
      </c>
      <c r="P272" s="242">
        <v>54</v>
      </c>
      <c r="Q272" s="243">
        <v>113.7</v>
      </c>
    </row>
    <row r="273" spans="1:17">
      <c r="A273" s="33"/>
      <c r="B273" s="34" t="s">
        <v>159</v>
      </c>
      <c r="C273" s="229">
        <v>123.6</v>
      </c>
      <c r="D273" s="239">
        <v>45.6</v>
      </c>
      <c r="E273" s="257">
        <v>2685</v>
      </c>
      <c r="F273" s="257">
        <v>13535</v>
      </c>
      <c r="G273" s="257">
        <v>12204</v>
      </c>
      <c r="H273" s="257">
        <v>55</v>
      </c>
      <c r="I273" s="231">
        <v>178.95099999999999</v>
      </c>
      <c r="K273" s="241">
        <v>123.6</v>
      </c>
      <c r="L273" s="153">
        <v>45.6</v>
      </c>
      <c r="M273" s="242">
        <v>2613</v>
      </c>
      <c r="N273" s="242">
        <v>12484</v>
      </c>
      <c r="O273" s="242">
        <v>7795</v>
      </c>
      <c r="P273" s="242">
        <v>52</v>
      </c>
      <c r="Q273" s="243">
        <v>112</v>
      </c>
    </row>
    <row r="274" spans="1:17">
      <c r="A274" s="33"/>
      <c r="B274" s="34" t="s">
        <v>160</v>
      </c>
      <c r="C274" s="229">
        <v>130.1</v>
      </c>
      <c r="D274" s="239">
        <v>48</v>
      </c>
      <c r="E274" s="257">
        <v>2607</v>
      </c>
      <c r="F274" s="257">
        <v>11975</v>
      </c>
      <c r="G274" s="257">
        <v>4305</v>
      </c>
      <c r="H274" s="257">
        <v>57</v>
      </c>
      <c r="I274" s="231">
        <v>180.965</v>
      </c>
      <c r="K274" s="241">
        <v>130.1</v>
      </c>
      <c r="L274" s="153">
        <v>48</v>
      </c>
      <c r="M274" s="242">
        <v>2791</v>
      </c>
      <c r="N274" s="242">
        <v>12146</v>
      </c>
      <c r="O274" s="242">
        <v>5674</v>
      </c>
      <c r="P274" s="242">
        <v>56</v>
      </c>
      <c r="Q274" s="243">
        <v>109.1</v>
      </c>
    </row>
    <row r="275" spans="1:17">
      <c r="A275" s="33"/>
      <c r="B275" s="34" t="s">
        <v>161</v>
      </c>
      <c r="C275" s="229">
        <v>124.3</v>
      </c>
      <c r="D275" s="239">
        <v>48.6</v>
      </c>
      <c r="E275" s="257">
        <v>2093</v>
      </c>
      <c r="F275" s="257">
        <v>10954</v>
      </c>
      <c r="G275" s="257">
        <v>5643</v>
      </c>
      <c r="H275" s="257">
        <v>45</v>
      </c>
      <c r="I275" s="231">
        <v>179.80099999999999</v>
      </c>
      <c r="K275" s="241">
        <v>124.3</v>
      </c>
      <c r="L275" s="153">
        <v>48.6</v>
      </c>
      <c r="M275" s="242">
        <v>2397</v>
      </c>
      <c r="N275" s="242">
        <v>12086</v>
      </c>
      <c r="O275" s="242">
        <v>7081</v>
      </c>
      <c r="P275" s="242">
        <v>48</v>
      </c>
      <c r="Q275" s="243">
        <v>110.7</v>
      </c>
    </row>
    <row r="276" spans="1:17">
      <c r="A276" s="33"/>
      <c r="B276" s="34" t="s">
        <v>162</v>
      </c>
      <c r="C276" s="229">
        <v>126.2</v>
      </c>
      <c r="D276" s="239">
        <v>48.6</v>
      </c>
      <c r="E276" s="257">
        <v>2817</v>
      </c>
      <c r="F276" s="257">
        <v>12182</v>
      </c>
      <c r="G276" s="257">
        <v>8868</v>
      </c>
      <c r="H276" s="257">
        <v>61</v>
      </c>
      <c r="I276" s="231">
        <v>178.005</v>
      </c>
      <c r="K276" s="241">
        <v>126.2</v>
      </c>
      <c r="L276" s="153">
        <v>48.6</v>
      </c>
      <c r="M276" s="242">
        <v>2670</v>
      </c>
      <c r="N276" s="242">
        <v>12411</v>
      </c>
      <c r="O276" s="242">
        <v>8401</v>
      </c>
      <c r="P276" s="242">
        <v>56</v>
      </c>
      <c r="Q276" s="243">
        <v>110.9</v>
      </c>
    </row>
    <row r="277" spans="1:17">
      <c r="A277" s="33"/>
      <c r="B277" s="34" t="s">
        <v>163</v>
      </c>
      <c r="C277" s="229">
        <v>122.6</v>
      </c>
      <c r="D277" s="239">
        <v>50.8</v>
      </c>
      <c r="E277" s="257">
        <v>3046</v>
      </c>
      <c r="F277" s="257">
        <v>12459</v>
      </c>
      <c r="G277" s="257">
        <v>9218</v>
      </c>
      <c r="H277" s="257">
        <v>56</v>
      </c>
      <c r="I277" s="231">
        <v>177.51499999999999</v>
      </c>
      <c r="K277" s="241">
        <v>122.6</v>
      </c>
      <c r="L277" s="153">
        <v>50.8</v>
      </c>
      <c r="M277" s="242">
        <v>2781</v>
      </c>
      <c r="N277" s="242">
        <v>12535</v>
      </c>
      <c r="O277" s="242">
        <v>8584</v>
      </c>
      <c r="P277" s="242">
        <v>56</v>
      </c>
      <c r="Q277" s="243">
        <v>111</v>
      </c>
    </row>
    <row r="278" spans="1:17">
      <c r="A278" s="33"/>
      <c r="B278" s="34" t="s">
        <v>164</v>
      </c>
      <c r="C278" s="229">
        <v>124.6</v>
      </c>
      <c r="D278" s="239">
        <v>49.7</v>
      </c>
      <c r="E278" s="257">
        <v>3334</v>
      </c>
      <c r="F278" s="257">
        <v>12891</v>
      </c>
      <c r="G278" s="257">
        <v>8191</v>
      </c>
      <c r="H278" s="257">
        <v>45</v>
      </c>
      <c r="I278" s="231">
        <v>174.50299999999999</v>
      </c>
      <c r="K278" s="241">
        <v>124.6</v>
      </c>
      <c r="L278" s="153">
        <v>49.7</v>
      </c>
      <c r="M278" s="242">
        <v>3214</v>
      </c>
      <c r="N278" s="242">
        <v>12888</v>
      </c>
      <c r="O278" s="242">
        <v>10177</v>
      </c>
      <c r="P278" s="242">
        <v>51</v>
      </c>
      <c r="Q278" s="243">
        <v>109.4</v>
      </c>
    </row>
    <row r="279" spans="1:17">
      <c r="A279" s="33"/>
      <c r="B279" s="34" t="s">
        <v>165</v>
      </c>
      <c r="C279" s="229">
        <v>118.9</v>
      </c>
      <c r="D279" s="239">
        <v>49.7</v>
      </c>
      <c r="E279" s="257">
        <v>2475</v>
      </c>
      <c r="F279" s="257">
        <v>12963</v>
      </c>
      <c r="G279" s="257">
        <v>12418</v>
      </c>
      <c r="H279" s="257">
        <v>56</v>
      </c>
      <c r="I279" s="231">
        <v>168.89699999999999</v>
      </c>
      <c r="K279" s="241">
        <v>118.9</v>
      </c>
      <c r="L279" s="153">
        <v>49.7</v>
      </c>
      <c r="M279" s="242">
        <v>2595</v>
      </c>
      <c r="N279" s="242">
        <v>12556</v>
      </c>
      <c r="O279" s="242">
        <v>10274</v>
      </c>
      <c r="P279" s="242">
        <v>56</v>
      </c>
      <c r="Q279" s="243">
        <v>104.3</v>
      </c>
    </row>
    <row r="280" spans="1:17">
      <c r="A280" s="33"/>
      <c r="B280" s="34" t="s">
        <v>166</v>
      </c>
      <c r="C280" s="229">
        <v>120.9</v>
      </c>
      <c r="D280" s="239">
        <v>53.3</v>
      </c>
      <c r="E280" s="257">
        <v>2480</v>
      </c>
      <c r="F280" s="257">
        <v>13716</v>
      </c>
      <c r="G280" s="257">
        <v>9663</v>
      </c>
      <c r="H280" s="257">
        <v>56</v>
      </c>
      <c r="I280" s="231">
        <v>169.095</v>
      </c>
      <c r="K280" s="241">
        <v>120.9</v>
      </c>
      <c r="L280" s="153">
        <v>53.3</v>
      </c>
      <c r="M280" s="242">
        <v>2372</v>
      </c>
      <c r="N280" s="242">
        <v>12935</v>
      </c>
      <c r="O280" s="242">
        <v>10729</v>
      </c>
      <c r="P280" s="242">
        <v>51</v>
      </c>
      <c r="Q280" s="243">
        <v>103.4</v>
      </c>
    </row>
    <row r="281" spans="1:17">
      <c r="A281" s="33"/>
      <c r="B281" s="34" t="s">
        <v>167</v>
      </c>
      <c r="C281" s="229">
        <v>123.5</v>
      </c>
      <c r="D281" s="239">
        <v>53.2</v>
      </c>
      <c r="E281" s="257">
        <v>2703</v>
      </c>
      <c r="F281" s="257">
        <v>12427</v>
      </c>
      <c r="G281" s="257">
        <v>10281</v>
      </c>
      <c r="H281" s="257">
        <v>53</v>
      </c>
      <c r="I281" s="231">
        <v>166.65100000000001</v>
      </c>
      <c r="K281" s="241">
        <v>123.5</v>
      </c>
      <c r="L281" s="153">
        <v>53.2</v>
      </c>
      <c r="M281" s="242">
        <v>2582</v>
      </c>
      <c r="N281" s="242">
        <v>13193</v>
      </c>
      <c r="O281" s="242">
        <v>10839</v>
      </c>
      <c r="P281" s="242">
        <v>52</v>
      </c>
      <c r="Q281" s="243">
        <v>101.3</v>
      </c>
    </row>
    <row r="282" spans="1:17">
      <c r="A282" s="33"/>
      <c r="B282" s="34" t="s">
        <v>168</v>
      </c>
      <c r="C282" s="229">
        <v>120.5</v>
      </c>
      <c r="D282" s="239">
        <v>52</v>
      </c>
      <c r="E282" s="257">
        <v>3398</v>
      </c>
      <c r="F282" s="257">
        <v>10887</v>
      </c>
      <c r="G282" s="257">
        <v>9044</v>
      </c>
      <c r="H282" s="257">
        <v>47</v>
      </c>
      <c r="I282" s="231">
        <v>165.19499999999999</v>
      </c>
      <c r="K282" s="241">
        <v>120.5</v>
      </c>
      <c r="L282" s="153">
        <v>52</v>
      </c>
      <c r="M282" s="242">
        <v>2848</v>
      </c>
      <c r="N282" s="242">
        <v>12911</v>
      </c>
      <c r="O282" s="242">
        <v>10570</v>
      </c>
      <c r="P282" s="242">
        <v>49</v>
      </c>
      <c r="Q282" s="243">
        <v>98.2</v>
      </c>
    </row>
    <row r="283" spans="1:17">
      <c r="A283" s="63" t="s">
        <v>208</v>
      </c>
      <c r="B283" s="64" t="s">
        <v>157</v>
      </c>
      <c r="C283" s="263">
        <v>122.6</v>
      </c>
      <c r="D283" s="250">
        <v>55.2</v>
      </c>
      <c r="E283" s="262">
        <v>2823</v>
      </c>
      <c r="F283" s="262">
        <v>14923</v>
      </c>
      <c r="G283" s="262">
        <v>10663</v>
      </c>
      <c r="H283" s="262">
        <v>56</v>
      </c>
      <c r="I283" s="252">
        <v>169.1</v>
      </c>
      <c r="K283" s="253">
        <v>122.6</v>
      </c>
      <c r="L283" s="254">
        <v>55.2</v>
      </c>
      <c r="M283" s="255">
        <v>3556</v>
      </c>
      <c r="N283" s="255">
        <v>13264</v>
      </c>
      <c r="O283" s="255">
        <v>11797</v>
      </c>
      <c r="P283" s="255">
        <v>63</v>
      </c>
      <c r="Q283" s="256">
        <v>98.4</v>
      </c>
    </row>
    <row r="284" spans="1:17">
      <c r="A284" s="33">
        <v>2012</v>
      </c>
      <c r="B284" s="34" t="s">
        <v>158</v>
      </c>
      <c r="C284" s="229">
        <v>123.6</v>
      </c>
      <c r="D284" s="239">
        <v>53.5</v>
      </c>
      <c r="E284" s="257">
        <v>2314</v>
      </c>
      <c r="F284" s="257">
        <v>14292</v>
      </c>
      <c r="G284" s="257">
        <v>13643</v>
      </c>
      <c r="H284" s="257">
        <v>54</v>
      </c>
      <c r="I284" s="231">
        <v>171.37200000000001</v>
      </c>
      <c r="K284" s="241">
        <v>123.6</v>
      </c>
      <c r="L284" s="153">
        <v>53.5</v>
      </c>
      <c r="M284" s="242">
        <v>2437</v>
      </c>
      <c r="N284" s="242">
        <v>13443</v>
      </c>
      <c r="O284" s="242">
        <v>11722</v>
      </c>
      <c r="P284" s="242">
        <v>54</v>
      </c>
      <c r="Q284" s="243">
        <v>97.3</v>
      </c>
    </row>
    <row r="285" spans="1:17">
      <c r="A285" s="33"/>
      <c r="B285" s="34" t="s">
        <v>159</v>
      </c>
      <c r="C285" s="229">
        <v>118.2</v>
      </c>
      <c r="D285" s="239">
        <v>55.3</v>
      </c>
      <c r="E285" s="257">
        <v>2923</v>
      </c>
      <c r="F285" s="257">
        <v>14565</v>
      </c>
      <c r="G285" s="257">
        <v>20212</v>
      </c>
      <c r="H285" s="257">
        <v>49</v>
      </c>
      <c r="I285" s="231">
        <v>173.10599999999999</v>
      </c>
      <c r="K285" s="241">
        <v>118.2</v>
      </c>
      <c r="L285" s="153">
        <v>55.3</v>
      </c>
      <c r="M285" s="242">
        <v>2891</v>
      </c>
      <c r="N285" s="242">
        <v>13662</v>
      </c>
      <c r="O285" s="242">
        <v>12846</v>
      </c>
      <c r="P285" s="242">
        <v>47</v>
      </c>
      <c r="Q285" s="243">
        <v>96.7</v>
      </c>
    </row>
    <row r="286" spans="1:17">
      <c r="A286" s="33"/>
      <c r="B286" s="34" t="s">
        <v>160</v>
      </c>
      <c r="C286" s="229">
        <v>119.2</v>
      </c>
      <c r="D286" s="239">
        <v>56.3</v>
      </c>
      <c r="E286" s="257">
        <v>2579</v>
      </c>
      <c r="F286" s="257">
        <v>12829</v>
      </c>
      <c r="G286" s="257">
        <v>8091</v>
      </c>
      <c r="H286" s="257">
        <v>45</v>
      </c>
      <c r="I286" s="231">
        <v>172.52600000000001</v>
      </c>
      <c r="K286" s="241">
        <v>119.2</v>
      </c>
      <c r="L286" s="153">
        <v>56.3</v>
      </c>
      <c r="M286" s="242">
        <v>2804</v>
      </c>
      <c r="N286" s="242">
        <v>13274</v>
      </c>
      <c r="O286" s="242">
        <v>10850</v>
      </c>
      <c r="P286" s="242">
        <v>44</v>
      </c>
      <c r="Q286" s="243">
        <v>95.3</v>
      </c>
    </row>
    <row r="287" spans="1:17">
      <c r="A287" s="33"/>
      <c r="B287" s="34" t="s">
        <v>161</v>
      </c>
      <c r="C287" s="229">
        <v>117</v>
      </c>
      <c r="D287" s="239">
        <v>51.9</v>
      </c>
      <c r="E287" s="257">
        <v>2581</v>
      </c>
      <c r="F287" s="257">
        <v>13417</v>
      </c>
      <c r="G287" s="257">
        <v>9038</v>
      </c>
      <c r="H287" s="257">
        <v>45</v>
      </c>
      <c r="I287" s="231">
        <v>166.96799999999999</v>
      </c>
      <c r="K287" s="241">
        <v>117</v>
      </c>
      <c r="L287" s="153">
        <v>51.9</v>
      </c>
      <c r="M287" s="242">
        <v>2918</v>
      </c>
      <c r="N287" s="242">
        <v>14330</v>
      </c>
      <c r="O287" s="242">
        <v>11117</v>
      </c>
      <c r="P287" s="242">
        <v>48</v>
      </c>
      <c r="Q287" s="243">
        <v>92.9</v>
      </c>
    </row>
    <row r="288" spans="1:17">
      <c r="A288" s="33"/>
      <c r="B288" s="34" t="s">
        <v>162</v>
      </c>
      <c r="C288" s="229">
        <v>117.1</v>
      </c>
      <c r="D288" s="239">
        <v>55.5</v>
      </c>
      <c r="E288" s="257">
        <v>3066</v>
      </c>
      <c r="F288" s="257">
        <v>13139</v>
      </c>
      <c r="G288" s="257">
        <v>12489</v>
      </c>
      <c r="H288" s="257">
        <v>53</v>
      </c>
      <c r="I288" s="231">
        <v>164.232</v>
      </c>
      <c r="K288" s="241">
        <v>117.1</v>
      </c>
      <c r="L288" s="153">
        <v>55.5</v>
      </c>
      <c r="M288" s="242">
        <v>2899</v>
      </c>
      <c r="N288" s="242">
        <v>13507</v>
      </c>
      <c r="O288" s="242">
        <v>11750</v>
      </c>
      <c r="P288" s="242">
        <v>47</v>
      </c>
      <c r="Q288" s="243">
        <v>92.3</v>
      </c>
    </row>
    <row r="289" spans="1:17">
      <c r="A289" s="33"/>
      <c r="B289" s="34" t="s">
        <v>163</v>
      </c>
      <c r="C289" s="229">
        <v>113.3</v>
      </c>
      <c r="D289" s="239">
        <v>53.1</v>
      </c>
      <c r="E289" s="257">
        <v>3152</v>
      </c>
      <c r="F289" s="257">
        <v>13620</v>
      </c>
      <c r="G289" s="257">
        <v>12380</v>
      </c>
      <c r="H289" s="257">
        <v>62</v>
      </c>
      <c r="I289" s="231">
        <v>163.41999999999999</v>
      </c>
      <c r="K289" s="241">
        <v>113.3</v>
      </c>
      <c r="L289" s="153">
        <v>53.1</v>
      </c>
      <c r="M289" s="242">
        <v>2908</v>
      </c>
      <c r="N289" s="242">
        <v>13571</v>
      </c>
      <c r="O289" s="242">
        <v>11588</v>
      </c>
      <c r="P289" s="242">
        <v>62</v>
      </c>
      <c r="Q289" s="243">
        <v>92.1</v>
      </c>
    </row>
    <row r="290" spans="1:17">
      <c r="A290" s="33"/>
      <c r="B290" s="34" t="s">
        <v>164</v>
      </c>
      <c r="C290" s="229">
        <v>114.6</v>
      </c>
      <c r="D290" s="239">
        <v>55.5</v>
      </c>
      <c r="E290" s="257">
        <v>2699</v>
      </c>
      <c r="F290" s="257">
        <v>13436</v>
      </c>
      <c r="G290" s="257">
        <v>8722</v>
      </c>
      <c r="H290" s="257">
        <v>61</v>
      </c>
      <c r="I290" s="231">
        <v>164.42400000000001</v>
      </c>
      <c r="K290" s="241">
        <v>114.6</v>
      </c>
      <c r="L290" s="153">
        <v>55.5</v>
      </c>
      <c r="M290" s="242">
        <v>2565</v>
      </c>
      <c r="N290" s="242">
        <v>13533</v>
      </c>
      <c r="O290" s="242">
        <v>10752</v>
      </c>
      <c r="P290" s="242">
        <v>70</v>
      </c>
      <c r="Q290" s="243">
        <v>94.2</v>
      </c>
    </row>
    <row r="291" spans="1:17">
      <c r="A291" s="33"/>
      <c r="B291" s="34" t="s">
        <v>165</v>
      </c>
      <c r="C291" s="229">
        <v>112.6</v>
      </c>
      <c r="D291" s="239">
        <v>57.1</v>
      </c>
      <c r="E291" s="257">
        <v>2534</v>
      </c>
      <c r="F291" s="257">
        <v>13527</v>
      </c>
      <c r="G291" s="257">
        <v>11447</v>
      </c>
      <c r="H291" s="257">
        <v>43</v>
      </c>
      <c r="I291" s="231">
        <v>166.262</v>
      </c>
      <c r="K291" s="241">
        <v>112.6</v>
      </c>
      <c r="L291" s="153">
        <v>57.1</v>
      </c>
      <c r="M291" s="242">
        <v>2676</v>
      </c>
      <c r="N291" s="242">
        <v>13823</v>
      </c>
      <c r="O291" s="242">
        <v>10107</v>
      </c>
      <c r="P291" s="242">
        <v>41</v>
      </c>
      <c r="Q291" s="243">
        <v>98.4</v>
      </c>
    </row>
    <row r="292" spans="1:17">
      <c r="A292" s="33"/>
      <c r="B292" s="34" t="s">
        <v>166</v>
      </c>
      <c r="C292" s="229">
        <v>110.8</v>
      </c>
      <c r="D292" s="239">
        <v>54.6</v>
      </c>
      <c r="E292" s="257">
        <v>3051</v>
      </c>
      <c r="F292" s="257">
        <v>14279</v>
      </c>
      <c r="G292" s="257">
        <v>8748</v>
      </c>
      <c r="H292" s="257">
        <v>52</v>
      </c>
      <c r="I292" s="231">
        <v>163.82400000000001</v>
      </c>
      <c r="K292" s="241">
        <v>110.8</v>
      </c>
      <c r="L292" s="153">
        <v>54.6</v>
      </c>
      <c r="M292" s="242">
        <v>2872</v>
      </c>
      <c r="N292" s="242">
        <v>12790</v>
      </c>
      <c r="O292" s="242">
        <v>9464</v>
      </c>
      <c r="P292" s="242">
        <v>49</v>
      </c>
      <c r="Q292" s="243">
        <v>96.9</v>
      </c>
    </row>
    <row r="293" spans="1:17">
      <c r="A293" s="33"/>
      <c r="B293" s="34" t="s">
        <v>167</v>
      </c>
      <c r="C293" s="229">
        <v>105.3</v>
      </c>
      <c r="D293" s="239">
        <v>685.6</v>
      </c>
      <c r="E293" s="257">
        <v>2780</v>
      </c>
      <c r="F293" s="257">
        <v>12812</v>
      </c>
      <c r="G293" s="257">
        <v>9704</v>
      </c>
      <c r="H293" s="257">
        <v>46</v>
      </c>
      <c r="I293" s="231">
        <v>166.279</v>
      </c>
      <c r="K293" s="241">
        <v>105.3</v>
      </c>
      <c r="L293" s="153">
        <v>685.6</v>
      </c>
      <c r="M293" s="242">
        <v>2545</v>
      </c>
      <c r="N293" s="242">
        <v>13549</v>
      </c>
      <c r="O293" s="242">
        <v>10149</v>
      </c>
      <c r="P293" s="242">
        <v>45</v>
      </c>
      <c r="Q293" s="243">
        <v>99.8</v>
      </c>
    </row>
    <row r="294" spans="1:17">
      <c r="A294" s="50"/>
      <c r="B294" s="51" t="s">
        <v>168</v>
      </c>
      <c r="C294" s="234">
        <v>110.1</v>
      </c>
      <c r="D294" s="244">
        <v>880.3</v>
      </c>
      <c r="E294" s="259">
        <v>3193</v>
      </c>
      <c r="F294" s="259">
        <v>11067</v>
      </c>
      <c r="G294" s="259">
        <v>8444</v>
      </c>
      <c r="H294" s="259">
        <v>57</v>
      </c>
      <c r="I294" s="236">
        <v>169.679</v>
      </c>
      <c r="K294" s="246">
        <v>110.1</v>
      </c>
      <c r="L294" s="247">
        <v>880.3</v>
      </c>
      <c r="M294" s="248">
        <v>2718</v>
      </c>
      <c r="N294" s="248">
        <v>13524</v>
      </c>
      <c r="O294" s="248">
        <v>10116</v>
      </c>
      <c r="P294" s="248">
        <v>58</v>
      </c>
      <c r="Q294" s="249">
        <v>102.7</v>
      </c>
    </row>
    <row r="295" spans="1:17">
      <c r="A295" s="33" t="s">
        <v>212</v>
      </c>
      <c r="B295" s="34" t="s">
        <v>157</v>
      </c>
      <c r="C295" s="229">
        <v>110.5</v>
      </c>
      <c r="D295" s="239">
        <v>74.3</v>
      </c>
      <c r="E295" s="257">
        <v>2155</v>
      </c>
      <c r="F295" s="257">
        <v>15357</v>
      </c>
      <c r="G295" s="257">
        <v>9446</v>
      </c>
      <c r="H295" s="257">
        <v>51</v>
      </c>
      <c r="I295" s="231">
        <v>173.5</v>
      </c>
      <c r="K295" s="241">
        <v>110.5</v>
      </c>
      <c r="L295" s="153">
        <v>74.3</v>
      </c>
      <c r="M295" s="242">
        <v>2738</v>
      </c>
      <c r="N295" s="242">
        <v>13282</v>
      </c>
      <c r="O295" s="242">
        <v>10119</v>
      </c>
      <c r="P295" s="242">
        <v>58</v>
      </c>
      <c r="Q295" s="243">
        <v>102.6</v>
      </c>
    </row>
    <row r="296" spans="1:17">
      <c r="A296" s="40">
        <v>2013</v>
      </c>
      <c r="B296" s="34" t="s">
        <v>158</v>
      </c>
      <c r="C296" s="229">
        <v>114</v>
      </c>
      <c r="D296" s="239">
        <v>73.8</v>
      </c>
      <c r="E296" s="257">
        <v>2607</v>
      </c>
      <c r="F296" s="257">
        <v>14345</v>
      </c>
      <c r="G296" s="257">
        <v>12122</v>
      </c>
      <c r="H296" s="257">
        <v>47</v>
      </c>
      <c r="I296" s="231">
        <v>174.999</v>
      </c>
      <c r="K296" s="241">
        <v>114</v>
      </c>
      <c r="L296" s="153">
        <v>73.8</v>
      </c>
      <c r="M296" s="242">
        <v>2845</v>
      </c>
      <c r="N296" s="242">
        <v>13467</v>
      </c>
      <c r="O296" s="242">
        <v>10542</v>
      </c>
      <c r="P296" s="242">
        <v>47</v>
      </c>
      <c r="Q296" s="243">
        <v>102.1</v>
      </c>
    </row>
    <row r="297" spans="1:17">
      <c r="A297" s="33"/>
      <c r="B297" s="34" t="s">
        <v>159</v>
      </c>
      <c r="C297" s="229">
        <v>117.4</v>
      </c>
      <c r="D297" s="239">
        <v>72.5</v>
      </c>
      <c r="E297" s="257">
        <v>2732</v>
      </c>
      <c r="F297" s="257">
        <v>14329</v>
      </c>
      <c r="G297" s="257">
        <v>16107</v>
      </c>
      <c r="H297" s="257">
        <v>47</v>
      </c>
      <c r="I297" s="231">
        <v>175.959</v>
      </c>
      <c r="K297" s="241">
        <v>117.4</v>
      </c>
      <c r="L297" s="153">
        <v>72.5</v>
      </c>
      <c r="M297" s="242">
        <v>2735</v>
      </c>
      <c r="N297" s="242">
        <v>14053</v>
      </c>
      <c r="O297" s="242">
        <v>10556</v>
      </c>
      <c r="P297" s="242">
        <v>45</v>
      </c>
      <c r="Q297" s="243">
        <v>101.6</v>
      </c>
    </row>
    <row r="298" spans="1:17">
      <c r="A298" s="33"/>
      <c r="B298" s="34" t="s">
        <v>160</v>
      </c>
      <c r="C298" s="229">
        <v>111.2</v>
      </c>
      <c r="D298" s="239">
        <v>69.2</v>
      </c>
      <c r="E298" s="257">
        <v>2443</v>
      </c>
      <c r="F298" s="257">
        <v>13829</v>
      </c>
      <c r="G298" s="257">
        <v>8565</v>
      </c>
      <c r="H298" s="257">
        <v>45</v>
      </c>
      <c r="I298" s="231">
        <v>176.05099999999999</v>
      </c>
      <c r="K298" s="241">
        <v>111.2</v>
      </c>
      <c r="L298" s="153">
        <v>69.2</v>
      </c>
      <c r="M298" s="242">
        <v>2650</v>
      </c>
      <c r="N298" s="242">
        <v>13613</v>
      </c>
      <c r="O298" s="242">
        <v>11018</v>
      </c>
      <c r="P298" s="242">
        <v>44</v>
      </c>
      <c r="Q298" s="243">
        <v>102</v>
      </c>
    </row>
    <row r="299" spans="1:17">
      <c r="A299" s="33"/>
      <c r="B299" s="34" t="s">
        <v>161</v>
      </c>
      <c r="C299" s="229">
        <v>114</v>
      </c>
      <c r="D299" s="239">
        <v>66.7</v>
      </c>
      <c r="E299" s="257">
        <v>2632</v>
      </c>
      <c r="F299" s="257">
        <v>13159</v>
      </c>
      <c r="G299" s="257">
        <v>8947</v>
      </c>
      <c r="H299" s="257">
        <v>48</v>
      </c>
      <c r="I299" s="231">
        <v>177.61799999999999</v>
      </c>
      <c r="K299" s="241">
        <v>114</v>
      </c>
      <c r="L299" s="153">
        <v>66.7</v>
      </c>
      <c r="M299" s="242">
        <v>2926</v>
      </c>
      <c r="N299" s="242">
        <v>13987</v>
      </c>
      <c r="O299" s="242">
        <v>10790</v>
      </c>
      <c r="P299" s="242">
        <v>51</v>
      </c>
      <c r="Q299" s="243">
        <v>106.4</v>
      </c>
    </row>
    <row r="300" spans="1:17">
      <c r="A300" s="33"/>
      <c r="B300" s="34" t="s">
        <v>162</v>
      </c>
      <c r="C300" s="229">
        <v>113</v>
      </c>
      <c r="D300" s="239">
        <v>70</v>
      </c>
      <c r="E300" s="257">
        <v>2939</v>
      </c>
      <c r="F300" s="257">
        <v>12689</v>
      </c>
      <c r="G300" s="257">
        <v>10650</v>
      </c>
      <c r="H300" s="257">
        <v>34</v>
      </c>
      <c r="I300" s="231">
        <v>175.42699999999999</v>
      </c>
      <c r="K300" s="241">
        <v>113</v>
      </c>
      <c r="L300" s="153">
        <v>70</v>
      </c>
      <c r="M300" s="242">
        <v>2749</v>
      </c>
      <c r="N300" s="242">
        <v>13611</v>
      </c>
      <c r="O300" s="242">
        <v>10487</v>
      </c>
      <c r="P300" s="242">
        <v>30</v>
      </c>
      <c r="Q300" s="243">
        <v>106.8</v>
      </c>
    </row>
    <row r="301" spans="1:17">
      <c r="A301" s="33"/>
      <c r="B301" s="34" t="s">
        <v>163</v>
      </c>
      <c r="C301" s="229">
        <v>114.6</v>
      </c>
      <c r="D301" s="239">
        <v>69.599999999999994</v>
      </c>
      <c r="E301" s="257">
        <v>3100</v>
      </c>
      <c r="F301" s="257">
        <v>14338</v>
      </c>
      <c r="G301" s="257">
        <v>10990</v>
      </c>
      <c r="H301" s="257">
        <v>38</v>
      </c>
      <c r="I301" s="231">
        <v>176.85400000000001</v>
      </c>
      <c r="K301" s="241">
        <v>114.6</v>
      </c>
      <c r="L301" s="153">
        <v>69.599999999999994</v>
      </c>
      <c r="M301" s="242">
        <v>2910</v>
      </c>
      <c r="N301" s="242">
        <v>13909</v>
      </c>
      <c r="O301" s="242">
        <v>10223</v>
      </c>
      <c r="P301" s="242">
        <v>38</v>
      </c>
      <c r="Q301" s="243">
        <v>108.2</v>
      </c>
    </row>
    <row r="302" spans="1:17">
      <c r="A302" s="33"/>
      <c r="B302" s="34" t="s">
        <v>164</v>
      </c>
      <c r="C302" s="229">
        <v>114.5</v>
      </c>
      <c r="D302" s="239">
        <v>66.900000000000006</v>
      </c>
      <c r="E302" s="257">
        <v>2735</v>
      </c>
      <c r="F302" s="257">
        <v>13563</v>
      </c>
      <c r="G302" s="257">
        <v>8577</v>
      </c>
      <c r="H302" s="257">
        <v>42</v>
      </c>
      <c r="I302" s="231">
        <v>180.02500000000001</v>
      </c>
      <c r="K302" s="241">
        <v>114.5</v>
      </c>
      <c r="L302" s="153">
        <v>66.900000000000006</v>
      </c>
      <c r="M302" s="242">
        <v>2576</v>
      </c>
      <c r="N302" s="242">
        <v>13800</v>
      </c>
      <c r="O302" s="242">
        <v>10665</v>
      </c>
      <c r="P302" s="242">
        <v>48</v>
      </c>
      <c r="Q302" s="243">
        <v>109.5</v>
      </c>
    </row>
    <row r="303" spans="1:17">
      <c r="A303" s="33"/>
      <c r="B303" s="34" t="s">
        <v>165</v>
      </c>
      <c r="C303" s="229">
        <v>113</v>
      </c>
      <c r="D303" s="239">
        <v>67.5</v>
      </c>
      <c r="E303" s="257">
        <v>2759</v>
      </c>
      <c r="F303" s="257">
        <v>13982</v>
      </c>
      <c r="G303" s="257">
        <v>12966</v>
      </c>
      <c r="H303" s="257">
        <v>54</v>
      </c>
      <c r="I303" s="231">
        <v>180.55500000000001</v>
      </c>
      <c r="K303" s="241">
        <v>113</v>
      </c>
      <c r="L303" s="153">
        <v>67.5</v>
      </c>
      <c r="M303" s="242">
        <v>2887</v>
      </c>
      <c r="N303" s="242">
        <v>14264</v>
      </c>
      <c r="O303" s="242">
        <v>11293</v>
      </c>
      <c r="P303" s="242">
        <v>51</v>
      </c>
      <c r="Q303" s="243">
        <v>108.6</v>
      </c>
    </row>
    <row r="304" spans="1:17">
      <c r="A304" s="33"/>
      <c r="B304" s="34" t="s">
        <v>166</v>
      </c>
      <c r="C304" s="229">
        <v>116</v>
      </c>
      <c r="D304" s="239">
        <v>67</v>
      </c>
      <c r="E304" s="257">
        <v>3719</v>
      </c>
      <c r="F304" s="257">
        <v>15837</v>
      </c>
      <c r="G304" s="257">
        <v>10515</v>
      </c>
      <c r="H304" s="257">
        <v>49</v>
      </c>
      <c r="I304" s="231">
        <v>181.60499999999999</v>
      </c>
      <c r="K304" s="241">
        <v>116</v>
      </c>
      <c r="L304" s="153">
        <v>67</v>
      </c>
      <c r="M304" s="242">
        <v>3462</v>
      </c>
      <c r="N304" s="242">
        <v>14153</v>
      </c>
      <c r="O304" s="242">
        <v>11551</v>
      </c>
      <c r="P304" s="242">
        <v>47</v>
      </c>
      <c r="Q304" s="243">
        <v>110.9</v>
      </c>
    </row>
    <row r="305" spans="1:17">
      <c r="A305" s="33"/>
      <c r="B305" s="34" t="s">
        <v>167</v>
      </c>
      <c r="C305" s="229">
        <v>117.5</v>
      </c>
      <c r="D305" s="239">
        <v>66</v>
      </c>
      <c r="E305" s="257">
        <v>4017</v>
      </c>
      <c r="F305" s="257">
        <v>13753</v>
      </c>
      <c r="G305" s="257">
        <v>11038</v>
      </c>
      <c r="H305" s="257">
        <v>48</v>
      </c>
      <c r="I305" s="231">
        <v>184.13200000000001</v>
      </c>
      <c r="K305" s="241">
        <v>117.5</v>
      </c>
      <c r="L305" s="153">
        <v>66</v>
      </c>
      <c r="M305" s="242">
        <v>3588</v>
      </c>
      <c r="N305" s="242">
        <v>14551</v>
      </c>
      <c r="O305" s="242">
        <v>11779</v>
      </c>
      <c r="P305" s="242">
        <v>48</v>
      </c>
      <c r="Q305" s="243">
        <v>110.7</v>
      </c>
    </row>
    <row r="306" spans="1:17">
      <c r="A306" s="33"/>
      <c r="B306" s="34" t="s">
        <v>168</v>
      </c>
      <c r="C306" s="229">
        <v>117.5</v>
      </c>
      <c r="D306" s="239">
        <v>67.599999999999994</v>
      </c>
      <c r="E306" s="257">
        <v>4238</v>
      </c>
      <c r="F306" s="257">
        <v>12664</v>
      </c>
      <c r="G306" s="257">
        <v>10462</v>
      </c>
      <c r="H306" s="257">
        <v>33</v>
      </c>
      <c r="I306" s="231">
        <v>188.334</v>
      </c>
      <c r="K306" s="241">
        <v>117.5</v>
      </c>
      <c r="L306" s="153">
        <v>67.599999999999994</v>
      </c>
      <c r="M306" s="242">
        <v>3747</v>
      </c>
      <c r="N306" s="242">
        <v>15055</v>
      </c>
      <c r="O306" s="242">
        <v>12109</v>
      </c>
      <c r="P306" s="242">
        <v>33</v>
      </c>
      <c r="Q306" s="243">
        <v>111</v>
      </c>
    </row>
    <row r="307" spans="1:17">
      <c r="A307" s="63" t="s">
        <v>215</v>
      </c>
      <c r="B307" s="64" t="s">
        <v>157</v>
      </c>
      <c r="C307" s="263">
        <v>119.7</v>
      </c>
      <c r="D307" s="250">
        <v>66.3</v>
      </c>
      <c r="E307" s="262">
        <v>2504</v>
      </c>
      <c r="F307" s="262">
        <v>17285</v>
      </c>
      <c r="G307" s="262">
        <v>11804</v>
      </c>
      <c r="H307" s="262">
        <v>36</v>
      </c>
      <c r="I307" s="252">
        <v>187.995</v>
      </c>
      <c r="K307" s="253">
        <v>119.7</v>
      </c>
      <c r="L307" s="254">
        <v>66.3</v>
      </c>
      <c r="M307" s="255">
        <v>3220</v>
      </c>
      <c r="N307" s="255">
        <v>15082</v>
      </c>
      <c r="O307" s="255">
        <v>12401</v>
      </c>
      <c r="P307" s="255">
        <v>41</v>
      </c>
      <c r="Q307" s="256">
        <v>108.4</v>
      </c>
    </row>
    <row r="308" spans="1:17">
      <c r="A308" s="33">
        <v>2014</v>
      </c>
      <c r="B308" s="34" t="s">
        <v>158</v>
      </c>
      <c r="C308" s="229">
        <v>115.2</v>
      </c>
      <c r="D308" s="239">
        <v>64.7</v>
      </c>
      <c r="E308" s="257">
        <v>2789</v>
      </c>
      <c r="F308" s="257">
        <v>15972</v>
      </c>
      <c r="G308" s="257">
        <v>14114</v>
      </c>
      <c r="H308" s="257">
        <v>43</v>
      </c>
      <c r="I308" s="231">
        <v>189.005</v>
      </c>
      <c r="K308" s="241">
        <v>115.2</v>
      </c>
      <c r="L308" s="153">
        <v>64.7</v>
      </c>
      <c r="M308" s="242">
        <v>3092</v>
      </c>
      <c r="N308" s="242">
        <v>14931</v>
      </c>
      <c r="O308" s="242">
        <v>12250</v>
      </c>
      <c r="P308" s="242">
        <v>44</v>
      </c>
      <c r="Q308" s="243">
        <v>108</v>
      </c>
    </row>
    <row r="309" spans="1:17">
      <c r="A309" s="33"/>
      <c r="B309" s="34" t="s">
        <v>159</v>
      </c>
      <c r="C309" s="229">
        <v>114.4</v>
      </c>
      <c r="D309" s="239">
        <v>67.2</v>
      </c>
      <c r="E309" s="257">
        <v>2545</v>
      </c>
      <c r="F309" s="257">
        <v>14548</v>
      </c>
      <c r="G309" s="257">
        <v>18931</v>
      </c>
      <c r="H309" s="257">
        <v>46</v>
      </c>
      <c r="I309" s="231">
        <v>187.69499999999999</v>
      </c>
      <c r="K309" s="241">
        <v>114.4</v>
      </c>
      <c r="L309" s="153">
        <v>67.2</v>
      </c>
      <c r="M309" s="242">
        <v>2545</v>
      </c>
      <c r="N309" s="242">
        <v>14661</v>
      </c>
      <c r="O309" s="242">
        <v>12488</v>
      </c>
      <c r="P309" s="242">
        <v>44</v>
      </c>
      <c r="Q309" s="243">
        <v>106.7</v>
      </c>
    </row>
    <row r="310" spans="1:17">
      <c r="A310" s="33"/>
      <c r="B310" s="34" t="s">
        <v>160</v>
      </c>
      <c r="C310" s="229">
        <v>115.5</v>
      </c>
      <c r="D310" s="239">
        <v>69.5</v>
      </c>
      <c r="E310" s="257">
        <v>2719</v>
      </c>
      <c r="F310" s="257">
        <v>15333</v>
      </c>
      <c r="G310" s="257">
        <v>7388</v>
      </c>
      <c r="H310" s="257">
        <v>49</v>
      </c>
      <c r="I310" s="231">
        <v>187.31299999999999</v>
      </c>
      <c r="K310" s="241">
        <v>115.5</v>
      </c>
      <c r="L310" s="153">
        <v>69.5</v>
      </c>
      <c r="M310" s="242">
        <v>2910</v>
      </c>
      <c r="N310" s="242">
        <v>14950</v>
      </c>
      <c r="O310" s="242">
        <v>9502</v>
      </c>
      <c r="P310" s="242">
        <v>48</v>
      </c>
      <c r="Q310" s="243">
        <v>106.4</v>
      </c>
    </row>
    <row r="311" spans="1:17">
      <c r="A311" s="33"/>
      <c r="B311" s="34" t="s">
        <v>161</v>
      </c>
      <c r="C311" s="229">
        <v>115.7</v>
      </c>
      <c r="D311" s="239">
        <v>72.2</v>
      </c>
      <c r="E311" s="257">
        <v>2491</v>
      </c>
      <c r="F311" s="257">
        <v>14075</v>
      </c>
      <c r="G311" s="257">
        <v>8065</v>
      </c>
      <c r="H311" s="257">
        <v>36</v>
      </c>
      <c r="I311" s="231">
        <v>186.10499999999999</v>
      </c>
      <c r="K311" s="241">
        <v>115.7</v>
      </c>
      <c r="L311" s="153">
        <v>72.2</v>
      </c>
      <c r="M311" s="242">
        <v>2694</v>
      </c>
      <c r="N311" s="242">
        <v>14941</v>
      </c>
      <c r="O311" s="242">
        <v>9666</v>
      </c>
      <c r="P311" s="242">
        <v>37</v>
      </c>
      <c r="Q311" s="243">
        <v>104.8</v>
      </c>
    </row>
    <row r="312" spans="1:17">
      <c r="A312" s="33"/>
      <c r="B312" s="34" t="s">
        <v>162</v>
      </c>
      <c r="C312" s="229">
        <v>114.9</v>
      </c>
      <c r="D312" s="239">
        <v>72.900000000000006</v>
      </c>
      <c r="E312" s="257">
        <v>2919</v>
      </c>
      <c r="F312" s="257">
        <v>14161</v>
      </c>
      <c r="G312" s="257">
        <v>9936</v>
      </c>
      <c r="H312" s="257">
        <v>52</v>
      </c>
      <c r="I312" s="231">
        <v>187.03100000000001</v>
      </c>
      <c r="K312" s="241">
        <v>114.9</v>
      </c>
      <c r="L312" s="153">
        <v>72.900000000000006</v>
      </c>
      <c r="M312" s="242">
        <v>2713</v>
      </c>
      <c r="N312" s="242">
        <v>15126</v>
      </c>
      <c r="O312" s="242">
        <v>9633</v>
      </c>
      <c r="P312" s="242">
        <v>45</v>
      </c>
      <c r="Q312" s="243">
        <v>106.6</v>
      </c>
    </row>
    <row r="313" spans="1:17">
      <c r="A313" s="33"/>
      <c r="B313" s="34" t="s">
        <v>163</v>
      </c>
      <c r="C313" s="229">
        <v>115.7</v>
      </c>
      <c r="D313" s="239">
        <v>73.3</v>
      </c>
      <c r="E313" s="257">
        <v>2067</v>
      </c>
      <c r="F313" s="257">
        <v>15338</v>
      </c>
      <c r="G313" s="257">
        <v>10855</v>
      </c>
      <c r="H313" s="257">
        <v>46</v>
      </c>
      <c r="I313" s="231">
        <v>187.98400000000001</v>
      </c>
      <c r="K313" s="241">
        <v>115.7</v>
      </c>
      <c r="L313" s="153">
        <v>73.3</v>
      </c>
      <c r="M313" s="242">
        <v>1991</v>
      </c>
      <c r="N313" s="242">
        <v>14886</v>
      </c>
      <c r="O313" s="242">
        <v>10372</v>
      </c>
      <c r="P313" s="242">
        <v>46</v>
      </c>
      <c r="Q313" s="243">
        <v>106.3</v>
      </c>
    </row>
    <row r="314" spans="1:17">
      <c r="A314" s="33"/>
      <c r="B314" s="34" t="s">
        <v>164</v>
      </c>
      <c r="C314" s="229">
        <v>114</v>
      </c>
      <c r="D314" s="239">
        <v>72.8</v>
      </c>
      <c r="E314" s="257">
        <v>4167</v>
      </c>
      <c r="F314" s="257">
        <v>14131</v>
      </c>
      <c r="G314" s="257">
        <v>7907</v>
      </c>
      <c r="H314" s="257">
        <v>33</v>
      </c>
      <c r="I314" s="231">
        <v>187.76</v>
      </c>
      <c r="K314" s="241">
        <v>114</v>
      </c>
      <c r="L314" s="153">
        <v>72.8</v>
      </c>
      <c r="M314" s="242">
        <v>3900</v>
      </c>
      <c r="N314" s="242">
        <v>14790</v>
      </c>
      <c r="O314" s="242">
        <v>10182</v>
      </c>
      <c r="P314" s="242">
        <v>37</v>
      </c>
      <c r="Q314" s="243">
        <v>104.3</v>
      </c>
    </row>
    <row r="315" spans="1:17">
      <c r="A315" s="33"/>
      <c r="B315" s="34" t="s">
        <v>165</v>
      </c>
      <c r="C315" s="229">
        <v>115.3</v>
      </c>
      <c r="D315" s="239">
        <v>73.7</v>
      </c>
      <c r="E315" s="257">
        <v>2948</v>
      </c>
      <c r="F315" s="257">
        <v>14941</v>
      </c>
      <c r="G315" s="257">
        <v>12717</v>
      </c>
      <c r="H315" s="257">
        <v>49</v>
      </c>
      <c r="I315" s="231">
        <v>186.67699999999999</v>
      </c>
      <c r="K315" s="241">
        <v>115.3</v>
      </c>
      <c r="L315" s="153">
        <v>73.7</v>
      </c>
      <c r="M315" s="242">
        <v>3075</v>
      </c>
      <c r="N315" s="242">
        <v>14761</v>
      </c>
      <c r="O315" s="242">
        <v>10785</v>
      </c>
      <c r="P315" s="242">
        <v>46</v>
      </c>
      <c r="Q315" s="243">
        <v>103.4</v>
      </c>
    </row>
    <row r="316" spans="1:17">
      <c r="A316" s="33"/>
      <c r="B316" s="34" t="s">
        <v>166</v>
      </c>
      <c r="C316" s="229">
        <v>117.1</v>
      </c>
      <c r="D316" s="239">
        <v>72</v>
      </c>
      <c r="E316" s="257">
        <v>3143</v>
      </c>
      <c r="F316" s="257">
        <v>16630</v>
      </c>
      <c r="G316" s="257">
        <v>9421</v>
      </c>
      <c r="H316" s="257">
        <v>42</v>
      </c>
      <c r="I316" s="231">
        <v>185.78</v>
      </c>
      <c r="K316" s="241">
        <v>117.1</v>
      </c>
      <c r="L316" s="153">
        <v>72</v>
      </c>
      <c r="M316" s="242">
        <v>2928</v>
      </c>
      <c r="N316" s="242">
        <v>14952</v>
      </c>
      <c r="O316" s="242">
        <v>10275</v>
      </c>
      <c r="P316" s="242">
        <v>41</v>
      </c>
      <c r="Q316" s="243">
        <v>102.3</v>
      </c>
    </row>
    <row r="317" spans="1:17">
      <c r="A317" s="33"/>
      <c r="B317" s="34" t="s">
        <v>167</v>
      </c>
      <c r="C317" s="229">
        <v>115.8</v>
      </c>
      <c r="D317" s="239">
        <v>71.8</v>
      </c>
      <c r="E317" s="257">
        <v>3265</v>
      </c>
      <c r="F317" s="257">
        <v>13466</v>
      </c>
      <c r="G317" s="257">
        <v>9306</v>
      </c>
      <c r="H317" s="257">
        <v>39</v>
      </c>
      <c r="I317" s="231">
        <v>186.98500000000001</v>
      </c>
      <c r="K317" s="241">
        <v>115.8</v>
      </c>
      <c r="L317" s="153">
        <v>71.8</v>
      </c>
      <c r="M317" s="242">
        <v>2872</v>
      </c>
      <c r="N317" s="242">
        <v>14631</v>
      </c>
      <c r="O317" s="242">
        <v>10355</v>
      </c>
      <c r="P317" s="242">
        <v>40</v>
      </c>
      <c r="Q317" s="243">
        <v>101.5</v>
      </c>
    </row>
    <row r="318" spans="1:17">
      <c r="A318" s="50"/>
      <c r="B318" s="51" t="s">
        <v>168</v>
      </c>
      <c r="C318" s="234">
        <v>116.7</v>
      </c>
      <c r="D318" s="244">
        <v>72.7</v>
      </c>
      <c r="E318" s="259">
        <v>2765</v>
      </c>
      <c r="F318" s="259">
        <v>12534</v>
      </c>
      <c r="G318" s="259">
        <v>9472</v>
      </c>
      <c r="H318" s="259">
        <v>46</v>
      </c>
      <c r="I318" s="236">
        <v>183.036</v>
      </c>
      <c r="K318" s="246">
        <v>116.7</v>
      </c>
      <c r="L318" s="247">
        <v>72.7</v>
      </c>
      <c r="M318" s="248">
        <v>2541</v>
      </c>
      <c r="N318" s="248">
        <v>14274</v>
      </c>
      <c r="O318" s="248">
        <v>10479</v>
      </c>
      <c r="P318" s="248">
        <v>46</v>
      </c>
      <c r="Q318" s="249">
        <v>97.2</v>
      </c>
    </row>
    <row r="319" spans="1:17">
      <c r="A319" s="63" t="s">
        <v>217</v>
      </c>
      <c r="B319" s="64" t="s">
        <v>157</v>
      </c>
      <c r="C319" s="263">
        <v>121.1</v>
      </c>
      <c r="D319" s="250">
        <v>69.7</v>
      </c>
      <c r="E319" s="262">
        <v>1830</v>
      </c>
      <c r="F319" s="262">
        <v>18311</v>
      </c>
      <c r="G319" s="262">
        <v>9963</v>
      </c>
      <c r="H319" s="262">
        <v>33</v>
      </c>
      <c r="I319" s="252">
        <v>176.00299999999999</v>
      </c>
      <c r="K319" s="241">
        <v>121.1</v>
      </c>
      <c r="L319" s="153">
        <v>69.7</v>
      </c>
      <c r="M319" s="242">
        <v>2359</v>
      </c>
      <c r="N319" s="242">
        <v>16238</v>
      </c>
      <c r="O319" s="242">
        <v>10493</v>
      </c>
      <c r="P319" s="242">
        <v>39</v>
      </c>
      <c r="Q319" s="243">
        <v>93.6</v>
      </c>
    </row>
    <row r="320" spans="1:17">
      <c r="A320" s="33">
        <v>2015</v>
      </c>
      <c r="B320" s="34" t="s">
        <v>158</v>
      </c>
      <c r="C320" s="229">
        <v>115.6</v>
      </c>
      <c r="D320" s="239">
        <v>72.2</v>
      </c>
      <c r="E320" s="257">
        <v>2308</v>
      </c>
      <c r="F320" s="257">
        <v>15787</v>
      </c>
      <c r="G320" s="257">
        <v>12419</v>
      </c>
      <c r="H320" s="257">
        <v>40</v>
      </c>
      <c r="I320" s="231">
        <v>177.43</v>
      </c>
      <c r="K320" s="241">
        <v>115.6</v>
      </c>
      <c r="L320" s="153">
        <v>72.2</v>
      </c>
      <c r="M320" s="242">
        <v>2537</v>
      </c>
      <c r="N320" s="242">
        <v>14686</v>
      </c>
      <c r="O320" s="242">
        <v>10837</v>
      </c>
      <c r="P320" s="242">
        <v>42</v>
      </c>
      <c r="Q320" s="243">
        <v>93.9</v>
      </c>
    </row>
    <row r="321" spans="1:17">
      <c r="A321" s="33"/>
      <c r="B321" s="34" t="s">
        <v>159</v>
      </c>
      <c r="C321" s="229">
        <v>116.7</v>
      </c>
      <c r="D321" s="239">
        <v>72</v>
      </c>
      <c r="E321" s="257">
        <v>2898</v>
      </c>
      <c r="F321" s="257">
        <v>14929</v>
      </c>
      <c r="G321" s="257">
        <v>16165</v>
      </c>
      <c r="H321" s="257">
        <v>53</v>
      </c>
      <c r="I321" s="231">
        <v>175.26</v>
      </c>
      <c r="K321" s="241">
        <v>116.7</v>
      </c>
      <c r="L321" s="153">
        <v>72</v>
      </c>
      <c r="M321" s="242">
        <v>2888</v>
      </c>
      <c r="N321" s="242">
        <v>15079</v>
      </c>
      <c r="O321" s="242">
        <v>10507</v>
      </c>
      <c r="P321" s="242">
        <v>50</v>
      </c>
      <c r="Q321" s="243">
        <v>93.4</v>
      </c>
    </row>
    <row r="322" spans="1:17">
      <c r="A322" s="33"/>
      <c r="B322" s="34" t="s">
        <v>160</v>
      </c>
      <c r="C322" s="229">
        <v>111.2</v>
      </c>
      <c r="D322" s="239">
        <v>70.8</v>
      </c>
      <c r="E322" s="257">
        <v>2364</v>
      </c>
      <c r="F322" s="257">
        <v>15686</v>
      </c>
      <c r="G322" s="257">
        <v>7527</v>
      </c>
      <c r="H322" s="257">
        <v>43</v>
      </c>
      <c r="I322" s="231">
        <v>177.10599999999999</v>
      </c>
      <c r="K322" s="241">
        <v>111.2</v>
      </c>
      <c r="L322" s="153">
        <v>70.8</v>
      </c>
      <c r="M322" s="242">
        <v>2476</v>
      </c>
      <c r="N322" s="242">
        <v>15366</v>
      </c>
      <c r="O322" s="242">
        <v>9548</v>
      </c>
      <c r="P322" s="242">
        <v>42</v>
      </c>
      <c r="Q322" s="243">
        <v>94.6</v>
      </c>
    </row>
    <row r="323" spans="1:17">
      <c r="A323" s="33"/>
      <c r="B323" s="34" t="s">
        <v>161</v>
      </c>
      <c r="C323" s="229">
        <v>114.2</v>
      </c>
      <c r="D323" s="239">
        <v>72.5</v>
      </c>
      <c r="E323" s="257">
        <v>2985</v>
      </c>
      <c r="F323" s="257">
        <v>13353</v>
      </c>
      <c r="G323" s="257">
        <v>8686</v>
      </c>
      <c r="H323" s="257">
        <v>45</v>
      </c>
      <c r="I323" s="231">
        <v>178.137</v>
      </c>
      <c r="K323" s="241">
        <v>114.2</v>
      </c>
      <c r="L323" s="153">
        <v>72.5</v>
      </c>
      <c r="M323" s="242">
        <v>3190</v>
      </c>
      <c r="N323" s="242">
        <v>14465</v>
      </c>
      <c r="O323" s="242">
        <v>10630</v>
      </c>
      <c r="P323" s="242">
        <v>45</v>
      </c>
      <c r="Q323" s="243">
        <v>95.7</v>
      </c>
    </row>
    <row r="324" spans="1:17">
      <c r="A324" s="33"/>
      <c r="B324" s="34" t="s">
        <v>162</v>
      </c>
      <c r="C324" s="229">
        <v>111.3</v>
      </c>
      <c r="D324" s="239">
        <v>73.7</v>
      </c>
      <c r="E324" s="257">
        <v>3667</v>
      </c>
      <c r="F324" s="257">
        <v>14634</v>
      </c>
      <c r="G324" s="257">
        <v>10964</v>
      </c>
      <c r="H324" s="257">
        <v>49</v>
      </c>
      <c r="I324" s="231">
        <v>176.76900000000001</v>
      </c>
      <c r="K324" s="241">
        <v>111.3</v>
      </c>
      <c r="L324" s="153">
        <v>73.7</v>
      </c>
      <c r="M324" s="242">
        <v>3415</v>
      </c>
      <c r="N324" s="242">
        <v>15048</v>
      </c>
      <c r="O324" s="242">
        <v>10404</v>
      </c>
      <c r="P324" s="242">
        <v>42</v>
      </c>
      <c r="Q324" s="243">
        <v>94.5</v>
      </c>
    </row>
    <row r="325" spans="1:17">
      <c r="A325" s="33"/>
      <c r="B325" s="34" t="s">
        <v>163</v>
      </c>
      <c r="C325" s="229">
        <v>114.6</v>
      </c>
      <c r="D325" s="239">
        <v>69</v>
      </c>
      <c r="E325" s="257">
        <v>2450</v>
      </c>
      <c r="F325" s="257">
        <v>15508</v>
      </c>
      <c r="G325" s="257">
        <v>10814</v>
      </c>
      <c r="H325" s="257">
        <v>40</v>
      </c>
      <c r="I325" s="231">
        <v>174.46100000000001</v>
      </c>
      <c r="K325" s="241">
        <v>114.6</v>
      </c>
      <c r="L325" s="153">
        <v>69</v>
      </c>
      <c r="M325" s="242">
        <v>2371</v>
      </c>
      <c r="N325" s="242">
        <v>15149</v>
      </c>
      <c r="O325" s="242">
        <v>10365</v>
      </c>
      <c r="P325" s="242">
        <v>41</v>
      </c>
      <c r="Q325" s="243">
        <v>92.8</v>
      </c>
    </row>
    <row r="326" spans="1:17">
      <c r="A326" s="33"/>
      <c r="B326" s="34" t="s">
        <v>164</v>
      </c>
      <c r="C326" s="229">
        <v>112.3</v>
      </c>
      <c r="D326" s="239">
        <v>73.7</v>
      </c>
      <c r="E326" s="257">
        <v>3540</v>
      </c>
      <c r="F326" s="257">
        <v>14322</v>
      </c>
      <c r="G326" s="257">
        <v>8444</v>
      </c>
      <c r="H326" s="257">
        <v>38</v>
      </c>
      <c r="I326" s="231">
        <v>169.46600000000001</v>
      </c>
      <c r="K326" s="241">
        <v>112.3</v>
      </c>
      <c r="L326" s="153">
        <v>73.7</v>
      </c>
      <c r="M326" s="242">
        <v>3319</v>
      </c>
      <c r="N326" s="242">
        <v>14990</v>
      </c>
      <c r="O326" s="242">
        <v>10982</v>
      </c>
      <c r="P326" s="242">
        <v>42</v>
      </c>
      <c r="Q326" s="243">
        <v>90.3</v>
      </c>
    </row>
    <row r="327" spans="1:17">
      <c r="A327" s="33"/>
      <c r="B327" s="34" t="s">
        <v>165</v>
      </c>
      <c r="C327" s="229">
        <v>113.6</v>
      </c>
      <c r="D327" s="239">
        <v>72.7</v>
      </c>
      <c r="E327" s="257">
        <v>2292</v>
      </c>
      <c r="F327" s="257">
        <v>15131</v>
      </c>
      <c r="G327" s="257">
        <v>12112</v>
      </c>
      <c r="H327" s="257">
        <v>40</v>
      </c>
      <c r="I327" s="231">
        <v>166.02</v>
      </c>
      <c r="K327" s="241">
        <v>113.6</v>
      </c>
      <c r="L327" s="153">
        <v>72.7</v>
      </c>
      <c r="M327" s="242">
        <v>2360</v>
      </c>
      <c r="N327" s="242">
        <v>15094</v>
      </c>
      <c r="O327" s="242">
        <v>10502</v>
      </c>
      <c r="P327" s="242">
        <v>37</v>
      </c>
      <c r="Q327" s="243">
        <v>88.9</v>
      </c>
    </row>
    <row r="328" spans="1:17">
      <c r="A328" s="33"/>
      <c r="B328" s="34" t="s">
        <v>166</v>
      </c>
      <c r="C328" s="229">
        <v>112.3</v>
      </c>
      <c r="D328" s="239">
        <v>71.599999999999994</v>
      </c>
      <c r="E328" s="257">
        <v>2713</v>
      </c>
      <c r="F328" s="257">
        <v>17125</v>
      </c>
      <c r="G328" s="257">
        <v>9551</v>
      </c>
      <c r="H328" s="257">
        <v>38</v>
      </c>
      <c r="I328" s="231">
        <v>165.09800000000001</v>
      </c>
      <c r="K328" s="241">
        <v>112.3</v>
      </c>
      <c r="L328" s="153">
        <v>71.599999999999994</v>
      </c>
      <c r="M328" s="242">
        <v>2565</v>
      </c>
      <c r="N328" s="242">
        <v>15577</v>
      </c>
      <c r="O328" s="242">
        <v>10453</v>
      </c>
      <c r="P328" s="242">
        <v>38</v>
      </c>
      <c r="Q328" s="243">
        <v>88.9</v>
      </c>
    </row>
    <row r="329" spans="1:17">
      <c r="A329" s="33"/>
      <c r="B329" s="34" t="s">
        <v>167</v>
      </c>
      <c r="C329" s="229">
        <v>113.6</v>
      </c>
      <c r="D329" s="239">
        <v>76.599999999999994</v>
      </c>
      <c r="E329" s="257">
        <v>3191</v>
      </c>
      <c r="F329" s="257">
        <v>14269</v>
      </c>
      <c r="G329" s="257">
        <v>9612</v>
      </c>
      <c r="H329" s="257">
        <v>46</v>
      </c>
      <c r="I329" s="231">
        <v>163.27199999999999</v>
      </c>
      <c r="K329" s="241">
        <v>113.6</v>
      </c>
      <c r="L329" s="153">
        <v>76.599999999999994</v>
      </c>
      <c r="M329" s="242">
        <v>2844</v>
      </c>
      <c r="N329" s="242">
        <v>15169</v>
      </c>
      <c r="O329" s="242">
        <v>10405</v>
      </c>
      <c r="P329" s="242">
        <v>47</v>
      </c>
      <c r="Q329" s="243">
        <v>87.3</v>
      </c>
    </row>
    <row r="330" spans="1:17">
      <c r="A330" s="50"/>
      <c r="B330" s="51" t="s">
        <v>168</v>
      </c>
      <c r="C330" s="234">
        <v>111.2</v>
      </c>
      <c r="D330" s="244">
        <v>73.7</v>
      </c>
      <c r="E330" s="259">
        <v>2458</v>
      </c>
      <c r="F330" s="259">
        <v>12689</v>
      </c>
      <c r="G330" s="259">
        <v>9492</v>
      </c>
      <c r="H330" s="259">
        <v>34</v>
      </c>
      <c r="I330" s="236">
        <v>160.852</v>
      </c>
      <c r="K330" s="246">
        <v>111.2</v>
      </c>
      <c r="L330" s="247">
        <v>73.7</v>
      </c>
      <c r="M330" s="248">
        <v>2347</v>
      </c>
      <c r="N330" s="248">
        <v>14274</v>
      </c>
      <c r="O330" s="248">
        <v>10360</v>
      </c>
      <c r="P330" s="248">
        <v>33</v>
      </c>
      <c r="Q330" s="249">
        <v>87.9</v>
      </c>
    </row>
    <row r="331" spans="1:17">
      <c r="A331" s="63" t="s">
        <v>219</v>
      </c>
      <c r="B331" s="64" t="s">
        <v>157</v>
      </c>
      <c r="C331" s="266">
        <v>112.6</v>
      </c>
      <c r="D331" s="266">
        <v>75.3</v>
      </c>
      <c r="E331" s="267">
        <v>3110</v>
      </c>
      <c r="F331" s="267">
        <v>18120</v>
      </c>
      <c r="G331" s="267">
        <v>9781</v>
      </c>
      <c r="H331" s="267">
        <v>31</v>
      </c>
      <c r="I331" s="268">
        <v>155.94800000000001</v>
      </c>
      <c r="K331" s="253">
        <v>112.6</v>
      </c>
      <c r="L331" s="254">
        <v>75.3</v>
      </c>
      <c r="M331" s="255">
        <v>3994</v>
      </c>
      <c r="N331" s="255">
        <v>16704</v>
      </c>
      <c r="O331" s="255">
        <v>10612</v>
      </c>
      <c r="P331" s="255">
        <v>38</v>
      </c>
      <c r="Q331" s="256">
        <v>88.6</v>
      </c>
    </row>
    <row r="332" spans="1:17">
      <c r="A332" s="33">
        <v>2016</v>
      </c>
      <c r="B332" s="34" t="s">
        <v>158</v>
      </c>
      <c r="C332" s="269">
        <v>113.3</v>
      </c>
      <c r="D332" s="269">
        <v>79.599999999999994</v>
      </c>
      <c r="E332" s="270">
        <v>2158</v>
      </c>
      <c r="F332" s="270">
        <v>16467</v>
      </c>
      <c r="G332" s="270">
        <v>11789</v>
      </c>
      <c r="H332" s="270">
        <v>38</v>
      </c>
      <c r="I332" s="271">
        <v>154.94200000000001</v>
      </c>
      <c r="K332" s="241">
        <v>113.3</v>
      </c>
      <c r="L332" s="153">
        <v>79.599999999999994</v>
      </c>
      <c r="M332" s="242">
        <v>2300</v>
      </c>
      <c r="N332" s="242">
        <v>15166</v>
      </c>
      <c r="O332" s="242">
        <v>9955</v>
      </c>
      <c r="P332" s="242">
        <v>41</v>
      </c>
      <c r="Q332" s="243">
        <v>87.3</v>
      </c>
    </row>
    <row r="333" spans="1:17">
      <c r="A333" s="33"/>
      <c r="B333" s="34" t="s">
        <v>159</v>
      </c>
      <c r="C333" s="269">
        <v>114.5</v>
      </c>
      <c r="D333" s="269">
        <v>77.900000000000006</v>
      </c>
      <c r="E333" s="270">
        <v>3053</v>
      </c>
      <c r="F333" s="270">
        <v>14874</v>
      </c>
      <c r="G333" s="270">
        <v>15674</v>
      </c>
      <c r="H333" s="270">
        <v>39</v>
      </c>
      <c r="I333" s="271">
        <v>156.095</v>
      </c>
      <c r="K333" s="241">
        <v>114.5</v>
      </c>
      <c r="L333" s="153">
        <v>77.900000000000006</v>
      </c>
      <c r="M333" s="242">
        <v>3027</v>
      </c>
      <c r="N333" s="242">
        <v>14870</v>
      </c>
      <c r="O333" s="242">
        <v>10070</v>
      </c>
      <c r="P333" s="242">
        <v>36</v>
      </c>
      <c r="Q333" s="243">
        <v>89.1</v>
      </c>
    </row>
    <row r="334" spans="1:17">
      <c r="A334" s="33"/>
      <c r="B334" s="34" t="s">
        <v>160</v>
      </c>
      <c r="C334" s="269">
        <v>112.3</v>
      </c>
      <c r="D334" s="269">
        <v>80.099999999999994</v>
      </c>
      <c r="E334" s="270">
        <v>3019</v>
      </c>
      <c r="F334" s="270">
        <v>15727</v>
      </c>
      <c r="G334" s="270">
        <v>8690</v>
      </c>
      <c r="H334" s="270">
        <v>45</v>
      </c>
      <c r="I334" s="271">
        <v>158.19399999999999</v>
      </c>
      <c r="K334" s="241">
        <v>112.3</v>
      </c>
      <c r="L334" s="153">
        <v>80.099999999999994</v>
      </c>
      <c r="M334" s="242">
        <v>3061</v>
      </c>
      <c r="N334" s="242">
        <v>15457</v>
      </c>
      <c r="O334" s="242">
        <v>10874</v>
      </c>
      <c r="P334" s="242">
        <v>44</v>
      </c>
      <c r="Q334" s="243">
        <v>89.3</v>
      </c>
    </row>
    <row r="335" spans="1:17">
      <c r="A335" s="33"/>
      <c r="B335" s="34" t="s">
        <v>161</v>
      </c>
      <c r="C335" s="269">
        <v>112.9</v>
      </c>
      <c r="D335" s="269">
        <v>81.8</v>
      </c>
      <c r="E335" s="270">
        <v>2218</v>
      </c>
      <c r="F335" s="270">
        <v>14549</v>
      </c>
      <c r="G335" s="270">
        <v>9081</v>
      </c>
      <c r="H335" s="270">
        <v>25</v>
      </c>
      <c r="I335" s="271">
        <v>158.66499999999999</v>
      </c>
      <c r="K335" s="241">
        <v>112.9</v>
      </c>
      <c r="L335" s="153">
        <v>81.8</v>
      </c>
      <c r="M335" s="242">
        <v>2337</v>
      </c>
      <c r="N335" s="242">
        <v>15422</v>
      </c>
      <c r="O335" s="242">
        <v>10894</v>
      </c>
      <c r="P335" s="242">
        <v>24</v>
      </c>
      <c r="Q335" s="243">
        <v>89.1</v>
      </c>
    </row>
    <row r="336" spans="1:17">
      <c r="A336" s="33"/>
      <c r="B336" s="34" t="s">
        <v>162</v>
      </c>
      <c r="C336" s="269">
        <v>114.4</v>
      </c>
      <c r="D336" s="269">
        <v>76.8</v>
      </c>
      <c r="E336" s="270">
        <v>2885</v>
      </c>
      <c r="F336" s="270">
        <v>14944</v>
      </c>
      <c r="G336" s="270">
        <v>11421</v>
      </c>
      <c r="H336" s="270">
        <v>55</v>
      </c>
      <c r="I336" s="271">
        <v>156.70400000000001</v>
      </c>
      <c r="K336" s="241">
        <v>114.4</v>
      </c>
      <c r="L336" s="153">
        <v>76.8</v>
      </c>
      <c r="M336" s="242">
        <v>2680</v>
      </c>
      <c r="N336" s="242">
        <v>15557</v>
      </c>
      <c r="O336" s="242">
        <v>11102</v>
      </c>
      <c r="P336" s="242">
        <v>47</v>
      </c>
      <c r="Q336" s="243">
        <v>88.6</v>
      </c>
    </row>
    <row r="337" spans="1:17">
      <c r="A337" s="33"/>
      <c r="B337" s="34" t="s">
        <v>163</v>
      </c>
      <c r="C337" s="269">
        <v>112.3</v>
      </c>
      <c r="D337" s="269">
        <v>79.2</v>
      </c>
      <c r="E337" s="270">
        <v>3032</v>
      </c>
      <c r="F337" s="270">
        <v>15580</v>
      </c>
      <c r="G337" s="270">
        <v>11109</v>
      </c>
      <c r="H337" s="270">
        <v>30</v>
      </c>
      <c r="I337" s="271">
        <v>157.572</v>
      </c>
      <c r="K337" s="241">
        <v>112.3</v>
      </c>
      <c r="L337" s="153">
        <v>79.2</v>
      </c>
      <c r="M337" s="242">
        <v>2947</v>
      </c>
      <c r="N337" s="242">
        <v>15873</v>
      </c>
      <c r="O337" s="242">
        <v>11268</v>
      </c>
      <c r="P337" s="242">
        <v>31</v>
      </c>
      <c r="Q337" s="243">
        <v>90.3</v>
      </c>
    </row>
    <row r="338" spans="1:17">
      <c r="A338" s="33"/>
      <c r="B338" s="34" t="s">
        <v>164</v>
      </c>
      <c r="C338" s="269">
        <v>114.4</v>
      </c>
      <c r="D338" s="269">
        <v>75.599999999999994</v>
      </c>
      <c r="E338" s="270">
        <v>2828</v>
      </c>
      <c r="F338" s="270">
        <v>16090</v>
      </c>
      <c r="G338" s="270">
        <v>8526</v>
      </c>
      <c r="H338" s="270">
        <v>31</v>
      </c>
      <c r="I338" s="271">
        <v>156.636</v>
      </c>
      <c r="K338" s="241">
        <v>114.4</v>
      </c>
      <c r="L338" s="153">
        <v>75.599999999999994</v>
      </c>
      <c r="M338" s="242">
        <v>2662</v>
      </c>
      <c r="N338" s="242">
        <v>15927</v>
      </c>
      <c r="O338" s="242">
        <v>10706</v>
      </c>
      <c r="P338" s="242">
        <v>34</v>
      </c>
      <c r="Q338" s="243">
        <v>92.4</v>
      </c>
    </row>
    <row r="339" spans="1:17">
      <c r="A339" s="33"/>
      <c r="B339" s="34" t="s">
        <v>165</v>
      </c>
      <c r="C339" s="269">
        <v>118.5</v>
      </c>
      <c r="D339" s="269">
        <v>79.3</v>
      </c>
      <c r="E339" s="270">
        <v>3237</v>
      </c>
      <c r="F339" s="270">
        <v>15753</v>
      </c>
      <c r="G339" s="270">
        <v>12531</v>
      </c>
      <c r="H339" s="270">
        <v>34</v>
      </c>
      <c r="I339" s="271">
        <v>156.71299999999999</v>
      </c>
      <c r="K339" s="241">
        <v>118.5</v>
      </c>
      <c r="L339" s="153">
        <v>79.3</v>
      </c>
      <c r="M339" s="242">
        <v>3355</v>
      </c>
      <c r="N339" s="242">
        <v>15869</v>
      </c>
      <c r="O339" s="242">
        <v>10701</v>
      </c>
      <c r="P339" s="242">
        <v>32</v>
      </c>
      <c r="Q339" s="243">
        <v>94.4</v>
      </c>
    </row>
    <row r="340" spans="1:17">
      <c r="A340" s="33"/>
      <c r="B340" s="34" t="s">
        <v>166</v>
      </c>
      <c r="C340" s="269">
        <v>114.9</v>
      </c>
      <c r="D340" s="269">
        <v>81.5</v>
      </c>
      <c r="E340" s="270">
        <v>2810</v>
      </c>
      <c r="F340" s="270">
        <v>16931</v>
      </c>
      <c r="G340" s="270">
        <v>9913</v>
      </c>
      <c r="H340" s="270">
        <v>39</v>
      </c>
      <c r="I340" s="271">
        <v>158.58600000000001</v>
      </c>
      <c r="K340" s="241">
        <v>114.9</v>
      </c>
      <c r="L340" s="153">
        <v>81.5</v>
      </c>
      <c r="M340" s="242">
        <v>2743</v>
      </c>
      <c r="N340" s="242">
        <v>16059</v>
      </c>
      <c r="O340" s="242">
        <v>11172</v>
      </c>
      <c r="P340" s="242">
        <v>39</v>
      </c>
      <c r="Q340" s="243">
        <v>96.1</v>
      </c>
    </row>
    <row r="341" spans="1:17">
      <c r="A341" s="33"/>
      <c r="B341" s="34" t="s">
        <v>167</v>
      </c>
      <c r="C341" s="269">
        <v>114.9</v>
      </c>
      <c r="D341" s="269">
        <v>75.900000000000006</v>
      </c>
      <c r="E341" s="270">
        <v>3004</v>
      </c>
      <c r="F341" s="270">
        <v>15775</v>
      </c>
      <c r="G341" s="270">
        <v>10855</v>
      </c>
      <c r="H341" s="270">
        <v>29</v>
      </c>
      <c r="I341" s="271">
        <v>164.41300000000001</v>
      </c>
      <c r="K341" s="241">
        <v>114.9</v>
      </c>
      <c r="L341" s="153">
        <v>75.900000000000006</v>
      </c>
      <c r="M341" s="242">
        <v>2759</v>
      </c>
      <c r="N341" s="242">
        <v>15864</v>
      </c>
      <c r="O341" s="242">
        <v>11475</v>
      </c>
      <c r="P341" s="242">
        <v>30</v>
      </c>
      <c r="Q341" s="243">
        <v>100.7</v>
      </c>
    </row>
    <row r="342" spans="1:17">
      <c r="A342" s="50"/>
      <c r="B342" s="51" t="s">
        <v>168</v>
      </c>
      <c r="C342" s="272">
        <v>118.1</v>
      </c>
      <c r="D342" s="272">
        <v>74.400000000000006</v>
      </c>
      <c r="E342" s="273">
        <v>2870</v>
      </c>
      <c r="F342" s="273">
        <v>13658</v>
      </c>
      <c r="G342" s="273">
        <v>11018</v>
      </c>
      <c r="H342" s="273">
        <v>38</v>
      </c>
      <c r="I342" s="274">
        <v>168.833</v>
      </c>
      <c r="K342" s="246">
        <v>118.1</v>
      </c>
      <c r="L342" s="247">
        <v>74.400000000000006</v>
      </c>
      <c r="M342" s="248">
        <v>2779</v>
      </c>
      <c r="N342" s="248">
        <v>15331</v>
      </c>
      <c r="O342" s="248">
        <v>11760</v>
      </c>
      <c r="P342" s="248">
        <v>37</v>
      </c>
      <c r="Q342" s="249">
        <v>105</v>
      </c>
    </row>
    <row r="343" spans="1:17">
      <c r="A343" s="33" t="s">
        <v>221</v>
      </c>
      <c r="B343" s="34" t="s">
        <v>157</v>
      </c>
      <c r="C343" s="269">
        <v>113.3</v>
      </c>
      <c r="D343" s="269">
        <v>80.8</v>
      </c>
      <c r="E343" s="270">
        <v>3297</v>
      </c>
      <c r="F343" s="270">
        <v>19414</v>
      </c>
      <c r="G343" s="270">
        <v>10504</v>
      </c>
      <c r="H343" s="270">
        <v>28</v>
      </c>
      <c r="I343" s="271">
        <v>171.74299999999999</v>
      </c>
      <c r="K343" s="241">
        <v>113.3</v>
      </c>
      <c r="L343" s="153">
        <v>80.8</v>
      </c>
      <c r="M343" s="242">
        <v>4121</v>
      </c>
      <c r="N343" s="242">
        <v>17835</v>
      </c>
      <c r="O343" s="242">
        <v>11224</v>
      </c>
      <c r="P343" s="242">
        <v>34</v>
      </c>
      <c r="Q343" s="243">
        <v>110.1</v>
      </c>
    </row>
    <row r="344" spans="1:17">
      <c r="A344" s="33">
        <v>2017</v>
      </c>
      <c r="B344" s="34" t="s">
        <v>158</v>
      </c>
      <c r="C344" s="269">
        <v>118.6</v>
      </c>
      <c r="D344" s="269">
        <v>75.400000000000006</v>
      </c>
      <c r="E344" s="270">
        <v>3190</v>
      </c>
      <c r="F344" s="270">
        <v>18179</v>
      </c>
      <c r="G344" s="270">
        <v>12849</v>
      </c>
      <c r="H344" s="270">
        <v>30</v>
      </c>
      <c r="I344" s="271">
        <v>172.28399999999999</v>
      </c>
      <c r="K344" s="241">
        <v>118.6</v>
      </c>
      <c r="L344" s="153">
        <v>75.400000000000006</v>
      </c>
      <c r="M344" s="242">
        <v>3314</v>
      </c>
      <c r="N344" s="242">
        <v>16717</v>
      </c>
      <c r="O344" s="242">
        <v>11272</v>
      </c>
      <c r="P344" s="242">
        <v>33</v>
      </c>
      <c r="Q344" s="243">
        <v>111.2</v>
      </c>
    </row>
    <row r="345" spans="1:17">
      <c r="A345" s="33"/>
      <c r="B345" s="34" t="s">
        <v>159</v>
      </c>
      <c r="C345" s="269">
        <v>117.1</v>
      </c>
      <c r="D345" s="269">
        <v>77.099999999999994</v>
      </c>
      <c r="E345" s="270">
        <v>2403</v>
      </c>
      <c r="F345" s="270">
        <v>16225</v>
      </c>
      <c r="G345" s="270">
        <v>18114</v>
      </c>
      <c r="H345" s="270">
        <v>33</v>
      </c>
      <c r="I345" s="271">
        <v>173.696</v>
      </c>
      <c r="K345" s="241">
        <v>117.1</v>
      </c>
      <c r="L345" s="153">
        <v>77.099999999999994</v>
      </c>
      <c r="M345" s="242">
        <v>2347</v>
      </c>
      <c r="N345" s="242">
        <v>16480</v>
      </c>
      <c r="O345" s="242">
        <v>11533</v>
      </c>
      <c r="P345" s="242">
        <v>30</v>
      </c>
      <c r="Q345" s="243">
        <v>111.3</v>
      </c>
    </row>
    <row r="346" spans="1:17">
      <c r="A346" s="33"/>
      <c r="B346" s="34" t="s">
        <v>160</v>
      </c>
      <c r="C346" s="269">
        <v>120.1</v>
      </c>
      <c r="D346" s="269">
        <v>77.2</v>
      </c>
      <c r="E346" s="270">
        <v>2976</v>
      </c>
      <c r="F346" s="270">
        <v>16815</v>
      </c>
      <c r="G346" s="270">
        <v>8693</v>
      </c>
      <c r="H346" s="270">
        <v>34</v>
      </c>
      <c r="I346" s="271">
        <v>171.60900000000001</v>
      </c>
      <c r="K346" s="241">
        <v>120.1</v>
      </c>
      <c r="L346" s="153">
        <v>77.2</v>
      </c>
      <c r="M346" s="242">
        <v>2874</v>
      </c>
      <c r="N346" s="242">
        <v>17328</v>
      </c>
      <c r="O346" s="242">
        <v>11302</v>
      </c>
      <c r="P346" s="242">
        <v>33</v>
      </c>
      <c r="Q346" s="243">
        <v>108.5</v>
      </c>
    </row>
    <row r="347" spans="1:17">
      <c r="A347" s="33"/>
      <c r="B347" s="34" t="s">
        <v>161</v>
      </c>
      <c r="C347" s="269">
        <v>119.3</v>
      </c>
      <c r="D347" s="269">
        <v>75</v>
      </c>
      <c r="E347" s="270">
        <v>3028</v>
      </c>
      <c r="F347" s="270">
        <v>16802</v>
      </c>
      <c r="G347" s="270">
        <v>9492</v>
      </c>
      <c r="H347" s="270">
        <v>43</v>
      </c>
      <c r="I347" s="271">
        <v>172.23400000000001</v>
      </c>
      <c r="K347" s="241">
        <v>119.3</v>
      </c>
      <c r="L347" s="153">
        <v>75</v>
      </c>
      <c r="M347" s="242">
        <v>3226</v>
      </c>
      <c r="N347" s="242">
        <v>17197</v>
      </c>
      <c r="O347" s="242">
        <v>11167</v>
      </c>
      <c r="P347" s="242">
        <v>42</v>
      </c>
      <c r="Q347" s="243">
        <v>108.6</v>
      </c>
    </row>
    <row r="348" spans="1:17">
      <c r="A348" s="33"/>
      <c r="B348" s="34" t="s">
        <v>162</v>
      </c>
      <c r="C348" s="269">
        <v>119.5</v>
      </c>
      <c r="D348" s="269">
        <v>74.900000000000006</v>
      </c>
      <c r="E348" s="270">
        <v>2848</v>
      </c>
      <c r="F348" s="270">
        <v>16358</v>
      </c>
      <c r="G348" s="270">
        <v>12395</v>
      </c>
      <c r="H348" s="270">
        <v>50</v>
      </c>
      <c r="I348" s="271">
        <v>172.11799999999999</v>
      </c>
      <c r="K348" s="241">
        <v>119.5</v>
      </c>
      <c r="L348" s="153">
        <v>74.900000000000006</v>
      </c>
      <c r="M348" s="242">
        <v>2659</v>
      </c>
      <c r="N348" s="242">
        <v>16842</v>
      </c>
      <c r="O348" s="242">
        <v>11900</v>
      </c>
      <c r="P348" s="242">
        <v>43</v>
      </c>
      <c r="Q348" s="243">
        <v>109.8</v>
      </c>
    </row>
    <row r="349" spans="1:17">
      <c r="A349" s="33"/>
      <c r="B349" s="34" t="s">
        <v>163</v>
      </c>
      <c r="C349" s="269">
        <v>120.3</v>
      </c>
      <c r="D349" s="269">
        <v>82.6</v>
      </c>
      <c r="E349" s="270">
        <v>2918</v>
      </c>
      <c r="F349" s="270">
        <v>16745</v>
      </c>
      <c r="G349" s="270">
        <v>10591</v>
      </c>
      <c r="H349" s="270">
        <v>43</v>
      </c>
      <c r="I349" s="271">
        <v>174.14099999999999</v>
      </c>
      <c r="K349" s="241">
        <v>120.3</v>
      </c>
      <c r="L349" s="153">
        <v>82.6</v>
      </c>
      <c r="M349" s="242">
        <v>2812</v>
      </c>
      <c r="N349" s="242">
        <v>17264</v>
      </c>
      <c r="O349" s="242">
        <v>10951</v>
      </c>
      <c r="P349" s="242">
        <v>44</v>
      </c>
      <c r="Q349" s="243">
        <v>110.5</v>
      </c>
    </row>
    <row r="350" spans="1:17">
      <c r="A350" s="33"/>
      <c r="B350" s="34" t="s">
        <v>164</v>
      </c>
      <c r="C350" s="269">
        <v>123</v>
      </c>
      <c r="D350" s="269">
        <v>82.3</v>
      </c>
      <c r="E350" s="270">
        <v>3017</v>
      </c>
      <c r="F350" s="270">
        <v>17805</v>
      </c>
      <c r="G350" s="270">
        <v>8929</v>
      </c>
      <c r="H350" s="270">
        <v>39</v>
      </c>
      <c r="I350" s="271">
        <v>176.71799999999999</v>
      </c>
      <c r="K350" s="241">
        <v>123</v>
      </c>
      <c r="L350" s="153">
        <v>82.3</v>
      </c>
      <c r="M350" s="242">
        <v>2943</v>
      </c>
      <c r="N350" s="242">
        <v>17552</v>
      </c>
      <c r="O350" s="242">
        <v>11345</v>
      </c>
      <c r="P350" s="242">
        <v>41</v>
      </c>
      <c r="Q350" s="243">
        <v>112.8</v>
      </c>
    </row>
    <row r="351" spans="1:17">
      <c r="A351" s="33"/>
      <c r="B351" s="34" t="s">
        <v>165</v>
      </c>
      <c r="C351" s="269">
        <v>118.1</v>
      </c>
      <c r="D351" s="269">
        <v>76.099999999999994</v>
      </c>
      <c r="E351" s="270">
        <v>2696</v>
      </c>
      <c r="F351" s="270">
        <v>16876</v>
      </c>
      <c r="G351" s="270">
        <v>12610</v>
      </c>
      <c r="H351" s="270">
        <v>43</v>
      </c>
      <c r="I351" s="271">
        <v>179.875</v>
      </c>
      <c r="K351" s="241">
        <v>118.1</v>
      </c>
      <c r="L351" s="153">
        <v>76.099999999999994</v>
      </c>
      <c r="M351" s="242">
        <v>2795</v>
      </c>
      <c r="N351" s="242">
        <v>17157</v>
      </c>
      <c r="O351" s="242">
        <v>11000</v>
      </c>
      <c r="P351" s="242">
        <v>42</v>
      </c>
      <c r="Q351" s="243">
        <v>114.8</v>
      </c>
    </row>
    <row r="352" spans="1:17">
      <c r="A352" s="33"/>
      <c r="B352" s="34" t="s">
        <v>166</v>
      </c>
      <c r="C352" s="269">
        <v>122.8</v>
      </c>
      <c r="D352" s="269">
        <v>79.099999999999994</v>
      </c>
      <c r="E352" s="270">
        <v>2771</v>
      </c>
      <c r="F352" s="270">
        <v>17965</v>
      </c>
      <c r="G352" s="270">
        <v>9196</v>
      </c>
      <c r="H352" s="270">
        <v>32</v>
      </c>
      <c r="I352" s="271">
        <v>180.69499999999999</v>
      </c>
      <c r="K352" s="241">
        <v>122.8</v>
      </c>
      <c r="L352" s="153">
        <v>79.099999999999994</v>
      </c>
      <c r="M352" s="242">
        <v>2775</v>
      </c>
      <c r="N352" s="242">
        <v>16809</v>
      </c>
      <c r="O352" s="242">
        <v>10086</v>
      </c>
      <c r="P352" s="242">
        <v>32</v>
      </c>
      <c r="Q352" s="243">
        <v>113.9</v>
      </c>
    </row>
    <row r="353" spans="1:17">
      <c r="A353" s="33"/>
      <c r="B353" s="34" t="s">
        <v>167</v>
      </c>
      <c r="C353" s="269">
        <v>122.7</v>
      </c>
      <c r="D353" s="269">
        <v>75.7</v>
      </c>
      <c r="E353" s="270">
        <v>2766</v>
      </c>
      <c r="F353" s="270">
        <v>17553</v>
      </c>
      <c r="G353" s="270">
        <v>10093</v>
      </c>
      <c r="H353" s="270">
        <v>35</v>
      </c>
      <c r="I353" s="271">
        <v>181.86199999999999</v>
      </c>
      <c r="K353" s="241">
        <v>122.7</v>
      </c>
      <c r="L353" s="153">
        <v>75.7</v>
      </c>
      <c r="M353" s="242">
        <v>2623</v>
      </c>
      <c r="N353" s="242">
        <v>17600</v>
      </c>
      <c r="O353" s="242">
        <v>10530</v>
      </c>
      <c r="P353" s="242">
        <v>35</v>
      </c>
      <c r="Q353" s="243">
        <v>110.6</v>
      </c>
    </row>
    <row r="354" spans="1:17">
      <c r="A354" s="33"/>
      <c r="B354" s="34" t="s">
        <v>168</v>
      </c>
      <c r="C354" s="269">
        <v>121.9</v>
      </c>
      <c r="D354" s="269">
        <v>78.7</v>
      </c>
      <c r="E354" s="270">
        <v>2993</v>
      </c>
      <c r="F354" s="270">
        <v>15909</v>
      </c>
      <c r="G354" s="270">
        <v>11174</v>
      </c>
      <c r="H354" s="270">
        <v>39</v>
      </c>
      <c r="I354" s="271">
        <v>184.488</v>
      </c>
      <c r="K354" s="241">
        <v>121.9</v>
      </c>
      <c r="L354" s="153">
        <v>78.7</v>
      </c>
      <c r="M354" s="242">
        <v>2902</v>
      </c>
      <c r="N354" s="242">
        <v>18112</v>
      </c>
      <c r="O354" s="242">
        <v>12148</v>
      </c>
      <c r="P354" s="242">
        <v>37</v>
      </c>
      <c r="Q354" s="243">
        <v>109.3</v>
      </c>
    </row>
    <row r="355" spans="1:17">
      <c r="A355" s="63" t="s">
        <v>224</v>
      </c>
      <c r="B355" s="64" t="s">
        <v>157</v>
      </c>
      <c r="C355" s="266">
        <v>121</v>
      </c>
      <c r="D355" s="266">
        <v>86.8</v>
      </c>
      <c r="E355" s="267">
        <v>2052</v>
      </c>
      <c r="F355" s="267">
        <v>19203</v>
      </c>
      <c r="G355" s="267">
        <v>10059</v>
      </c>
      <c r="H355" s="267">
        <v>30</v>
      </c>
      <c r="I355" s="268">
        <v>185.46299999999999</v>
      </c>
      <c r="K355" s="253">
        <v>121</v>
      </c>
      <c r="L355" s="254">
        <v>86.8</v>
      </c>
      <c r="M355" s="255">
        <v>2474</v>
      </c>
      <c r="N355" s="255">
        <v>17286</v>
      </c>
      <c r="O355" s="255">
        <v>10467</v>
      </c>
      <c r="P355" s="255">
        <v>35</v>
      </c>
      <c r="Q355" s="256">
        <v>108</v>
      </c>
    </row>
    <row r="356" spans="1:17">
      <c r="A356" s="33">
        <v>2018</v>
      </c>
      <c r="B356" s="34" t="s">
        <v>158</v>
      </c>
      <c r="C356" s="269">
        <v>120.1</v>
      </c>
      <c r="D356" s="269">
        <v>86.7</v>
      </c>
      <c r="E356" s="270">
        <v>2629</v>
      </c>
      <c r="F356" s="270">
        <v>19800</v>
      </c>
      <c r="G356" s="270">
        <v>12862</v>
      </c>
      <c r="H356" s="270">
        <v>36</v>
      </c>
      <c r="I356" s="271">
        <v>186.434</v>
      </c>
      <c r="K356" s="241">
        <v>120.1</v>
      </c>
      <c r="L356" s="153">
        <v>86.7</v>
      </c>
      <c r="M356" s="242">
        <v>2637</v>
      </c>
      <c r="N356" s="242">
        <v>18236</v>
      </c>
      <c r="O356" s="242">
        <v>11308</v>
      </c>
      <c r="P356" s="242">
        <v>42</v>
      </c>
      <c r="Q356" s="243">
        <v>108.2</v>
      </c>
    </row>
    <row r="357" spans="1:17">
      <c r="A357" s="33"/>
      <c r="B357" s="34" t="s">
        <v>159</v>
      </c>
      <c r="C357" s="269">
        <v>121.9</v>
      </c>
      <c r="D357" s="269">
        <v>84.8</v>
      </c>
      <c r="E357" s="270">
        <v>2750</v>
      </c>
      <c r="F357" s="270">
        <v>17656</v>
      </c>
      <c r="G357" s="270">
        <v>17721</v>
      </c>
      <c r="H357" s="270">
        <v>43</v>
      </c>
      <c r="I357" s="271">
        <v>184.31399999999999</v>
      </c>
      <c r="K357" s="241">
        <v>121.9</v>
      </c>
      <c r="L357" s="153">
        <v>84.8</v>
      </c>
      <c r="M357" s="242">
        <v>2684</v>
      </c>
      <c r="N357" s="242">
        <v>18117</v>
      </c>
      <c r="O357" s="242">
        <v>11376</v>
      </c>
      <c r="P357" s="242">
        <v>40</v>
      </c>
      <c r="Q357" s="243">
        <v>106.1</v>
      </c>
    </row>
    <row r="358" spans="1:17">
      <c r="A358" s="33"/>
      <c r="B358" s="34" t="s">
        <v>160</v>
      </c>
      <c r="C358" s="153">
        <v>121.4</v>
      </c>
      <c r="D358" s="153">
        <v>83.5</v>
      </c>
      <c r="E358" s="242">
        <v>2545</v>
      </c>
      <c r="F358" s="242">
        <v>17275</v>
      </c>
      <c r="G358" s="242">
        <v>8949</v>
      </c>
      <c r="H358" s="242">
        <v>33</v>
      </c>
      <c r="I358" s="243">
        <v>186.501</v>
      </c>
      <c r="K358" s="241">
        <v>121.4</v>
      </c>
      <c r="L358" s="153">
        <v>83.5</v>
      </c>
      <c r="M358" s="242">
        <v>2368</v>
      </c>
      <c r="N358" s="242">
        <v>17882</v>
      </c>
      <c r="O358" s="242">
        <v>11305</v>
      </c>
      <c r="P358" s="242">
        <v>34</v>
      </c>
      <c r="Q358" s="243">
        <v>108.7</v>
      </c>
    </row>
    <row r="359" spans="1:17">
      <c r="A359" s="33"/>
      <c r="B359" s="34" t="s">
        <v>161</v>
      </c>
      <c r="C359" s="153">
        <v>122.4</v>
      </c>
      <c r="D359" s="153">
        <v>80.5</v>
      </c>
      <c r="E359" s="242">
        <v>2440</v>
      </c>
      <c r="F359" s="242">
        <v>18090</v>
      </c>
      <c r="G359" s="242">
        <v>9624</v>
      </c>
      <c r="H359" s="242">
        <v>40</v>
      </c>
      <c r="I359" s="243">
        <v>186.685</v>
      </c>
      <c r="K359" s="241">
        <v>122.4</v>
      </c>
      <c r="L359" s="153">
        <v>80.5</v>
      </c>
      <c r="M359" s="242">
        <v>2617</v>
      </c>
      <c r="N359" s="242">
        <v>18511</v>
      </c>
      <c r="O359" s="242">
        <v>11480</v>
      </c>
      <c r="P359" s="242">
        <v>39</v>
      </c>
      <c r="Q359" s="243">
        <v>108.4</v>
      </c>
    </row>
    <row r="360" spans="1:17">
      <c r="A360" s="33"/>
      <c r="B360" s="34" t="s">
        <v>162</v>
      </c>
      <c r="C360" s="153">
        <v>125.4</v>
      </c>
      <c r="D360" s="153">
        <v>79.2</v>
      </c>
      <c r="E360" s="242">
        <v>2791</v>
      </c>
      <c r="F360" s="242">
        <v>17568</v>
      </c>
      <c r="G360" s="242">
        <v>11196</v>
      </c>
      <c r="H360" s="242">
        <v>33</v>
      </c>
      <c r="I360" s="275">
        <v>185.39500000000001</v>
      </c>
      <c r="K360" s="241">
        <v>125.4</v>
      </c>
      <c r="L360" s="153">
        <v>79.2</v>
      </c>
      <c r="M360" s="242">
        <v>2636</v>
      </c>
      <c r="N360" s="242">
        <v>18096</v>
      </c>
      <c r="O360" s="242">
        <v>11038</v>
      </c>
      <c r="P360" s="242">
        <v>28</v>
      </c>
      <c r="Q360" s="243">
        <v>107.7</v>
      </c>
    </row>
    <row r="361" spans="1:17">
      <c r="A361" s="33"/>
      <c r="B361" s="34" t="s">
        <v>163</v>
      </c>
      <c r="C361" s="153">
        <v>121.7</v>
      </c>
      <c r="D361" s="153">
        <v>83.1</v>
      </c>
      <c r="E361" s="242">
        <v>2900</v>
      </c>
      <c r="F361" s="242">
        <v>17778</v>
      </c>
      <c r="G361" s="242">
        <v>10828</v>
      </c>
      <c r="H361" s="242">
        <v>33</v>
      </c>
      <c r="I361" s="275">
        <v>184.27</v>
      </c>
      <c r="K361" s="241">
        <v>121.7</v>
      </c>
      <c r="L361" s="153">
        <v>83.1</v>
      </c>
      <c r="M361" s="242">
        <v>2812</v>
      </c>
      <c r="N361" s="242">
        <v>18046</v>
      </c>
      <c r="O361" s="242">
        <v>11189</v>
      </c>
      <c r="P361" s="242">
        <v>33</v>
      </c>
      <c r="Q361" s="243">
        <v>105.8</v>
      </c>
    </row>
    <row r="362" spans="1:17">
      <c r="A362" s="33"/>
      <c r="B362" s="34" t="s">
        <v>164</v>
      </c>
      <c r="C362" s="153">
        <v>123.2</v>
      </c>
      <c r="D362" s="153">
        <v>80.099999999999994</v>
      </c>
      <c r="E362" s="242">
        <v>2506</v>
      </c>
      <c r="F362" s="242">
        <v>18782</v>
      </c>
      <c r="G362" s="242">
        <v>8939</v>
      </c>
      <c r="H362" s="242">
        <v>30</v>
      </c>
      <c r="I362" s="275">
        <v>183.405</v>
      </c>
      <c r="K362" s="241">
        <v>123.2</v>
      </c>
      <c r="L362" s="153">
        <v>80.099999999999994</v>
      </c>
      <c r="M362" s="242">
        <v>2538</v>
      </c>
      <c r="N362" s="242">
        <v>18662</v>
      </c>
      <c r="O362" s="242">
        <v>11239</v>
      </c>
      <c r="P362" s="242">
        <v>31</v>
      </c>
      <c r="Q362" s="243">
        <v>103.8</v>
      </c>
    </row>
    <row r="363" spans="1:17">
      <c r="A363" s="33"/>
      <c r="B363" s="34" t="s">
        <v>165</v>
      </c>
      <c r="C363" s="153">
        <v>122.3</v>
      </c>
      <c r="D363" s="153">
        <v>88.3</v>
      </c>
      <c r="E363" s="242">
        <v>2240</v>
      </c>
      <c r="F363" s="242">
        <v>16885</v>
      </c>
      <c r="G363" s="242">
        <v>12389</v>
      </c>
      <c r="H363" s="242">
        <v>22</v>
      </c>
      <c r="I363" s="275">
        <v>184.78100000000001</v>
      </c>
      <c r="K363" s="241">
        <v>122.3</v>
      </c>
      <c r="L363" s="153">
        <v>88.3</v>
      </c>
      <c r="M363" s="242">
        <v>2333</v>
      </c>
      <c r="N363" s="242">
        <v>17657</v>
      </c>
      <c r="O363" s="242">
        <v>11323</v>
      </c>
      <c r="P363" s="242">
        <v>22</v>
      </c>
      <c r="Q363" s="243">
        <v>102.7</v>
      </c>
    </row>
    <row r="364" spans="1:17">
      <c r="A364" s="33"/>
      <c r="B364" s="34" t="s">
        <v>166</v>
      </c>
      <c r="C364" s="153">
        <v>122.4</v>
      </c>
      <c r="D364" s="153">
        <v>82.8</v>
      </c>
      <c r="E364" s="242">
        <v>2735</v>
      </c>
      <c r="F364" s="242">
        <v>20150</v>
      </c>
      <c r="G364" s="242">
        <v>10675</v>
      </c>
      <c r="H364" s="242">
        <v>47</v>
      </c>
      <c r="I364" s="275">
        <v>184.792</v>
      </c>
      <c r="K364" s="241">
        <v>122.4</v>
      </c>
      <c r="L364" s="153">
        <v>82.8</v>
      </c>
      <c r="M364" s="242">
        <v>2764</v>
      </c>
      <c r="N364" s="242">
        <v>18427</v>
      </c>
      <c r="O364" s="242">
        <v>11350</v>
      </c>
      <c r="P364" s="242">
        <v>48</v>
      </c>
      <c r="Q364" s="243">
        <v>102.3</v>
      </c>
    </row>
    <row r="365" spans="1:17">
      <c r="A365" s="33"/>
      <c r="B365" s="34" t="s">
        <v>167</v>
      </c>
      <c r="C365" s="153">
        <v>120.7</v>
      </c>
      <c r="D365" s="153">
        <v>86.2</v>
      </c>
      <c r="E365" s="242">
        <v>2822</v>
      </c>
      <c r="F365" s="242">
        <v>18889</v>
      </c>
      <c r="G365" s="242">
        <v>10993</v>
      </c>
      <c r="H365" s="242">
        <v>38</v>
      </c>
      <c r="I365" s="275">
        <v>182.523</v>
      </c>
      <c r="K365" s="241">
        <v>120.7</v>
      </c>
      <c r="L365" s="153">
        <v>86.2</v>
      </c>
      <c r="M365" s="242">
        <v>2710</v>
      </c>
      <c r="N365" s="242">
        <v>18678</v>
      </c>
      <c r="O365" s="242">
        <v>11075</v>
      </c>
      <c r="P365" s="242">
        <v>36</v>
      </c>
      <c r="Q365" s="243">
        <v>100.4</v>
      </c>
    </row>
    <row r="366" spans="1:17" ht="13.5" thickBot="1">
      <c r="A366" s="276"/>
      <c r="B366" s="277" t="s">
        <v>168</v>
      </c>
      <c r="C366" s="153">
        <v>122.4</v>
      </c>
      <c r="D366" s="153">
        <v>88.2</v>
      </c>
      <c r="E366" s="242">
        <v>2835</v>
      </c>
      <c r="F366" s="242">
        <v>15759</v>
      </c>
      <c r="G366" s="242">
        <v>9934</v>
      </c>
      <c r="H366" s="242">
        <v>28</v>
      </c>
      <c r="I366" s="275">
        <v>180.684</v>
      </c>
      <c r="K366" s="241">
        <v>122.4</v>
      </c>
      <c r="L366" s="153">
        <v>88.2</v>
      </c>
      <c r="M366" s="242">
        <v>2697</v>
      </c>
      <c r="N366" s="242">
        <v>17707</v>
      </c>
      <c r="O366" s="242">
        <v>10772</v>
      </c>
      <c r="P366" s="242">
        <v>26</v>
      </c>
      <c r="Q366" s="243">
        <v>97.9</v>
      </c>
    </row>
    <row r="367" spans="1:17">
      <c r="A367" s="63" t="s">
        <v>227</v>
      </c>
      <c r="B367" s="64" t="s">
        <v>157</v>
      </c>
      <c r="C367" s="254">
        <v>118.2</v>
      </c>
      <c r="D367" s="254">
        <v>91.7</v>
      </c>
      <c r="E367" s="255">
        <v>2364</v>
      </c>
      <c r="F367" s="255">
        <v>19951</v>
      </c>
      <c r="G367" s="255">
        <v>10722</v>
      </c>
      <c r="H367" s="255">
        <v>51</v>
      </c>
      <c r="I367" s="278">
        <v>180.56700000000001</v>
      </c>
      <c r="K367" s="253">
        <v>118.2</v>
      </c>
      <c r="L367" s="254">
        <v>91.7</v>
      </c>
      <c r="M367" s="255">
        <v>2753</v>
      </c>
      <c r="N367" s="255">
        <v>18086</v>
      </c>
      <c r="O367" s="255">
        <v>11111</v>
      </c>
      <c r="P367" s="255">
        <v>58</v>
      </c>
      <c r="Q367" s="256">
        <v>97.4</v>
      </c>
    </row>
    <row r="368" spans="1:17">
      <c r="A368" s="33">
        <v>2019</v>
      </c>
      <c r="B368" s="34" t="s">
        <v>158</v>
      </c>
      <c r="C368" s="153">
        <v>119.3</v>
      </c>
      <c r="D368" s="153">
        <v>90.3</v>
      </c>
      <c r="E368" s="242">
        <v>2929</v>
      </c>
      <c r="F368" s="242">
        <v>19963</v>
      </c>
      <c r="G368" s="242">
        <v>12450</v>
      </c>
      <c r="H368" s="242">
        <v>25</v>
      </c>
      <c r="I368" s="275">
        <v>183.09100000000001</v>
      </c>
      <c r="K368" s="241">
        <v>119.3</v>
      </c>
      <c r="L368" s="153">
        <v>90.3</v>
      </c>
      <c r="M368" s="242">
        <v>2901</v>
      </c>
      <c r="N368" s="242">
        <v>18546</v>
      </c>
      <c r="O368" s="242">
        <v>10969</v>
      </c>
      <c r="P368" s="242">
        <v>31</v>
      </c>
      <c r="Q368" s="243">
        <v>98.2</v>
      </c>
    </row>
    <row r="369" spans="1:17">
      <c r="A369" s="33"/>
      <c r="B369" s="34" t="s">
        <v>159</v>
      </c>
      <c r="C369" s="153">
        <v>113.9</v>
      </c>
      <c r="D369" s="153">
        <v>96.4</v>
      </c>
      <c r="E369" s="242">
        <v>2667</v>
      </c>
      <c r="F369" s="242">
        <v>16560</v>
      </c>
      <c r="G369" s="242">
        <v>16668</v>
      </c>
      <c r="H369" s="242">
        <v>47</v>
      </c>
      <c r="I369" s="275">
        <v>183.63200000000001</v>
      </c>
      <c r="K369" s="241">
        <v>113.9</v>
      </c>
      <c r="L369" s="153">
        <v>96.4</v>
      </c>
      <c r="M369" s="242">
        <v>2613</v>
      </c>
      <c r="N369" s="242">
        <v>17404</v>
      </c>
      <c r="O369" s="242">
        <v>11047</v>
      </c>
      <c r="P369" s="242">
        <v>45</v>
      </c>
      <c r="Q369" s="243">
        <v>99.6</v>
      </c>
    </row>
    <row r="370" spans="1:17">
      <c r="A370" s="33"/>
      <c r="B370" s="34" t="s">
        <v>160</v>
      </c>
      <c r="C370" s="153">
        <v>116.7</v>
      </c>
      <c r="D370" s="153">
        <v>90.4</v>
      </c>
      <c r="E370" s="242">
        <v>3223</v>
      </c>
      <c r="F370" s="242">
        <v>17642</v>
      </c>
      <c r="G370" s="242">
        <v>9181</v>
      </c>
      <c r="H370" s="242">
        <v>37</v>
      </c>
      <c r="I370" s="275">
        <v>183.52699999999999</v>
      </c>
      <c r="K370" s="241">
        <v>116.7</v>
      </c>
      <c r="L370" s="153">
        <v>90.4</v>
      </c>
      <c r="M370" s="242">
        <v>2930</v>
      </c>
      <c r="N370" s="242">
        <v>17766</v>
      </c>
      <c r="O370" s="242">
        <v>11149</v>
      </c>
      <c r="P370" s="242">
        <v>39</v>
      </c>
      <c r="Q370" s="243">
        <v>98.4</v>
      </c>
    </row>
    <row r="371" spans="1:17">
      <c r="A371" s="33" t="s">
        <v>276</v>
      </c>
      <c r="B371" s="34" t="s">
        <v>161</v>
      </c>
      <c r="C371" s="153">
        <v>115.6</v>
      </c>
      <c r="D371" s="153">
        <v>90.9</v>
      </c>
      <c r="E371" s="242">
        <v>1881</v>
      </c>
      <c r="F371" s="242">
        <v>17910</v>
      </c>
      <c r="G371" s="242">
        <v>10309</v>
      </c>
      <c r="H371" s="242">
        <v>34</v>
      </c>
      <c r="I371" s="275">
        <v>182.03299999999999</v>
      </c>
      <c r="K371" s="241">
        <v>115.6</v>
      </c>
      <c r="L371" s="153">
        <v>90.9</v>
      </c>
      <c r="M371" s="242">
        <v>2071</v>
      </c>
      <c r="N371" s="242">
        <v>18529</v>
      </c>
      <c r="O371" s="242">
        <v>12340</v>
      </c>
      <c r="P371" s="242">
        <v>35</v>
      </c>
      <c r="Q371" s="243">
        <v>97.5</v>
      </c>
    </row>
    <row r="372" spans="1:17">
      <c r="A372" s="33"/>
      <c r="B372" s="34" t="s">
        <v>162</v>
      </c>
      <c r="C372" s="153">
        <v>116.6</v>
      </c>
      <c r="D372" s="153">
        <v>99.4</v>
      </c>
      <c r="E372" s="242">
        <v>2911</v>
      </c>
      <c r="F372" s="242">
        <v>16930</v>
      </c>
      <c r="G372" s="242">
        <v>11772</v>
      </c>
      <c r="H372" s="242">
        <v>49</v>
      </c>
      <c r="I372" s="275">
        <v>181.001</v>
      </c>
      <c r="K372" s="241">
        <v>116.6</v>
      </c>
      <c r="L372" s="153">
        <v>99.4</v>
      </c>
      <c r="M372" s="242">
        <v>2788</v>
      </c>
      <c r="N372" s="242">
        <v>17818</v>
      </c>
      <c r="O372" s="242">
        <v>12350</v>
      </c>
      <c r="P372" s="242">
        <v>41</v>
      </c>
      <c r="Q372" s="243">
        <v>97.6</v>
      </c>
    </row>
    <row r="373" spans="1:17">
      <c r="A373" s="33"/>
      <c r="B373" s="34" t="s">
        <v>163</v>
      </c>
      <c r="C373" s="153">
        <v>120.5</v>
      </c>
      <c r="D373" s="153">
        <v>106.7</v>
      </c>
      <c r="E373" s="242">
        <v>2753</v>
      </c>
      <c r="F373" s="242">
        <v>18219</v>
      </c>
      <c r="G373" s="242">
        <v>11865</v>
      </c>
      <c r="H373" s="242">
        <v>37</v>
      </c>
      <c r="I373" s="275">
        <v>179.303</v>
      </c>
      <c r="K373" s="241">
        <v>120.5</v>
      </c>
      <c r="L373" s="153">
        <v>106.7</v>
      </c>
      <c r="M373" s="242">
        <v>2685</v>
      </c>
      <c r="N373" s="242">
        <v>17969</v>
      </c>
      <c r="O373" s="242">
        <v>12070</v>
      </c>
      <c r="P373" s="242">
        <v>36</v>
      </c>
      <c r="Q373" s="243">
        <v>97.3</v>
      </c>
    </row>
    <row r="374" spans="1:17">
      <c r="A374" s="33"/>
      <c r="B374" s="34" t="s">
        <v>164</v>
      </c>
      <c r="C374" s="153">
        <v>111.8</v>
      </c>
      <c r="D374" s="153">
        <v>126.5</v>
      </c>
      <c r="E374" s="242">
        <v>2401</v>
      </c>
      <c r="F374" s="242">
        <v>17709</v>
      </c>
      <c r="G374" s="242">
        <v>9646</v>
      </c>
      <c r="H374" s="242">
        <v>39</v>
      </c>
      <c r="I374" s="275">
        <v>176.13900000000001</v>
      </c>
      <c r="K374" s="241">
        <v>111.8</v>
      </c>
      <c r="L374" s="153">
        <v>126.5</v>
      </c>
      <c r="M374" s="242">
        <v>2489</v>
      </c>
      <c r="N374" s="242">
        <v>17940</v>
      </c>
      <c r="O374" s="242">
        <v>12138</v>
      </c>
      <c r="P374" s="242">
        <v>39</v>
      </c>
      <c r="Q374" s="243">
        <v>96</v>
      </c>
    </row>
    <row r="375" spans="1:17">
      <c r="A375" s="33"/>
      <c r="B375" s="34" t="s">
        <v>165</v>
      </c>
      <c r="C375" s="153">
        <v>112</v>
      </c>
      <c r="D375" s="153">
        <v>98</v>
      </c>
      <c r="E375" s="242">
        <v>3230</v>
      </c>
      <c r="F375" s="242">
        <v>17505</v>
      </c>
      <c r="G375" s="242">
        <v>14455</v>
      </c>
      <c r="H375" s="242">
        <v>41</v>
      </c>
      <c r="I375" s="275">
        <v>176.79599999999999</v>
      </c>
      <c r="K375" s="241">
        <v>112</v>
      </c>
      <c r="L375" s="153">
        <v>98</v>
      </c>
      <c r="M375" s="242">
        <v>3368</v>
      </c>
      <c r="N375" s="242">
        <v>17984</v>
      </c>
      <c r="O375" s="242">
        <v>12963</v>
      </c>
      <c r="P375" s="242">
        <v>40</v>
      </c>
      <c r="Q375" s="243">
        <v>95.7</v>
      </c>
    </row>
    <row r="376" spans="1:17">
      <c r="A376" s="33"/>
      <c r="B376" s="34" t="s">
        <v>166</v>
      </c>
      <c r="C376" s="153">
        <v>111.5</v>
      </c>
      <c r="D376" s="153">
        <v>100.8</v>
      </c>
      <c r="E376" s="242">
        <v>2274</v>
      </c>
      <c r="F376" s="242">
        <v>18946</v>
      </c>
      <c r="G376" s="242">
        <v>7408</v>
      </c>
      <c r="H376" s="242">
        <v>41</v>
      </c>
      <c r="I376" s="275">
        <v>178.41399999999999</v>
      </c>
      <c r="K376" s="241">
        <v>111.5</v>
      </c>
      <c r="L376" s="153">
        <v>100.8</v>
      </c>
      <c r="M376" s="242">
        <v>2265</v>
      </c>
      <c r="N376" s="242">
        <v>17328</v>
      </c>
      <c r="O376" s="242">
        <v>7838</v>
      </c>
      <c r="P376" s="242">
        <v>42</v>
      </c>
      <c r="Q376" s="243">
        <v>96.5</v>
      </c>
    </row>
    <row r="377" spans="1:17">
      <c r="A377" s="33"/>
      <c r="B377" s="34" t="s">
        <v>167</v>
      </c>
      <c r="C377" s="153">
        <v>110.8</v>
      </c>
      <c r="D377" s="153">
        <v>99.6</v>
      </c>
      <c r="E377" s="242">
        <v>2513</v>
      </c>
      <c r="F377" s="242">
        <v>18019</v>
      </c>
      <c r="G377" s="242">
        <v>9530</v>
      </c>
      <c r="H377" s="242">
        <v>43</v>
      </c>
      <c r="I377" s="275">
        <v>177.232</v>
      </c>
      <c r="K377" s="241">
        <v>110.8</v>
      </c>
      <c r="L377" s="153">
        <v>99.6</v>
      </c>
      <c r="M377" s="242">
        <v>2389</v>
      </c>
      <c r="N377" s="242">
        <v>17966</v>
      </c>
      <c r="O377" s="242">
        <v>9646</v>
      </c>
      <c r="P377" s="242">
        <v>40</v>
      </c>
      <c r="Q377" s="243">
        <v>97.1</v>
      </c>
    </row>
    <row r="378" spans="1:17">
      <c r="A378" s="33"/>
      <c r="B378" s="34" t="s">
        <v>168</v>
      </c>
      <c r="C378" s="153">
        <v>110.6</v>
      </c>
      <c r="D378" s="153">
        <v>97.6</v>
      </c>
      <c r="E378" s="242">
        <v>2964</v>
      </c>
      <c r="F378" s="242">
        <v>16382</v>
      </c>
      <c r="G378" s="242">
        <v>8940</v>
      </c>
      <c r="H378" s="242">
        <v>48</v>
      </c>
      <c r="I378" s="275">
        <v>178.84700000000001</v>
      </c>
      <c r="K378" s="246">
        <v>110.6</v>
      </c>
      <c r="L378" s="247">
        <v>97.6</v>
      </c>
      <c r="M378" s="248">
        <v>2806</v>
      </c>
      <c r="N378" s="248">
        <v>17758</v>
      </c>
      <c r="O378" s="248">
        <v>9544</v>
      </c>
      <c r="P378" s="248">
        <v>45</v>
      </c>
      <c r="Q378" s="249">
        <v>99</v>
      </c>
    </row>
    <row r="379" spans="1:17">
      <c r="A379" s="63" t="s">
        <v>230</v>
      </c>
      <c r="B379" s="64" t="s">
        <v>157</v>
      </c>
      <c r="C379" s="254">
        <v>114.6</v>
      </c>
      <c r="D379" s="254">
        <v>95.3</v>
      </c>
      <c r="E379" s="255">
        <v>2574</v>
      </c>
      <c r="F379" s="255">
        <v>16055</v>
      </c>
      <c r="G379" s="255">
        <v>9215</v>
      </c>
      <c r="H379" s="255">
        <v>35</v>
      </c>
      <c r="I379" s="278">
        <v>177.631</v>
      </c>
      <c r="K379" s="253">
        <v>114.6</v>
      </c>
      <c r="L379" s="254">
        <v>95.3</v>
      </c>
      <c r="M379" s="255">
        <v>2941</v>
      </c>
      <c r="N379" s="255">
        <v>14687</v>
      </c>
      <c r="O379" s="255">
        <v>9313</v>
      </c>
      <c r="P379" s="255">
        <v>39</v>
      </c>
      <c r="Q379" s="256">
        <v>98.4</v>
      </c>
    </row>
    <row r="380" spans="1:17">
      <c r="A380" s="33">
        <v>2020</v>
      </c>
      <c r="B380" s="34" t="s">
        <v>158</v>
      </c>
      <c r="C380" s="153">
        <v>112</v>
      </c>
      <c r="D380" s="153">
        <v>98.4</v>
      </c>
      <c r="E380" s="242">
        <v>1976</v>
      </c>
      <c r="F380" s="242">
        <v>16656</v>
      </c>
      <c r="G380" s="242">
        <v>11097</v>
      </c>
      <c r="H380" s="242">
        <v>32</v>
      </c>
      <c r="I380" s="275">
        <v>175.80500000000001</v>
      </c>
      <c r="K380" s="241">
        <v>112</v>
      </c>
      <c r="L380" s="153">
        <v>98.4</v>
      </c>
      <c r="M380" s="242">
        <v>1962</v>
      </c>
      <c r="N380" s="242">
        <v>15811</v>
      </c>
      <c r="O380" s="242">
        <v>9692</v>
      </c>
      <c r="P380" s="242">
        <v>41</v>
      </c>
      <c r="Q380" s="243">
        <v>96</v>
      </c>
    </row>
    <row r="381" spans="1:17">
      <c r="A381" s="33"/>
      <c r="B381" s="34" t="s">
        <v>159</v>
      </c>
      <c r="C381" s="153">
        <v>119.4</v>
      </c>
      <c r="D381" s="153">
        <v>99.2</v>
      </c>
      <c r="E381" s="242">
        <v>2867</v>
      </c>
      <c r="F381" s="242">
        <v>14951</v>
      </c>
      <c r="G381" s="242">
        <v>14407</v>
      </c>
      <c r="H381" s="242">
        <v>35</v>
      </c>
      <c r="I381" s="275">
        <v>166.19499999999999</v>
      </c>
      <c r="K381" s="241">
        <v>119.4</v>
      </c>
      <c r="L381" s="153">
        <v>99.2</v>
      </c>
      <c r="M381" s="242">
        <v>2837</v>
      </c>
      <c r="N381" s="242">
        <v>15363</v>
      </c>
      <c r="O381" s="242">
        <v>9503</v>
      </c>
      <c r="P381" s="242">
        <v>34</v>
      </c>
      <c r="Q381" s="243">
        <v>90.5</v>
      </c>
    </row>
    <row r="382" spans="1:17">
      <c r="A382" s="33"/>
      <c r="B382" s="34" t="s">
        <v>160</v>
      </c>
      <c r="C382" s="153">
        <v>92.3</v>
      </c>
      <c r="D382" s="153">
        <v>106.1</v>
      </c>
      <c r="E382" s="242">
        <v>3250</v>
      </c>
      <c r="F382" s="242">
        <v>11947</v>
      </c>
      <c r="G382" s="242">
        <v>6824</v>
      </c>
      <c r="H382" s="242">
        <v>43</v>
      </c>
      <c r="I382" s="275">
        <v>160.965</v>
      </c>
      <c r="K382" s="241">
        <v>92.3</v>
      </c>
      <c r="L382" s="153">
        <v>106.1</v>
      </c>
      <c r="M382" s="242">
        <v>2946</v>
      </c>
      <c r="N382" s="242">
        <v>12209</v>
      </c>
      <c r="O382" s="242">
        <v>8317</v>
      </c>
      <c r="P382" s="242">
        <v>47</v>
      </c>
      <c r="Q382" s="243">
        <v>87.7</v>
      </c>
    </row>
    <row r="383" spans="1:17">
      <c r="A383" s="33"/>
      <c r="B383" s="34" t="s">
        <v>161</v>
      </c>
      <c r="C383" s="153">
        <v>84.7</v>
      </c>
      <c r="D383" s="153">
        <v>113.5</v>
      </c>
      <c r="E383" s="242">
        <v>2286</v>
      </c>
      <c r="F383" s="242">
        <v>12009</v>
      </c>
      <c r="G383" s="242">
        <v>5624</v>
      </c>
      <c r="H383" s="242">
        <v>10</v>
      </c>
      <c r="I383" s="275">
        <v>162.21</v>
      </c>
      <c r="K383" s="241">
        <v>84.7</v>
      </c>
      <c r="L383" s="153">
        <v>113.5</v>
      </c>
      <c r="M383" s="242">
        <v>2547</v>
      </c>
      <c r="N383" s="242">
        <v>13066</v>
      </c>
      <c r="O383" s="242">
        <v>7046</v>
      </c>
      <c r="P383" s="242">
        <v>11</v>
      </c>
      <c r="Q383" s="243">
        <v>89.1</v>
      </c>
    </row>
    <row r="384" spans="1:17">
      <c r="A384" s="33"/>
      <c r="B384" s="34" t="s">
        <v>162</v>
      </c>
      <c r="C384" s="153">
        <v>85.6</v>
      </c>
      <c r="D384" s="153">
        <v>107.8</v>
      </c>
      <c r="E384" s="242">
        <v>2717</v>
      </c>
      <c r="F384" s="242">
        <v>14642</v>
      </c>
      <c r="G384" s="242">
        <v>8323</v>
      </c>
      <c r="H384" s="242">
        <v>49</v>
      </c>
      <c r="I384" s="275">
        <v>165.899</v>
      </c>
      <c r="K384" s="241">
        <v>85.6</v>
      </c>
      <c r="L384" s="153">
        <v>107.8</v>
      </c>
      <c r="M384" s="242">
        <v>2611</v>
      </c>
      <c r="N384" s="242">
        <v>14456</v>
      </c>
      <c r="O384" s="242">
        <v>8406</v>
      </c>
      <c r="P384" s="242">
        <v>40</v>
      </c>
      <c r="Q384" s="243">
        <v>91.7</v>
      </c>
    </row>
    <row r="385" spans="1:18">
      <c r="A385" s="33"/>
      <c r="B385" s="34" t="s">
        <v>163</v>
      </c>
      <c r="C385" s="153">
        <v>88.8</v>
      </c>
      <c r="D385" s="153">
        <v>103.3</v>
      </c>
      <c r="E385" s="242">
        <v>2556</v>
      </c>
      <c r="F385" s="242">
        <v>13223</v>
      </c>
      <c r="G385" s="242">
        <v>9401</v>
      </c>
      <c r="H385" s="242">
        <v>42</v>
      </c>
      <c r="I385" s="275">
        <v>168.482</v>
      </c>
      <c r="K385" s="241">
        <v>88.8</v>
      </c>
      <c r="L385" s="153">
        <v>103.3</v>
      </c>
      <c r="M385" s="242">
        <v>2550</v>
      </c>
      <c r="N385" s="242">
        <v>13012</v>
      </c>
      <c r="O385" s="242">
        <v>9528</v>
      </c>
      <c r="P385" s="242">
        <v>39</v>
      </c>
      <c r="Q385" s="243">
        <v>94</v>
      </c>
    </row>
    <row r="386" spans="1:18">
      <c r="A386" s="33"/>
      <c r="B386" s="34" t="s">
        <v>164</v>
      </c>
      <c r="C386" s="153">
        <v>95.3</v>
      </c>
      <c r="D386" s="153">
        <v>101.9</v>
      </c>
      <c r="E386" s="242">
        <v>2249</v>
      </c>
      <c r="F386" s="242">
        <v>12728</v>
      </c>
      <c r="G386" s="242">
        <v>7619</v>
      </c>
      <c r="H386" s="242">
        <v>45</v>
      </c>
      <c r="I386" s="275">
        <v>170.86199999999999</v>
      </c>
      <c r="K386" s="241">
        <v>95.3</v>
      </c>
      <c r="L386" s="153">
        <v>101.9</v>
      </c>
      <c r="M386" s="242">
        <v>2294</v>
      </c>
      <c r="N386" s="242">
        <v>13604</v>
      </c>
      <c r="O386" s="242">
        <v>9825</v>
      </c>
      <c r="P386" s="242">
        <v>45</v>
      </c>
      <c r="Q386" s="243">
        <v>97</v>
      </c>
    </row>
    <row r="387" spans="1:18">
      <c r="A387" s="33"/>
      <c r="B387" s="34" t="s">
        <v>165</v>
      </c>
      <c r="C387" s="153">
        <v>95.4</v>
      </c>
      <c r="D387" s="153">
        <v>92.7</v>
      </c>
      <c r="E387" s="242">
        <v>2502</v>
      </c>
      <c r="F387" s="242">
        <v>15074</v>
      </c>
      <c r="G387" s="242">
        <v>11856</v>
      </c>
      <c r="H387" s="242">
        <v>28</v>
      </c>
      <c r="I387" s="275">
        <v>171.16399999999999</v>
      </c>
      <c r="K387" s="241">
        <v>95.4</v>
      </c>
      <c r="L387" s="153">
        <v>92.7</v>
      </c>
      <c r="M387" s="242">
        <v>2614</v>
      </c>
      <c r="N387" s="242">
        <v>14737</v>
      </c>
      <c r="O387" s="242">
        <v>10561</v>
      </c>
      <c r="P387" s="242">
        <v>27</v>
      </c>
      <c r="Q387" s="243">
        <v>96.8</v>
      </c>
    </row>
    <row r="388" spans="1:18">
      <c r="A388" s="33"/>
      <c r="B388" s="34" t="s">
        <v>166</v>
      </c>
      <c r="C388" s="153">
        <v>100.6</v>
      </c>
      <c r="D388" s="153">
        <v>91.2</v>
      </c>
      <c r="E388" s="242">
        <v>2464</v>
      </c>
      <c r="F388" s="242">
        <v>14574</v>
      </c>
      <c r="G388" s="242">
        <v>10381</v>
      </c>
      <c r="H388" s="242">
        <v>34</v>
      </c>
      <c r="I388" s="275">
        <v>173.08699999999999</v>
      </c>
      <c r="K388" s="241">
        <v>100.6</v>
      </c>
      <c r="L388" s="153">
        <v>91.2</v>
      </c>
      <c r="M388" s="242">
        <v>2408</v>
      </c>
      <c r="N388" s="242">
        <v>13458</v>
      </c>
      <c r="O388" s="242">
        <v>10856</v>
      </c>
      <c r="P388" s="242">
        <v>35</v>
      </c>
      <c r="Q388" s="243">
        <v>97</v>
      </c>
    </row>
    <row r="389" spans="1:18">
      <c r="A389" s="33"/>
      <c r="B389" s="34" t="s">
        <v>167</v>
      </c>
      <c r="C389" s="153">
        <v>101.3</v>
      </c>
      <c r="D389" s="153">
        <v>95.1</v>
      </c>
      <c r="E389" s="242">
        <v>2850</v>
      </c>
      <c r="F389" s="242">
        <v>13211</v>
      </c>
      <c r="G389" s="242">
        <v>10456</v>
      </c>
      <c r="H389" s="242">
        <v>40</v>
      </c>
      <c r="I389" s="275">
        <v>174.929</v>
      </c>
      <c r="K389" s="241">
        <v>101.3</v>
      </c>
      <c r="L389" s="153">
        <v>95.1</v>
      </c>
      <c r="M389" s="242">
        <v>2680</v>
      </c>
      <c r="N389" s="242">
        <v>13620</v>
      </c>
      <c r="O389" s="242">
        <v>10737</v>
      </c>
      <c r="P389" s="242">
        <v>37</v>
      </c>
      <c r="Q389" s="243">
        <v>98.7</v>
      </c>
    </row>
    <row r="390" spans="1:18">
      <c r="A390" s="50"/>
      <c r="B390" s="51" t="s">
        <v>168</v>
      </c>
      <c r="C390" s="153">
        <v>106.1</v>
      </c>
      <c r="D390" s="153">
        <v>92.1</v>
      </c>
      <c r="E390" s="242">
        <v>2593</v>
      </c>
      <c r="F390" s="242">
        <v>13475</v>
      </c>
      <c r="G390" s="242">
        <v>9932</v>
      </c>
      <c r="H390" s="242">
        <v>30</v>
      </c>
      <c r="I390" s="275">
        <v>178.50399999999999</v>
      </c>
      <c r="K390" s="246">
        <v>106.1</v>
      </c>
      <c r="L390" s="247">
        <v>92.1</v>
      </c>
      <c r="M390" s="248">
        <v>2472</v>
      </c>
      <c r="N390" s="248">
        <v>13966</v>
      </c>
      <c r="O390" s="248">
        <v>10479</v>
      </c>
      <c r="P390" s="248">
        <v>28</v>
      </c>
      <c r="Q390" s="249">
        <v>99.8</v>
      </c>
    </row>
    <row r="391" spans="1:18">
      <c r="A391" s="63" t="s">
        <v>232</v>
      </c>
      <c r="B391" s="64" t="s">
        <v>157</v>
      </c>
      <c r="C391" s="254">
        <v>103.6</v>
      </c>
      <c r="D391" s="254">
        <v>94</v>
      </c>
      <c r="E391" s="255">
        <v>2201</v>
      </c>
      <c r="F391" s="255">
        <v>14840</v>
      </c>
      <c r="G391" s="255">
        <v>10135</v>
      </c>
      <c r="H391" s="255">
        <v>29</v>
      </c>
      <c r="I391" s="278">
        <v>182.32499999999999</v>
      </c>
      <c r="K391" s="253">
        <v>103.6</v>
      </c>
      <c r="L391" s="254">
        <v>94</v>
      </c>
      <c r="M391" s="255">
        <v>2480</v>
      </c>
      <c r="N391" s="255">
        <v>14163</v>
      </c>
      <c r="O391" s="255">
        <v>10467</v>
      </c>
      <c r="P391" s="255">
        <v>31</v>
      </c>
      <c r="Q391" s="256">
        <v>102.6</v>
      </c>
    </row>
    <row r="392" spans="1:18">
      <c r="A392" s="33">
        <v>2021</v>
      </c>
      <c r="B392" s="34" t="s">
        <v>158</v>
      </c>
      <c r="C392" s="153">
        <v>107</v>
      </c>
      <c r="D392" s="153">
        <v>94.2</v>
      </c>
      <c r="E392" s="242">
        <v>2483</v>
      </c>
      <c r="F392" s="242">
        <v>14428</v>
      </c>
      <c r="G392" s="242">
        <v>11333</v>
      </c>
      <c r="H392" s="242">
        <v>19</v>
      </c>
      <c r="I392" s="275">
        <v>188.43299999999999</v>
      </c>
      <c r="K392" s="241">
        <v>107</v>
      </c>
      <c r="L392" s="153">
        <v>94.2</v>
      </c>
      <c r="M392" s="242">
        <v>2521</v>
      </c>
      <c r="N392" s="242">
        <v>13873</v>
      </c>
      <c r="O392" s="242">
        <v>10110</v>
      </c>
      <c r="P392" s="242">
        <v>25</v>
      </c>
      <c r="Q392" s="243">
        <v>107.2</v>
      </c>
    </row>
    <row r="393" spans="1:18">
      <c r="A393" s="33"/>
      <c r="B393" s="34" t="s">
        <v>159</v>
      </c>
      <c r="C393" s="153">
        <v>107.7</v>
      </c>
      <c r="D393" s="153">
        <v>92.4</v>
      </c>
      <c r="E393" s="242">
        <v>2400</v>
      </c>
      <c r="F393" s="242">
        <v>14859</v>
      </c>
      <c r="G393" s="242">
        <v>15552</v>
      </c>
      <c r="H393" s="242">
        <v>27</v>
      </c>
      <c r="I393" s="275">
        <v>191.70699999999999</v>
      </c>
      <c r="K393" s="241">
        <v>107.7</v>
      </c>
      <c r="L393" s="153">
        <v>92.4</v>
      </c>
      <c r="M393" s="242">
        <v>2367</v>
      </c>
      <c r="N393" s="242">
        <v>14687</v>
      </c>
      <c r="O393" s="242">
        <v>10111</v>
      </c>
      <c r="P393" s="242">
        <v>27</v>
      </c>
      <c r="Q393" s="243">
        <v>115.4</v>
      </c>
    </row>
    <row r="394" spans="1:18">
      <c r="A394" s="33"/>
      <c r="B394" s="34" t="s">
        <v>160</v>
      </c>
      <c r="C394" s="153">
        <v>106.5</v>
      </c>
      <c r="D394" s="153">
        <v>89.8</v>
      </c>
      <c r="E394" s="242">
        <v>2620</v>
      </c>
      <c r="F394" s="242">
        <v>14059</v>
      </c>
      <c r="G394" s="242">
        <v>9068</v>
      </c>
      <c r="H394" s="242">
        <v>21</v>
      </c>
      <c r="I394" s="275">
        <v>196.625</v>
      </c>
      <c r="K394" s="241">
        <v>106.5</v>
      </c>
      <c r="L394" s="153">
        <v>89.8</v>
      </c>
      <c r="M394" s="242">
        <v>2378</v>
      </c>
      <c r="N394" s="242">
        <v>14220</v>
      </c>
      <c r="O394" s="242">
        <v>10638</v>
      </c>
      <c r="P394" s="242">
        <v>23</v>
      </c>
      <c r="Q394" s="243">
        <v>122.2</v>
      </c>
    </row>
    <row r="395" spans="1:18">
      <c r="A395" s="33"/>
      <c r="B395" s="34" t="s">
        <v>161</v>
      </c>
      <c r="C395" s="153">
        <v>104.4</v>
      </c>
      <c r="D395" s="153">
        <v>89.8</v>
      </c>
      <c r="E395" s="242">
        <v>2245</v>
      </c>
      <c r="F395" s="242">
        <v>12695</v>
      </c>
      <c r="G395" s="242">
        <v>7913</v>
      </c>
      <c r="H395" s="242">
        <v>21</v>
      </c>
      <c r="I395" s="275">
        <v>201.42400000000001</v>
      </c>
      <c r="K395" s="241">
        <v>104.4</v>
      </c>
      <c r="L395" s="153">
        <v>89.8</v>
      </c>
      <c r="M395" s="242">
        <v>2544</v>
      </c>
      <c r="N395" s="242">
        <v>14088</v>
      </c>
      <c r="O395" s="242">
        <v>10040</v>
      </c>
      <c r="P395" s="242">
        <v>24</v>
      </c>
      <c r="Q395" s="243">
        <v>124.2</v>
      </c>
    </row>
    <row r="396" spans="1:18">
      <c r="A396" s="33"/>
      <c r="B396" s="34" t="s">
        <v>162</v>
      </c>
      <c r="C396" s="153">
        <v>103.7</v>
      </c>
      <c r="D396" s="153">
        <v>87.3</v>
      </c>
      <c r="E396" s="242">
        <v>2597</v>
      </c>
      <c r="F396" s="242">
        <v>15311</v>
      </c>
      <c r="G396" s="242">
        <v>9657</v>
      </c>
      <c r="H396" s="242">
        <v>41</v>
      </c>
      <c r="I396" s="275">
        <v>204.39099999999999</v>
      </c>
      <c r="K396" s="241">
        <v>103.7</v>
      </c>
      <c r="L396" s="153">
        <v>87.3</v>
      </c>
      <c r="M396" s="242">
        <v>2505</v>
      </c>
      <c r="N396" s="242">
        <v>14943</v>
      </c>
      <c r="O396" s="242">
        <v>10037</v>
      </c>
      <c r="P396" s="242">
        <v>34</v>
      </c>
      <c r="Q396" s="243">
        <v>123.2</v>
      </c>
    </row>
    <row r="397" spans="1:18">
      <c r="A397" s="33"/>
      <c r="B397" s="34" t="s">
        <v>163</v>
      </c>
      <c r="C397" s="153">
        <v>105.6</v>
      </c>
      <c r="D397" s="153">
        <v>88</v>
      </c>
      <c r="E397" s="242">
        <v>2425</v>
      </c>
      <c r="F397" s="242">
        <v>14818</v>
      </c>
      <c r="G397" s="242">
        <v>9720</v>
      </c>
      <c r="H397" s="242">
        <v>32</v>
      </c>
      <c r="I397" s="275">
        <v>209.95500000000001</v>
      </c>
      <c r="K397" s="241">
        <v>105.6</v>
      </c>
      <c r="L397" s="153">
        <v>88</v>
      </c>
      <c r="M397" s="242">
        <v>2456</v>
      </c>
      <c r="N397" s="242">
        <v>14563</v>
      </c>
      <c r="O397" s="242">
        <v>9838</v>
      </c>
      <c r="P397" s="242">
        <v>29</v>
      </c>
      <c r="Q397" s="243">
        <v>124.6</v>
      </c>
      <c r="R397" s="15" t="s">
        <v>228</v>
      </c>
    </row>
    <row r="398" spans="1:18">
      <c r="A398" s="33"/>
      <c r="B398" s="34" t="s">
        <v>164</v>
      </c>
      <c r="C398" s="153">
        <v>103.3</v>
      </c>
      <c r="D398" s="153">
        <v>92</v>
      </c>
      <c r="E398" s="242">
        <v>2641</v>
      </c>
      <c r="F398" s="242">
        <v>13548</v>
      </c>
      <c r="G398" s="242">
        <v>7795</v>
      </c>
      <c r="H398" s="242">
        <v>27</v>
      </c>
      <c r="I398" s="275">
        <v>211.43</v>
      </c>
      <c r="K398" s="241">
        <v>103.3</v>
      </c>
      <c r="L398" s="153">
        <v>92</v>
      </c>
      <c r="M398" s="242">
        <v>2635</v>
      </c>
      <c r="N398" s="242">
        <v>14434</v>
      </c>
      <c r="O398" s="242">
        <v>9779</v>
      </c>
      <c r="P398" s="242">
        <v>27</v>
      </c>
      <c r="Q398" s="243">
        <v>123.7</v>
      </c>
    </row>
    <row r="399" spans="1:18">
      <c r="A399" s="33"/>
      <c r="B399" s="34" t="s">
        <v>165</v>
      </c>
      <c r="C399" s="153">
        <v>101.4</v>
      </c>
      <c r="D399" s="153">
        <v>94</v>
      </c>
      <c r="E399" s="242">
        <v>2569</v>
      </c>
      <c r="F399" s="242">
        <v>15556</v>
      </c>
      <c r="G399" s="242">
        <v>8955</v>
      </c>
      <c r="H399" s="242">
        <v>39</v>
      </c>
      <c r="I399" s="275">
        <v>214.34399999999999</v>
      </c>
      <c r="K399" s="241">
        <v>101.4</v>
      </c>
      <c r="L399" s="153">
        <v>94</v>
      </c>
      <c r="M399" s="242">
        <v>2668</v>
      </c>
      <c r="N399" s="242">
        <v>15259</v>
      </c>
      <c r="O399" s="242">
        <v>8069</v>
      </c>
      <c r="P399" s="242">
        <v>38</v>
      </c>
      <c r="Q399" s="243">
        <v>125.2</v>
      </c>
    </row>
    <row r="400" spans="1:18">
      <c r="A400" s="33"/>
      <c r="B400" s="34" t="s">
        <v>166</v>
      </c>
      <c r="C400" s="153">
        <v>101.3</v>
      </c>
      <c r="D400" s="153">
        <v>94.5</v>
      </c>
      <c r="E400" s="242">
        <v>2700</v>
      </c>
      <c r="F400" s="242">
        <v>16101</v>
      </c>
      <c r="G400" s="242">
        <v>7335</v>
      </c>
      <c r="H400" s="242">
        <v>23</v>
      </c>
      <c r="I400" s="275">
        <v>220.42599999999999</v>
      </c>
      <c r="K400" s="241">
        <v>101.3</v>
      </c>
      <c r="L400" s="153">
        <v>94.5</v>
      </c>
      <c r="M400" s="242">
        <v>2583</v>
      </c>
      <c r="N400" s="242">
        <v>15249</v>
      </c>
      <c r="O400" s="242">
        <v>7868</v>
      </c>
      <c r="P400" s="242">
        <v>23</v>
      </c>
      <c r="Q400" s="243">
        <v>127.3</v>
      </c>
    </row>
    <row r="401" spans="1:18">
      <c r="A401" s="33"/>
      <c r="B401" s="34" t="s">
        <v>167</v>
      </c>
      <c r="C401" s="153">
        <v>103.3</v>
      </c>
      <c r="D401" s="153">
        <v>92.5</v>
      </c>
      <c r="E401" s="242">
        <v>2810</v>
      </c>
      <c r="F401" s="242">
        <v>14535</v>
      </c>
      <c r="G401" s="242">
        <v>9098</v>
      </c>
      <c r="H401" s="242">
        <v>30</v>
      </c>
      <c r="I401" s="275">
        <v>220.68799999999999</v>
      </c>
      <c r="K401" s="241">
        <v>103.3</v>
      </c>
      <c r="L401" s="153">
        <v>92.5</v>
      </c>
      <c r="M401" s="242">
        <v>2607</v>
      </c>
      <c r="N401" s="242">
        <v>14561</v>
      </c>
      <c r="O401" s="242">
        <v>9049</v>
      </c>
      <c r="P401" s="242">
        <v>27</v>
      </c>
      <c r="Q401" s="243">
        <v>126.2</v>
      </c>
    </row>
    <row r="402" spans="1:18">
      <c r="A402" s="50"/>
      <c r="B402" s="51" t="s">
        <v>168</v>
      </c>
      <c r="C402" s="247">
        <v>99.7</v>
      </c>
      <c r="D402" s="247">
        <v>94.2</v>
      </c>
      <c r="E402" s="248">
        <v>2593</v>
      </c>
      <c r="F402" s="248">
        <v>15147</v>
      </c>
      <c r="G402" s="248">
        <v>9335</v>
      </c>
      <c r="H402" s="248">
        <v>30</v>
      </c>
      <c r="I402" s="279">
        <v>222.07599999999999</v>
      </c>
      <c r="K402" s="241">
        <v>99.7</v>
      </c>
      <c r="L402" s="153">
        <v>94.2</v>
      </c>
      <c r="M402" s="242">
        <v>2508</v>
      </c>
      <c r="N402" s="242">
        <v>15564</v>
      </c>
      <c r="O402" s="242">
        <v>9776</v>
      </c>
      <c r="P402" s="242">
        <v>29</v>
      </c>
      <c r="Q402" s="243">
        <v>124.4</v>
      </c>
      <c r="R402" s="15" t="s">
        <v>228</v>
      </c>
    </row>
    <row r="403" spans="1:18">
      <c r="A403" s="63" t="s">
        <v>235</v>
      </c>
      <c r="B403" s="64" t="s">
        <v>157</v>
      </c>
      <c r="C403" s="254">
        <v>102.1</v>
      </c>
      <c r="D403" s="254">
        <v>93.5</v>
      </c>
      <c r="E403" s="255">
        <v>1743</v>
      </c>
      <c r="F403" s="255">
        <v>17420</v>
      </c>
      <c r="G403" s="255">
        <v>9044</v>
      </c>
      <c r="H403" s="255">
        <v>24</v>
      </c>
      <c r="I403" s="278">
        <v>226.399</v>
      </c>
      <c r="K403" s="253">
        <v>102.1</v>
      </c>
      <c r="L403" s="254">
        <v>93.5</v>
      </c>
      <c r="M403" s="255">
        <v>1957</v>
      </c>
      <c r="N403" s="255">
        <v>16771</v>
      </c>
      <c r="O403" s="255">
        <v>9290</v>
      </c>
      <c r="P403" s="255">
        <v>25</v>
      </c>
      <c r="Q403" s="256">
        <v>124.2</v>
      </c>
    </row>
    <row r="404" spans="1:18">
      <c r="A404" s="33">
        <v>2022</v>
      </c>
      <c r="B404" s="34" t="s">
        <v>158</v>
      </c>
      <c r="C404" s="153">
        <v>101.7</v>
      </c>
      <c r="D404" s="153">
        <v>92.9</v>
      </c>
      <c r="E404" s="242">
        <v>2320</v>
      </c>
      <c r="F404" s="242">
        <v>15270</v>
      </c>
      <c r="G404" s="242">
        <v>8699</v>
      </c>
      <c r="H404" s="242">
        <v>19</v>
      </c>
      <c r="I404" s="275">
        <v>233.511</v>
      </c>
      <c r="K404" s="241">
        <v>101.7</v>
      </c>
      <c r="L404" s="153">
        <v>92.9</v>
      </c>
      <c r="M404" s="242">
        <v>2395</v>
      </c>
      <c r="N404" s="242">
        <v>14951</v>
      </c>
      <c r="O404" s="242">
        <v>7846</v>
      </c>
      <c r="P404" s="242">
        <v>25</v>
      </c>
      <c r="Q404" s="243">
        <v>123.9</v>
      </c>
    </row>
    <row r="405" spans="1:18">
      <c r="A405" s="33"/>
      <c r="B405" s="34" t="s">
        <v>159</v>
      </c>
      <c r="C405" s="153">
        <v>100.1</v>
      </c>
      <c r="D405" s="153">
        <v>92.9</v>
      </c>
      <c r="E405" s="242">
        <v>2581</v>
      </c>
      <c r="F405" s="242">
        <v>16326</v>
      </c>
      <c r="G405" s="242">
        <v>13294</v>
      </c>
      <c r="H405" s="242">
        <v>22</v>
      </c>
      <c r="I405" s="275">
        <v>241.59800000000001</v>
      </c>
      <c r="K405" s="241">
        <v>100.1</v>
      </c>
      <c r="L405" s="153">
        <v>92.9</v>
      </c>
      <c r="M405" s="242">
        <v>2563</v>
      </c>
      <c r="N405" s="242">
        <v>16010</v>
      </c>
      <c r="O405" s="242">
        <v>8765</v>
      </c>
      <c r="P405" s="242">
        <v>22</v>
      </c>
      <c r="Q405" s="243">
        <v>126</v>
      </c>
    </row>
    <row r="406" spans="1:18">
      <c r="A406" s="33"/>
      <c r="B406" s="34" t="s">
        <v>160</v>
      </c>
      <c r="C406" s="153">
        <v>104.7</v>
      </c>
      <c r="D406" s="153">
        <v>91.4</v>
      </c>
      <c r="E406" s="242">
        <v>3298</v>
      </c>
      <c r="F406" s="242">
        <v>16283</v>
      </c>
      <c r="G406" s="242">
        <v>7221</v>
      </c>
      <c r="H406" s="242">
        <v>28</v>
      </c>
      <c r="I406" s="275">
        <v>247.53399999999999</v>
      </c>
      <c r="K406" s="241">
        <v>104.7</v>
      </c>
      <c r="L406" s="153">
        <v>91.4</v>
      </c>
      <c r="M406" s="242">
        <v>3042</v>
      </c>
      <c r="N406" s="242">
        <v>16481</v>
      </c>
      <c r="O406" s="242">
        <v>8435</v>
      </c>
      <c r="P406" s="242">
        <v>32</v>
      </c>
      <c r="Q406" s="243">
        <v>125.9</v>
      </c>
    </row>
    <row r="407" spans="1:18">
      <c r="A407" s="33"/>
      <c r="B407" s="34" t="s">
        <v>161</v>
      </c>
      <c r="C407" s="153">
        <v>98.2</v>
      </c>
      <c r="D407" s="153">
        <v>99.6</v>
      </c>
      <c r="E407" s="242">
        <v>2109</v>
      </c>
      <c r="F407" s="242">
        <v>14606</v>
      </c>
      <c r="G407" s="242">
        <v>6688</v>
      </c>
      <c r="H407" s="242">
        <v>19</v>
      </c>
      <c r="I407" s="275">
        <v>247.87200000000001</v>
      </c>
      <c r="K407" s="241">
        <v>98.2</v>
      </c>
      <c r="L407" s="153">
        <v>99.6</v>
      </c>
      <c r="M407" s="242">
        <v>2384</v>
      </c>
      <c r="N407" s="242">
        <v>16063</v>
      </c>
      <c r="O407" s="242">
        <v>8349</v>
      </c>
      <c r="P407" s="242">
        <v>22</v>
      </c>
      <c r="Q407" s="243">
        <v>123.1</v>
      </c>
    </row>
    <row r="408" spans="1:18">
      <c r="A408" s="33"/>
      <c r="B408" s="34" t="s">
        <v>162</v>
      </c>
      <c r="C408" s="153">
        <v>102.1</v>
      </c>
      <c r="D408" s="153">
        <v>83.8</v>
      </c>
      <c r="E408" s="242">
        <v>2587</v>
      </c>
      <c r="F408" s="242">
        <v>16843</v>
      </c>
      <c r="G408" s="242">
        <v>7882</v>
      </c>
      <c r="H408" s="242">
        <v>27</v>
      </c>
      <c r="I408" s="275">
        <v>250.63</v>
      </c>
      <c r="K408" s="241">
        <v>102.1</v>
      </c>
      <c r="L408" s="153">
        <v>83.8</v>
      </c>
      <c r="M408" s="242">
        <v>2505</v>
      </c>
      <c r="N408" s="242">
        <v>16492</v>
      </c>
      <c r="O408" s="242">
        <v>8209</v>
      </c>
      <c r="P408" s="242">
        <v>22</v>
      </c>
      <c r="Q408" s="243">
        <v>122.6</v>
      </c>
    </row>
    <row r="409" spans="1:18">
      <c r="A409" s="33"/>
      <c r="B409" s="34" t="s">
        <v>163</v>
      </c>
      <c r="C409" s="153">
        <v>101.5</v>
      </c>
      <c r="D409" s="153">
        <v>92.9</v>
      </c>
      <c r="E409" s="242">
        <v>2509</v>
      </c>
      <c r="F409" s="242">
        <v>16630</v>
      </c>
      <c r="G409" s="242">
        <v>8634</v>
      </c>
      <c r="H409" s="242">
        <v>31</v>
      </c>
      <c r="I409" s="275">
        <v>248.184</v>
      </c>
      <c r="K409" s="241">
        <v>101.5</v>
      </c>
      <c r="L409" s="153">
        <v>92.9</v>
      </c>
      <c r="M409" s="242">
        <v>2566</v>
      </c>
      <c r="N409" s="242">
        <v>16657</v>
      </c>
      <c r="O409" s="242">
        <v>8946</v>
      </c>
      <c r="P409" s="242">
        <v>27</v>
      </c>
      <c r="Q409" s="243">
        <v>118.2</v>
      </c>
    </row>
    <row r="410" spans="1:18">
      <c r="A410" s="33"/>
      <c r="B410" s="34" t="s">
        <v>164</v>
      </c>
      <c r="C410" s="153">
        <v>100.2</v>
      </c>
      <c r="D410" s="153">
        <v>94.6</v>
      </c>
      <c r="E410" s="242">
        <v>2797</v>
      </c>
      <c r="F410" s="242">
        <v>15252</v>
      </c>
      <c r="G410" s="242">
        <v>7489</v>
      </c>
      <c r="H410" s="242">
        <v>23</v>
      </c>
      <c r="I410" s="275">
        <v>248.93199999999999</v>
      </c>
      <c r="K410" s="241">
        <v>100.2</v>
      </c>
      <c r="L410" s="153">
        <v>94.6</v>
      </c>
      <c r="M410" s="242">
        <v>2705</v>
      </c>
      <c r="N410" s="242">
        <v>16000</v>
      </c>
      <c r="O410" s="242">
        <v>9094</v>
      </c>
      <c r="P410" s="242">
        <v>23</v>
      </c>
      <c r="Q410" s="243">
        <v>117.7</v>
      </c>
    </row>
    <row r="411" spans="1:18">
      <c r="A411" s="33"/>
      <c r="B411" s="34" t="s">
        <v>165</v>
      </c>
      <c r="C411" s="153">
        <v>102.4</v>
      </c>
      <c r="D411" s="153">
        <v>93.6</v>
      </c>
      <c r="E411" s="242">
        <v>2265</v>
      </c>
      <c r="F411" s="242">
        <v>16204</v>
      </c>
      <c r="G411" s="242">
        <v>10119</v>
      </c>
      <c r="H411" s="242">
        <v>30</v>
      </c>
      <c r="I411" s="275">
        <v>247.19300000000001</v>
      </c>
      <c r="K411" s="241">
        <v>102.4</v>
      </c>
      <c r="L411" s="153">
        <v>93.6</v>
      </c>
      <c r="M411" s="242">
        <v>2327</v>
      </c>
      <c r="N411" s="242">
        <v>15688</v>
      </c>
      <c r="O411" s="242">
        <v>9048</v>
      </c>
      <c r="P411" s="242">
        <v>29</v>
      </c>
      <c r="Q411" s="243">
        <v>115.3</v>
      </c>
    </row>
    <row r="412" spans="1:18">
      <c r="A412" s="33"/>
      <c r="B412" s="34" t="s">
        <v>166</v>
      </c>
      <c r="C412" s="153">
        <v>101</v>
      </c>
      <c r="D412" s="153">
        <v>97.3</v>
      </c>
      <c r="E412" s="242">
        <v>3274</v>
      </c>
      <c r="F412" s="242">
        <v>17011</v>
      </c>
      <c r="G412" s="242">
        <v>8658</v>
      </c>
      <c r="H412" s="242">
        <v>33</v>
      </c>
      <c r="I412" s="275">
        <v>248.71600000000001</v>
      </c>
      <c r="K412" s="241">
        <v>101</v>
      </c>
      <c r="L412" s="153">
        <v>97.3</v>
      </c>
      <c r="M412" s="242">
        <v>3082</v>
      </c>
      <c r="N412" s="242">
        <v>16175</v>
      </c>
      <c r="O412" s="242">
        <v>9355</v>
      </c>
      <c r="P412" s="242">
        <v>33</v>
      </c>
      <c r="Q412" s="243">
        <v>112.8</v>
      </c>
    </row>
    <row r="413" spans="1:18">
      <c r="A413" s="33"/>
      <c r="B413" s="34" t="s">
        <v>167</v>
      </c>
      <c r="C413" s="153">
        <v>101.1</v>
      </c>
      <c r="D413" s="153">
        <v>97.1</v>
      </c>
      <c r="E413" s="242">
        <v>2930</v>
      </c>
      <c r="F413" s="242">
        <v>16180</v>
      </c>
      <c r="G413" s="242">
        <v>9164</v>
      </c>
      <c r="H413" s="242">
        <v>29</v>
      </c>
      <c r="I413" s="275">
        <v>250.6</v>
      </c>
      <c r="K413" s="241">
        <v>101.1</v>
      </c>
      <c r="L413" s="153">
        <v>97.1</v>
      </c>
      <c r="M413" s="242">
        <v>2716</v>
      </c>
      <c r="N413" s="242">
        <v>16439</v>
      </c>
      <c r="O413" s="242">
        <v>9306</v>
      </c>
      <c r="P413" s="242">
        <v>26</v>
      </c>
      <c r="Q413" s="243">
        <v>113.6</v>
      </c>
    </row>
    <row r="414" spans="1:18">
      <c r="A414" s="33"/>
      <c r="B414" s="34" t="s">
        <v>168</v>
      </c>
      <c r="C414" s="153">
        <v>99</v>
      </c>
      <c r="D414" s="153">
        <v>100.4</v>
      </c>
      <c r="E414" s="242">
        <v>2651</v>
      </c>
      <c r="F414" s="242">
        <v>15351</v>
      </c>
      <c r="G414" s="242">
        <v>9055</v>
      </c>
      <c r="H414" s="242">
        <v>33</v>
      </c>
      <c r="I414" s="275">
        <v>249.80699999999999</v>
      </c>
      <c r="K414" s="241">
        <v>99</v>
      </c>
      <c r="L414" s="153">
        <v>100.4</v>
      </c>
      <c r="M414" s="242">
        <v>2584</v>
      </c>
      <c r="N414" s="242">
        <v>15754</v>
      </c>
      <c r="O414" s="242">
        <v>9552</v>
      </c>
      <c r="P414" s="242">
        <v>32</v>
      </c>
      <c r="Q414" s="243">
        <v>112.5</v>
      </c>
    </row>
    <row r="415" spans="1:18">
      <c r="A415" s="197" t="s">
        <v>239</v>
      </c>
      <c r="B415" s="71" t="s">
        <v>157</v>
      </c>
      <c r="C415" s="254">
        <v>98.1</v>
      </c>
      <c r="D415" s="254">
        <v>107.3</v>
      </c>
      <c r="E415" s="255">
        <v>2775</v>
      </c>
      <c r="F415" s="255">
        <v>16040</v>
      </c>
      <c r="G415" s="255">
        <v>9909</v>
      </c>
      <c r="H415" s="255">
        <v>35</v>
      </c>
      <c r="I415" s="280">
        <v>251.60499999999999</v>
      </c>
      <c r="K415" s="281">
        <v>98.1</v>
      </c>
      <c r="L415" s="254">
        <v>107.3</v>
      </c>
      <c r="M415" s="255">
        <v>3138</v>
      </c>
      <c r="N415" s="255">
        <v>15164</v>
      </c>
      <c r="O415" s="255">
        <v>9965</v>
      </c>
      <c r="P415" s="255">
        <v>37</v>
      </c>
      <c r="Q415" s="256">
        <v>111.1</v>
      </c>
    </row>
    <row r="416" spans="1:18">
      <c r="A416" s="199">
        <v>2023</v>
      </c>
      <c r="B416" s="41" t="s">
        <v>158</v>
      </c>
      <c r="C416" s="153">
        <v>100.2</v>
      </c>
      <c r="D416" s="153">
        <v>100.2</v>
      </c>
      <c r="E416" s="242">
        <v>2081</v>
      </c>
      <c r="F416" s="242">
        <v>15411</v>
      </c>
      <c r="G416" s="242">
        <v>11280</v>
      </c>
      <c r="H416" s="242">
        <v>32</v>
      </c>
      <c r="I416" s="282">
        <v>253.17500000000001</v>
      </c>
      <c r="K416" s="283">
        <v>100.2</v>
      </c>
      <c r="L416" s="153">
        <v>100.2</v>
      </c>
      <c r="M416" s="242">
        <v>2191</v>
      </c>
      <c r="N416" s="242">
        <v>15271</v>
      </c>
      <c r="O416" s="242">
        <v>10251</v>
      </c>
      <c r="P416" s="242">
        <v>42</v>
      </c>
      <c r="Q416" s="243">
        <v>108.4</v>
      </c>
    </row>
    <row r="417" spans="1:17">
      <c r="A417" s="199"/>
      <c r="B417" s="41" t="s">
        <v>159</v>
      </c>
      <c r="C417" s="153">
        <v>101</v>
      </c>
      <c r="D417" s="153">
        <v>102.9</v>
      </c>
      <c r="E417" s="242">
        <v>2635</v>
      </c>
      <c r="F417" s="242">
        <v>15636</v>
      </c>
      <c r="G417" s="242">
        <v>15497</v>
      </c>
      <c r="H417" s="242">
        <v>48</v>
      </c>
      <c r="I417" s="282">
        <v>253.19900000000001</v>
      </c>
      <c r="K417" s="283">
        <v>101</v>
      </c>
      <c r="L417" s="153">
        <v>102.9</v>
      </c>
      <c r="M417" s="242">
        <v>2618</v>
      </c>
      <c r="N417" s="242">
        <v>15316</v>
      </c>
      <c r="O417" s="242">
        <v>10124</v>
      </c>
      <c r="P417" s="242">
        <v>48</v>
      </c>
      <c r="Q417" s="243">
        <v>104.8</v>
      </c>
    </row>
    <row r="418" spans="1:17">
      <c r="A418" s="199"/>
      <c r="B418" s="41" t="s">
        <v>160</v>
      </c>
      <c r="C418" s="153">
        <v>98.9</v>
      </c>
      <c r="D418" s="153">
        <v>101.6</v>
      </c>
      <c r="E418" s="242">
        <v>2685</v>
      </c>
      <c r="F418" s="242">
        <v>15137</v>
      </c>
      <c r="G418" s="242">
        <v>9350</v>
      </c>
      <c r="H418" s="242">
        <v>34</v>
      </c>
      <c r="I418" s="282">
        <v>252.465</v>
      </c>
      <c r="K418" s="283">
        <v>98.9</v>
      </c>
      <c r="L418" s="153">
        <v>101.6</v>
      </c>
      <c r="M418" s="242">
        <v>2524</v>
      </c>
      <c r="N418" s="242">
        <v>15759</v>
      </c>
      <c r="O418" s="242">
        <v>11230</v>
      </c>
      <c r="P418" s="242">
        <v>40</v>
      </c>
      <c r="Q418" s="243">
        <v>102</v>
      </c>
    </row>
    <row r="419" spans="1:17">
      <c r="A419" s="199"/>
      <c r="B419" s="41" t="s">
        <v>161</v>
      </c>
      <c r="C419" s="153">
        <v>100</v>
      </c>
      <c r="D419" s="153">
        <v>101.5</v>
      </c>
      <c r="E419" s="242">
        <v>2376</v>
      </c>
      <c r="F419" s="242">
        <v>14470</v>
      </c>
      <c r="G419" s="242">
        <v>9047</v>
      </c>
      <c r="H419" s="242">
        <v>45</v>
      </c>
      <c r="I419" s="282">
        <v>251.55699999999999</v>
      </c>
      <c r="K419" s="283">
        <v>100</v>
      </c>
      <c r="L419" s="153">
        <v>101.5</v>
      </c>
      <c r="M419" s="242">
        <v>2671</v>
      </c>
      <c r="N419" s="242">
        <v>15548</v>
      </c>
      <c r="O419" s="242">
        <v>11020</v>
      </c>
      <c r="P419" s="242">
        <v>51</v>
      </c>
      <c r="Q419" s="243">
        <v>101.5</v>
      </c>
    </row>
    <row r="420" spans="1:17">
      <c r="A420" s="199"/>
      <c r="B420" s="41" t="s">
        <v>162</v>
      </c>
      <c r="C420" s="153">
        <v>100.9</v>
      </c>
      <c r="D420" s="153">
        <v>103.7</v>
      </c>
      <c r="E420" s="242">
        <v>2180</v>
      </c>
      <c r="F420" s="242">
        <v>15796</v>
      </c>
      <c r="G420" s="242">
        <v>10869</v>
      </c>
      <c r="H420" s="242">
        <v>49</v>
      </c>
      <c r="I420" s="282">
        <v>253.798</v>
      </c>
      <c r="K420" s="283">
        <v>100.9</v>
      </c>
      <c r="L420" s="153">
        <v>103.7</v>
      </c>
      <c r="M420" s="242">
        <v>2107</v>
      </c>
      <c r="N420" s="242">
        <v>15316</v>
      </c>
      <c r="O420" s="242">
        <v>11092</v>
      </c>
      <c r="P420" s="242">
        <v>40</v>
      </c>
      <c r="Q420" s="243">
        <v>101.3</v>
      </c>
    </row>
    <row r="421" spans="1:17">
      <c r="A421" s="199"/>
      <c r="B421" s="41" t="s">
        <v>163</v>
      </c>
      <c r="C421" s="153">
        <v>100.7</v>
      </c>
      <c r="D421" s="153">
        <v>102.5</v>
      </c>
      <c r="E421" s="242">
        <v>2367</v>
      </c>
      <c r="F421" s="242">
        <v>15813</v>
      </c>
      <c r="G421" s="242">
        <v>10375</v>
      </c>
      <c r="H421" s="242">
        <v>32</v>
      </c>
      <c r="I421" s="282">
        <v>255.96899999999999</v>
      </c>
      <c r="K421" s="283">
        <v>100.7</v>
      </c>
      <c r="L421" s="153">
        <v>102.5</v>
      </c>
      <c r="M421" s="242">
        <v>2406</v>
      </c>
      <c r="N421" s="242">
        <v>15819</v>
      </c>
      <c r="O421" s="242">
        <v>10728</v>
      </c>
      <c r="P421" s="242">
        <v>27</v>
      </c>
      <c r="Q421" s="243">
        <v>103.1</v>
      </c>
    </row>
    <row r="422" spans="1:17">
      <c r="A422" s="199"/>
      <c r="B422" s="41" t="s">
        <v>164</v>
      </c>
      <c r="C422" s="153">
        <v>98.5</v>
      </c>
      <c r="D422" s="153">
        <v>105.2</v>
      </c>
      <c r="E422" s="242">
        <v>2796</v>
      </c>
      <c r="F422" s="242">
        <v>14574</v>
      </c>
      <c r="G422" s="242">
        <v>8872</v>
      </c>
      <c r="H422" s="242">
        <v>45</v>
      </c>
      <c r="I422" s="282">
        <v>257.947</v>
      </c>
      <c r="K422" s="283">
        <v>98.5</v>
      </c>
      <c r="L422" s="153">
        <v>105.2</v>
      </c>
      <c r="M422" s="242">
        <v>2653</v>
      </c>
      <c r="N422" s="242">
        <v>15388</v>
      </c>
      <c r="O422" s="242">
        <v>10759</v>
      </c>
      <c r="P422" s="242">
        <v>46</v>
      </c>
      <c r="Q422" s="243">
        <v>103.6</v>
      </c>
    </row>
    <row r="423" spans="1:17">
      <c r="A423" s="199"/>
      <c r="B423" s="41" t="s">
        <v>165</v>
      </c>
      <c r="C423" s="153">
        <v>100</v>
      </c>
      <c r="D423" s="153">
        <v>104.3</v>
      </c>
      <c r="E423" s="242">
        <v>2412</v>
      </c>
      <c r="F423" s="242">
        <v>16108</v>
      </c>
      <c r="G423" s="242">
        <v>11536</v>
      </c>
      <c r="H423" s="242">
        <v>48</v>
      </c>
      <c r="I423" s="282">
        <v>257.26100000000002</v>
      </c>
      <c r="K423" s="283">
        <v>100</v>
      </c>
      <c r="L423" s="153">
        <v>104.3</v>
      </c>
      <c r="M423" s="242">
        <v>2477</v>
      </c>
      <c r="N423" s="242">
        <v>15742</v>
      </c>
      <c r="O423" s="242">
        <v>10583</v>
      </c>
      <c r="P423" s="242">
        <v>46</v>
      </c>
      <c r="Q423" s="243">
        <v>104.1</v>
      </c>
    </row>
    <row r="424" spans="1:17">
      <c r="A424" s="199"/>
      <c r="B424" s="41" t="s">
        <v>166</v>
      </c>
      <c r="C424" s="153">
        <v>100.5</v>
      </c>
      <c r="D424" s="153">
        <v>106.7</v>
      </c>
      <c r="E424" s="242">
        <v>3240</v>
      </c>
      <c r="F424" s="242">
        <v>16766</v>
      </c>
      <c r="G424" s="242">
        <v>10166</v>
      </c>
      <c r="H424" s="242">
        <v>48</v>
      </c>
      <c r="I424" s="282">
        <v>257.33600000000001</v>
      </c>
      <c r="K424" s="283">
        <v>100.5</v>
      </c>
      <c r="L424" s="153">
        <v>106.7</v>
      </c>
      <c r="M424" s="242">
        <v>3016</v>
      </c>
      <c r="N424" s="242">
        <v>15600</v>
      </c>
      <c r="O424" s="242">
        <v>10843</v>
      </c>
      <c r="P424" s="242">
        <v>49</v>
      </c>
      <c r="Q424" s="243">
        <v>103.5</v>
      </c>
    </row>
    <row r="425" spans="1:17">
      <c r="A425" s="199"/>
      <c r="B425" s="41" t="s">
        <v>167</v>
      </c>
      <c r="C425" s="153">
        <v>98.5</v>
      </c>
      <c r="D425" s="153">
        <v>108.4</v>
      </c>
      <c r="E425" s="242">
        <v>2275</v>
      </c>
      <c r="F425" s="242">
        <v>14799</v>
      </c>
      <c r="G425" s="242">
        <v>10431</v>
      </c>
      <c r="H425" s="242">
        <v>61</v>
      </c>
      <c r="I425" s="282">
        <v>258.46699999999998</v>
      </c>
      <c r="K425" s="283">
        <v>98.5</v>
      </c>
      <c r="L425" s="153">
        <v>108.4</v>
      </c>
      <c r="M425" s="242">
        <v>2113</v>
      </c>
      <c r="N425" s="242">
        <v>15297</v>
      </c>
      <c r="O425" s="242">
        <v>10657</v>
      </c>
      <c r="P425" s="242">
        <v>55</v>
      </c>
      <c r="Q425" s="243">
        <v>103.1</v>
      </c>
    </row>
    <row r="426" spans="1:17">
      <c r="A426" s="202"/>
      <c r="B426" s="58" t="s">
        <v>168</v>
      </c>
      <c r="C426" s="247">
        <v>97.8</v>
      </c>
      <c r="D426" s="247">
        <v>112.8</v>
      </c>
      <c r="E426" s="248">
        <v>2312</v>
      </c>
      <c r="F426" s="248">
        <v>15551</v>
      </c>
      <c r="G426" s="248">
        <v>9837</v>
      </c>
      <c r="H426" s="248">
        <v>49</v>
      </c>
      <c r="I426" s="284">
        <v>257.07100000000003</v>
      </c>
      <c r="K426" s="285">
        <v>97.8</v>
      </c>
      <c r="L426" s="247">
        <v>112.8</v>
      </c>
      <c r="M426" s="248">
        <v>2260</v>
      </c>
      <c r="N426" s="248">
        <v>16380</v>
      </c>
      <c r="O426" s="248">
        <v>10710</v>
      </c>
      <c r="P426" s="248">
        <v>48</v>
      </c>
      <c r="Q426" s="249">
        <v>102.9</v>
      </c>
    </row>
    <row r="427" spans="1:17">
      <c r="A427" s="197" t="s">
        <v>241</v>
      </c>
      <c r="B427" s="71" t="s">
        <v>157</v>
      </c>
      <c r="C427" s="254">
        <v>96.8</v>
      </c>
      <c r="D427" s="254">
        <v>106.2</v>
      </c>
      <c r="E427" s="255">
        <v>1537</v>
      </c>
      <c r="F427" s="255">
        <v>16471</v>
      </c>
      <c r="G427" s="255">
        <v>9638</v>
      </c>
      <c r="H427" s="255">
        <v>51</v>
      </c>
      <c r="I427" s="280">
        <v>259.14</v>
      </c>
      <c r="K427" s="281">
        <v>96.8</v>
      </c>
      <c r="L427" s="254">
        <v>106.2</v>
      </c>
      <c r="M427" s="255">
        <v>1753</v>
      </c>
      <c r="N427" s="255">
        <v>15132</v>
      </c>
      <c r="O427" s="255">
        <v>9469</v>
      </c>
      <c r="P427" s="255">
        <v>54</v>
      </c>
      <c r="Q427" s="256">
        <v>103</v>
      </c>
    </row>
    <row r="428" spans="1:17">
      <c r="A428" s="199">
        <v>2024</v>
      </c>
      <c r="B428" s="41" t="s">
        <v>158</v>
      </c>
      <c r="C428" s="153">
        <v>98.7</v>
      </c>
      <c r="D428" s="153">
        <v>113.3</v>
      </c>
      <c r="E428" s="242">
        <v>2267</v>
      </c>
      <c r="F428" s="242">
        <v>15821</v>
      </c>
      <c r="G428" s="242">
        <v>9894</v>
      </c>
      <c r="H428" s="242">
        <v>46</v>
      </c>
      <c r="I428" s="282">
        <v>259.59100000000001</v>
      </c>
      <c r="K428" s="283">
        <v>98.7</v>
      </c>
      <c r="L428" s="153">
        <v>113.3</v>
      </c>
      <c r="M428" s="242">
        <v>2409</v>
      </c>
      <c r="N428" s="242">
        <v>15706</v>
      </c>
      <c r="O428" s="242">
        <v>8786</v>
      </c>
      <c r="P428" s="242">
        <v>60</v>
      </c>
      <c r="Q428" s="243">
        <v>102.5</v>
      </c>
    </row>
    <row r="429" spans="1:17">
      <c r="A429" s="199"/>
      <c r="B429" s="41" t="s">
        <v>159</v>
      </c>
      <c r="C429" s="153">
        <v>97.9</v>
      </c>
      <c r="D429" s="153">
        <v>110.5</v>
      </c>
      <c r="E429" s="242">
        <v>2215</v>
      </c>
      <c r="F429" s="242">
        <v>15247</v>
      </c>
      <c r="G429" s="242">
        <v>13075</v>
      </c>
      <c r="H429" s="242">
        <v>60</v>
      </c>
      <c r="I429" s="282">
        <v>263.80099999999999</v>
      </c>
      <c r="K429" s="283">
        <v>97.9</v>
      </c>
      <c r="L429" s="153">
        <v>110.5</v>
      </c>
      <c r="M429" s="242">
        <v>2213</v>
      </c>
      <c r="N429" s="242">
        <v>15511</v>
      </c>
      <c r="O429" s="242">
        <v>8878</v>
      </c>
      <c r="P429" s="242">
        <v>60</v>
      </c>
      <c r="Q429" s="243">
        <v>104.2</v>
      </c>
    </row>
    <row r="430" spans="1:17">
      <c r="A430" s="199"/>
      <c r="B430" s="41" t="s">
        <v>160</v>
      </c>
      <c r="C430" s="153">
        <v>94.3</v>
      </c>
      <c r="D430" s="153">
        <v>106.1</v>
      </c>
      <c r="E430" s="242">
        <v>2422</v>
      </c>
      <c r="F430" s="242">
        <v>14972</v>
      </c>
      <c r="G430" s="242">
        <v>8511</v>
      </c>
      <c r="H430" s="242">
        <v>46</v>
      </c>
      <c r="I430" s="282">
        <v>269.16899999999998</v>
      </c>
      <c r="K430" s="283">
        <v>94.3</v>
      </c>
      <c r="L430" s="153">
        <v>106.1</v>
      </c>
      <c r="M430" s="242">
        <v>2311</v>
      </c>
      <c r="N430" s="242">
        <v>14759</v>
      </c>
      <c r="O430" s="242">
        <v>9601</v>
      </c>
      <c r="P430" s="242">
        <v>54</v>
      </c>
      <c r="Q430" s="243">
        <v>106.6</v>
      </c>
    </row>
    <row r="431" spans="1:17">
      <c r="A431" s="199"/>
      <c r="B431" s="41" t="s">
        <v>161</v>
      </c>
      <c r="C431" s="153">
        <v>99.2</v>
      </c>
      <c r="D431" s="153">
        <v>98.3</v>
      </c>
      <c r="E431" s="242">
        <v>1906</v>
      </c>
      <c r="F431" s="242">
        <v>14234</v>
      </c>
      <c r="G431" s="242">
        <v>8149</v>
      </c>
      <c r="H431" s="242">
        <v>48</v>
      </c>
      <c r="I431" s="282">
        <v>272.81299999999999</v>
      </c>
      <c r="K431" s="283">
        <v>99.2</v>
      </c>
      <c r="L431" s="153">
        <v>98.3</v>
      </c>
      <c r="M431" s="242">
        <v>2122</v>
      </c>
      <c r="N431" s="242">
        <v>15357</v>
      </c>
      <c r="O431" s="242">
        <v>9796</v>
      </c>
      <c r="P431" s="242">
        <v>55</v>
      </c>
      <c r="Q431" s="243">
        <v>108.4</v>
      </c>
    </row>
    <row r="432" spans="1:17">
      <c r="A432" s="199"/>
      <c r="B432" s="41" t="s">
        <v>162</v>
      </c>
      <c r="C432" s="153">
        <v>96.5</v>
      </c>
      <c r="D432" s="153">
        <v>110.1</v>
      </c>
      <c r="E432" s="242">
        <v>2438</v>
      </c>
      <c r="F432" s="242">
        <v>14788</v>
      </c>
      <c r="G432" s="242">
        <v>9990</v>
      </c>
      <c r="H432" s="242">
        <v>51</v>
      </c>
      <c r="I432" s="282">
        <v>272.62799999999999</v>
      </c>
      <c r="K432" s="283">
        <v>96.5</v>
      </c>
      <c r="L432" s="153">
        <v>110.1</v>
      </c>
      <c r="M432" s="242">
        <v>2342</v>
      </c>
      <c r="N432" s="242">
        <v>15030</v>
      </c>
      <c r="O432" s="242">
        <v>10738</v>
      </c>
      <c r="P432" s="242">
        <v>42</v>
      </c>
      <c r="Q432" s="243">
        <v>107.4</v>
      </c>
    </row>
    <row r="433" spans="1:17">
      <c r="A433" s="199"/>
      <c r="B433" s="41" t="s">
        <v>163</v>
      </c>
      <c r="C433" s="153">
        <v>102.5</v>
      </c>
      <c r="D433" s="153">
        <v>102.4</v>
      </c>
      <c r="E433" s="242">
        <v>2389</v>
      </c>
      <c r="F433" s="242">
        <v>15723</v>
      </c>
      <c r="G433" s="242">
        <v>11050</v>
      </c>
      <c r="H433" s="242">
        <v>51</v>
      </c>
      <c r="I433" s="282">
        <v>266.85000000000002</v>
      </c>
      <c r="K433" s="283">
        <v>102.5</v>
      </c>
      <c r="L433" s="153">
        <v>102.4</v>
      </c>
      <c r="M433" s="242">
        <v>2405</v>
      </c>
      <c r="N433" s="242">
        <v>14927</v>
      </c>
      <c r="O433" s="242">
        <v>10988</v>
      </c>
      <c r="P433" s="242">
        <v>43</v>
      </c>
      <c r="Q433" s="243">
        <v>104.3</v>
      </c>
    </row>
    <row r="434" spans="1:17">
      <c r="A434" s="199"/>
      <c r="B434" s="41" t="s">
        <v>164</v>
      </c>
      <c r="C434" s="153">
        <v>97.3</v>
      </c>
      <c r="D434" s="153">
        <v>123.2</v>
      </c>
      <c r="E434" s="242">
        <v>1782</v>
      </c>
      <c r="F434" s="242">
        <v>14315</v>
      </c>
      <c r="G434" s="242">
        <v>9289</v>
      </c>
      <c r="H434" s="242">
        <v>40</v>
      </c>
      <c r="I434" s="282">
        <v>266.21899999999999</v>
      </c>
      <c r="K434" s="283">
        <v>97.3</v>
      </c>
      <c r="L434" s="153">
        <v>123.2</v>
      </c>
      <c r="M434" s="242">
        <v>1678</v>
      </c>
      <c r="N434" s="242">
        <v>15330</v>
      </c>
      <c r="O434" s="242">
        <v>11186</v>
      </c>
      <c r="P434" s="242">
        <v>41</v>
      </c>
      <c r="Q434" s="243">
        <v>103.2</v>
      </c>
    </row>
    <row r="435" spans="1:17">
      <c r="A435" s="199"/>
      <c r="B435" s="41" t="s">
        <v>165</v>
      </c>
      <c r="C435" s="153"/>
      <c r="D435" s="153"/>
      <c r="E435" s="242"/>
      <c r="F435" s="242"/>
      <c r="G435" s="242"/>
      <c r="H435" s="242"/>
      <c r="I435" s="282"/>
      <c r="K435" s="283"/>
      <c r="L435" s="153"/>
      <c r="M435" s="242"/>
      <c r="N435" s="242"/>
      <c r="O435" s="242"/>
      <c r="P435" s="242"/>
      <c r="Q435" s="243"/>
    </row>
    <row r="436" spans="1:17">
      <c r="A436" s="199"/>
      <c r="B436" s="41" t="s">
        <v>166</v>
      </c>
      <c r="C436" s="153"/>
      <c r="D436" s="153"/>
      <c r="E436" s="242"/>
      <c r="F436" s="242"/>
      <c r="G436" s="242"/>
      <c r="H436" s="242"/>
      <c r="I436" s="282"/>
      <c r="K436" s="283"/>
      <c r="L436" s="153"/>
      <c r="M436" s="242"/>
      <c r="N436" s="242"/>
      <c r="O436" s="242"/>
      <c r="P436" s="242"/>
      <c r="Q436" s="243"/>
    </row>
    <row r="437" spans="1:17">
      <c r="A437" s="199"/>
      <c r="B437" s="41" t="s">
        <v>167</v>
      </c>
      <c r="C437" s="153"/>
      <c r="D437" s="153"/>
      <c r="E437" s="242"/>
      <c r="F437" s="242"/>
      <c r="G437" s="242"/>
      <c r="H437" s="242"/>
      <c r="I437" s="282"/>
      <c r="K437" s="283"/>
      <c r="L437" s="153"/>
      <c r="M437" s="242"/>
      <c r="N437" s="242"/>
      <c r="O437" s="242"/>
      <c r="P437" s="242"/>
      <c r="Q437" s="243"/>
    </row>
    <row r="438" spans="1:17">
      <c r="A438" s="202"/>
      <c r="B438" s="58" t="s">
        <v>168</v>
      </c>
      <c r="C438" s="247"/>
      <c r="D438" s="247"/>
      <c r="E438" s="248"/>
      <c r="F438" s="248"/>
      <c r="G438" s="248"/>
      <c r="H438" s="248"/>
      <c r="I438" s="284"/>
      <c r="K438" s="285"/>
      <c r="L438" s="247"/>
      <c r="M438" s="248"/>
      <c r="N438" s="248"/>
      <c r="O438" s="248"/>
      <c r="P438" s="248"/>
      <c r="Q438" s="249"/>
    </row>
    <row r="440" spans="1:17">
      <c r="A440" s="205" t="s">
        <v>277</v>
      </c>
      <c r="B440" s="16"/>
      <c r="C440" s="16"/>
      <c r="D440" s="16"/>
      <c r="E440" s="16" t="s">
        <v>278</v>
      </c>
      <c r="F440" s="16" t="s">
        <v>278</v>
      </c>
      <c r="G440" s="16" t="s">
        <v>278</v>
      </c>
      <c r="H440" s="16" t="s">
        <v>278</v>
      </c>
      <c r="I440" s="16"/>
    </row>
    <row r="441" spans="1:17">
      <c r="A441" s="286" t="s">
        <v>147</v>
      </c>
      <c r="B441" s="287"/>
      <c r="C441" s="288" t="s">
        <v>250</v>
      </c>
      <c r="D441" s="289" t="s">
        <v>251</v>
      </c>
      <c r="E441" s="288" t="s">
        <v>252</v>
      </c>
      <c r="F441" s="288" t="s">
        <v>253</v>
      </c>
      <c r="G441" s="288" t="s">
        <v>254</v>
      </c>
      <c r="H441" s="288" t="s">
        <v>255</v>
      </c>
      <c r="I441" s="287" t="s">
        <v>256</v>
      </c>
    </row>
    <row r="442" spans="1:17">
      <c r="A442" s="290" t="s">
        <v>279</v>
      </c>
      <c r="B442" s="291"/>
      <c r="C442" s="213" t="s">
        <v>258</v>
      </c>
      <c r="D442" s="213" t="s">
        <v>259</v>
      </c>
      <c r="E442" s="213" t="s">
        <v>260</v>
      </c>
      <c r="F442" s="214" t="s">
        <v>261</v>
      </c>
      <c r="G442" s="213" t="s">
        <v>262</v>
      </c>
      <c r="H442" s="215" t="s">
        <v>263</v>
      </c>
      <c r="I442" s="291" t="s">
        <v>264</v>
      </c>
      <c r="O442" s="15" t="s">
        <v>228</v>
      </c>
    </row>
    <row r="443" spans="1:17">
      <c r="A443" s="292"/>
      <c r="B443" s="291"/>
      <c r="C443" s="293" t="s">
        <v>280</v>
      </c>
      <c r="D443" s="293" t="s">
        <v>280</v>
      </c>
      <c r="E443" s="213"/>
      <c r="F443" s="213"/>
      <c r="G443" s="294" t="s">
        <v>173</v>
      </c>
      <c r="H443" s="213"/>
      <c r="I443" s="291"/>
    </row>
    <row r="444" spans="1:17">
      <c r="A444" s="295"/>
      <c r="B444" s="296"/>
      <c r="C444" s="297" t="s">
        <v>268</v>
      </c>
      <c r="D444" s="297" t="s">
        <v>269</v>
      </c>
      <c r="E444" s="298" t="s">
        <v>270</v>
      </c>
      <c r="F444" s="298" t="s">
        <v>271</v>
      </c>
      <c r="G444" s="298" t="s">
        <v>272</v>
      </c>
      <c r="H444" s="298" t="s">
        <v>273</v>
      </c>
      <c r="I444" s="299" t="s">
        <v>274</v>
      </c>
    </row>
    <row r="445" spans="1:17">
      <c r="A445" s="199" t="s">
        <v>281</v>
      </c>
      <c r="B445" s="300"/>
      <c r="C445" s="301">
        <f t="shared" ref="C445:D445" si="0">AVERAGE(C19:C30)</f>
        <v>113.125</v>
      </c>
      <c r="D445" s="301">
        <f t="shared" si="0"/>
        <v>44.508333333333333</v>
      </c>
      <c r="E445" s="302">
        <f>SUM(E19:E30)</f>
        <v>64530</v>
      </c>
      <c r="F445" s="302">
        <f t="shared" ref="F445:H445" si="1">SUM(F19:F30)</f>
        <v>205331</v>
      </c>
      <c r="G445" s="302">
        <f t="shared" si="1"/>
        <v>227607</v>
      </c>
      <c r="H445" s="302">
        <f t="shared" si="1"/>
        <v>178</v>
      </c>
      <c r="I445" s="303"/>
    </row>
    <row r="446" spans="1:17">
      <c r="A446" s="199" t="s">
        <v>282</v>
      </c>
      <c r="B446" s="300" t="s">
        <v>283</v>
      </c>
      <c r="C446" s="304">
        <f t="shared" ref="C446:D446" si="2">AVERAGE(C31:C42)</f>
        <v>115.27499999999999</v>
      </c>
      <c r="D446" s="304">
        <f t="shared" si="2"/>
        <v>48.666666666666664</v>
      </c>
      <c r="E446" s="305">
        <f>SUM(E31:E42)</f>
        <v>51811</v>
      </c>
      <c r="F446" s="305">
        <f t="shared" ref="F446:H446" si="3">SUM(F31:F42)</f>
        <v>198331</v>
      </c>
      <c r="G446" s="305">
        <f t="shared" si="3"/>
        <v>217272</v>
      </c>
      <c r="H446" s="305">
        <f t="shared" si="3"/>
        <v>357</v>
      </c>
      <c r="I446" s="306"/>
    </row>
    <row r="447" spans="1:17">
      <c r="A447" s="199" t="s">
        <v>284</v>
      </c>
      <c r="B447" s="300"/>
      <c r="C447" s="304">
        <f t="shared" ref="C447:D447" si="4">AVERAGE(C43:C54)</f>
        <v>108.68333333333334</v>
      </c>
      <c r="D447" s="304">
        <f t="shared" si="4"/>
        <v>53.708333333333336</v>
      </c>
      <c r="E447" s="305">
        <f>SUM(E43:E54)</f>
        <v>52220</v>
      </c>
      <c r="F447" s="305">
        <f t="shared" ref="F447:H447" si="5">SUM(F43:F54)</f>
        <v>162214</v>
      </c>
      <c r="G447" s="305">
        <f t="shared" si="5"/>
        <v>201856</v>
      </c>
      <c r="H447" s="305">
        <f t="shared" si="5"/>
        <v>511</v>
      </c>
      <c r="I447" s="306"/>
    </row>
    <row r="448" spans="1:17">
      <c r="A448" s="199" t="s">
        <v>285</v>
      </c>
      <c r="B448" s="300" t="s">
        <v>286</v>
      </c>
      <c r="C448" s="304">
        <f t="shared" ref="C448:D448" si="6">AVERAGE(C55:C66)</f>
        <v>103.76666666666665</v>
      </c>
      <c r="D448" s="304">
        <f t="shared" si="6"/>
        <v>54.775000000000006</v>
      </c>
      <c r="E448" s="305">
        <f>SUM(E55:E66)</f>
        <v>59165</v>
      </c>
      <c r="F448" s="305">
        <f t="shared" ref="F448:H448" si="7">SUM(F55:F66)</f>
        <v>135903</v>
      </c>
      <c r="G448" s="305">
        <f t="shared" si="7"/>
        <v>187866</v>
      </c>
      <c r="H448" s="305">
        <f t="shared" si="7"/>
        <v>631</v>
      </c>
      <c r="I448" s="306"/>
    </row>
    <row r="449" spans="1:9">
      <c r="A449" s="199" t="s">
        <v>287</v>
      </c>
      <c r="B449" s="300"/>
      <c r="C449" s="304">
        <f t="shared" ref="C449:D449" si="8">AVERAGE(C67:C78)</f>
        <v>105.41666666666664</v>
      </c>
      <c r="D449" s="304">
        <f t="shared" si="8"/>
        <v>52.800000000000011</v>
      </c>
      <c r="E449" s="305">
        <f>SUM(E67:E78)</f>
        <v>69514</v>
      </c>
      <c r="F449" s="305">
        <f t="shared" ref="F449:H449" si="9">SUM(F67:F78)</f>
        <v>129118</v>
      </c>
      <c r="G449" s="305">
        <f t="shared" si="9"/>
        <v>191418</v>
      </c>
      <c r="H449" s="305">
        <f t="shared" si="9"/>
        <v>663</v>
      </c>
      <c r="I449" s="306"/>
    </row>
    <row r="450" spans="1:9">
      <c r="A450" s="199" t="s">
        <v>288</v>
      </c>
      <c r="B450" s="300"/>
      <c r="C450" s="304">
        <f t="shared" ref="C450:D450" si="10">AVERAGE(C79:C90)</f>
        <v>106.17500000000001</v>
      </c>
      <c r="D450" s="304">
        <f t="shared" si="10"/>
        <v>51.099999999999994</v>
      </c>
      <c r="E450" s="305">
        <f>SUM(E79:E90)</f>
        <v>99295</v>
      </c>
      <c r="F450" s="305">
        <f t="shared" ref="F450:H450" si="11">SUM(F79:F90)</f>
        <v>159211</v>
      </c>
      <c r="G450" s="305">
        <f t="shared" si="11"/>
        <v>198449</v>
      </c>
      <c r="H450" s="305">
        <f t="shared" si="11"/>
        <v>478</v>
      </c>
      <c r="I450" s="306"/>
    </row>
    <row r="451" spans="1:9">
      <c r="A451" s="199" t="s">
        <v>289</v>
      </c>
      <c r="B451" s="300"/>
      <c r="C451" s="304">
        <f t="shared" ref="C451:D451" si="12">AVERAGE(C91:C102)</f>
        <v>107.05</v>
      </c>
      <c r="D451" s="304">
        <f t="shared" si="12"/>
        <v>45.608333333333327</v>
      </c>
      <c r="E451" s="305">
        <f>SUM(E91:E102)</f>
        <v>131465</v>
      </c>
      <c r="F451" s="305">
        <f t="shared" ref="F451:H451" si="13">SUM(F91:F102)</f>
        <v>167387</v>
      </c>
      <c r="G451" s="305">
        <f t="shared" si="13"/>
        <v>214978</v>
      </c>
      <c r="H451" s="305">
        <f t="shared" si="13"/>
        <v>482</v>
      </c>
      <c r="I451" s="306"/>
    </row>
    <row r="452" spans="1:9">
      <c r="A452" s="199" t="s">
        <v>290</v>
      </c>
      <c r="B452" s="300" t="s">
        <v>283</v>
      </c>
      <c r="C452" s="304">
        <f t="shared" ref="C452:D452" si="14">AVERAGE(C103:C114)</f>
        <v>113.84166666666665</v>
      </c>
      <c r="D452" s="304">
        <f t="shared" si="14"/>
        <v>45.658333333333324</v>
      </c>
      <c r="E452" s="305">
        <f>SUM(E103:E114)</f>
        <v>87843</v>
      </c>
      <c r="F452" s="305">
        <f t="shared" ref="F452:H452" si="15">SUM(F103:F114)</f>
        <v>161524</v>
      </c>
      <c r="G452" s="305">
        <f t="shared" si="15"/>
        <v>200163</v>
      </c>
      <c r="H452" s="305">
        <f t="shared" si="15"/>
        <v>619</v>
      </c>
      <c r="I452" s="306"/>
    </row>
    <row r="453" spans="1:9">
      <c r="A453" s="199" t="s">
        <v>291</v>
      </c>
      <c r="B453" s="300"/>
      <c r="C453" s="304">
        <f t="shared" ref="C453:D453" si="16">AVERAGE(C115:C126)</f>
        <v>105.35833333333333</v>
      </c>
      <c r="D453" s="304">
        <f t="shared" si="16"/>
        <v>49.816666666666663</v>
      </c>
      <c r="E453" s="305">
        <f>SUM(E115:E126)</f>
        <v>57572</v>
      </c>
      <c r="F453" s="305">
        <f t="shared" ref="F453:H453" si="17">SUM(F115:F126)</f>
        <v>132322</v>
      </c>
      <c r="G453" s="305">
        <f t="shared" si="17"/>
        <v>169428</v>
      </c>
      <c r="H453" s="305">
        <f t="shared" si="17"/>
        <v>785</v>
      </c>
      <c r="I453" s="306"/>
    </row>
    <row r="454" spans="1:9">
      <c r="A454" s="199" t="s">
        <v>292</v>
      </c>
      <c r="B454" s="300" t="s">
        <v>286</v>
      </c>
      <c r="C454" s="304">
        <f t="shared" ref="C454:D454" si="18">AVERAGE(C127:C138)</f>
        <v>105.45833333333333</v>
      </c>
      <c r="D454" s="304">
        <f t="shared" si="18"/>
        <v>48.55833333333333</v>
      </c>
      <c r="E454" s="305">
        <f>SUM(E127:E138)</f>
        <v>53665</v>
      </c>
      <c r="F454" s="305">
        <f t="shared" ref="F454:H454" si="19">SUM(F127:F138)</f>
        <v>124575</v>
      </c>
      <c r="G454" s="305">
        <f t="shared" si="19"/>
        <v>154416</v>
      </c>
      <c r="H454" s="305">
        <f t="shared" si="19"/>
        <v>632</v>
      </c>
      <c r="I454" s="306"/>
    </row>
    <row r="455" spans="1:9">
      <c r="A455" s="199" t="s">
        <v>293</v>
      </c>
      <c r="B455" s="300" t="s">
        <v>283</v>
      </c>
      <c r="C455" s="304">
        <f t="shared" ref="C455:D455" si="20">AVERAGE(C139:C150)</f>
        <v>112.38333333333333</v>
      </c>
      <c r="D455" s="304">
        <f t="shared" si="20"/>
        <v>46.275000000000006</v>
      </c>
      <c r="E455" s="305">
        <f>SUM(E139:E150)</f>
        <v>51635</v>
      </c>
      <c r="F455" s="305">
        <f t="shared" ref="F455:H455" si="21">SUM(F139:F150)</f>
        <v>146275</v>
      </c>
      <c r="G455" s="305">
        <f t="shared" si="21"/>
        <v>157514</v>
      </c>
      <c r="H455" s="305">
        <f t="shared" si="21"/>
        <v>755</v>
      </c>
      <c r="I455" s="306"/>
    </row>
    <row r="456" spans="1:9">
      <c r="A456" s="197" t="s">
        <v>294</v>
      </c>
      <c r="B456" s="307" t="s">
        <v>286</v>
      </c>
      <c r="C456" s="301">
        <f t="shared" ref="C456:D456" si="22">AVERAGE(C151:C162)</f>
        <v>105.77499999999999</v>
      </c>
      <c r="D456" s="301">
        <f t="shared" si="22"/>
        <v>53.625</v>
      </c>
      <c r="E456" s="302">
        <f>SUM(E151:E162)</f>
        <v>47987</v>
      </c>
      <c r="F456" s="302">
        <f t="shared" ref="F456:H456" si="23">SUM(F151:F162)</f>
        <v>149739</v>
      </c>
      <c r="G456" s="302">
        <f t="shared" si="23"/>
        <v>158333</v>
      </c>
      <c r="H456" s="302">
        <f t="shared" si="23"/>
        <v>815</v>
      </c>
      <c r="I456" s="303"/>
    </row>
    <row r="457" spans="1:9">
      <c r="A457" s="199" t="s">
        <v>295</v>
      </c>
      <c r="B457" s="300"/>
      <c r="C457" s="304">
        <f t="shared" ref="C457:D457" si="24">AVERAGE(C163:C174)</f>
        <v>111.90833333333332</v>
      </c>
      <c r="D457" s="304">
        <f t="shared" si="24"/>
        <v>50.32500000000001</v>
      </c>
      <c r="E457" s="305">
        <f>SUM(E163:E174)</f>
        <v>43525</v>
      </c>
      <c r="F457" s="305">
        <f t="shared" ref="F457:H457" si="25">SUM(F163:F174)</f>
        <v>143415</v>
      </c>
      <c r="G457" s="305">
        <f t="shared" si="25"/>
        <v>153359</v>
      </c>
      <c r="H457" s="305">
        <f t="shared" si="25"/>
        <v>747</v>
      </c>
      <c r="I457" s="306"/>
    </row>
    <row r="458" spans="1:9">
      <c r="A458" s="199" t="s">
        <v>296</v>
      </c>
      <c r="B458" s="300"/>
      <c r="C458" s="304">
        <f t="shared" ref="C458:D458" si="26">AVERAGE(C175:C186)</f>
        <v>111.64999999999999</v>
      </c>
      <c r="D458" s="304">
        <f t="shared" si="26"/>
        <v>46.091666666666669</v>
      </c>
      <c r="E458" s="305">
        <f>SUM(E175:E186)</f>
        <v>42260</v>
      </c>
      <c r="F458" s="305">
        <f t="shared" ref="F458:H458" si="27">SUM(F175:F186)</f>
        <v>168372</v>
      </c>
      <c r="G458" s="305">
        <f t="shared" si="27"/>
        <v>153788</v>
      </c>
      <c r="H458" s="305">
        <f t="shared" si="27"/>
        <v>678</v>
      </c>
      <c r="I458" s="306"/>
    </row>
    <row r="459" spans="1:9">
      <c r="A459" s="199" t="s">
        <v>297</v>
      </c>
      <c r="B459" s="300"/>
      <c r="C459" s="304">
        <f>AVERAGE(C187:C198)</f>
        <v>117.38333333333334</v>
      </c>
      <c r="D459" s="304">
        <f t="shared" ref="D459:I459" si="28">AVERAGE(D187:D198)</f>
        <v>42.500000000000007</v>
      </c>
      <c r="E459" s="305">
        <f>SUM(E187:E198)</f>
        <v>45787</v>
      </c>
      <c r="F459" s="305">
        <f t="shared" ref="F459:H459" si="29">SUM(F187:F198)</f>
        <v>199103</v>
      </c>
      <c r="G459" s="305">
        <f t="shared" si="29"/>
        <v>162223</v>
      </c>
      <c r="H459" s="305">
        <f t="shared" si="29"/>
        <v>664</v>
      </c>
      <c r="I459" s="308">
        <f t="shared" si="28"/>
        <v>122.54925000000001</v>
      </c>
    </row>
    <row r="460" spans="1:9">
      <c r="A460" s="199" t="s">
        <v>298</v>
      </c>
      <c r="B460" s="300"/>
      <c r="C460" s="304">
        <f>AVERAGE(C199:C210)</f>
        <v>121.14166666666667</v>
      </c>
      <c r="D460" s="304">
        <f t="shared" ref="D460:I460" si="30">AVERAGE(D199:D210)</f>
        <v>44.050000000000004</v>
      </c>
      <c r="E460" s="305">
        <f>SUM(E199:E210)</f>
        <v>44428</v>
      </c>
      <c r="F460" s="305">
        <f t="shared" ref="F460:H460" si="31">SUM(F199:F210)</f>
        <v>223917</v>
      </c>
      <c r="G460" s="305">
        <f t="shared" si="31"/>
        <v>161462</v>
      </c>
      <c r="H460" s="305">
        <f t="shared" si="31"/>
        <v>649</v>
      </c>
      <c r="I460" s="308">
        <f t="shared" si="30"/>
        <v>131.14791666666665</v>
      </c>
    </row>
    <row r="461" spans="1:9">
      <c r="A461" s="199" t="s">
        <v>299</v>
      </c>
      <c r="B461" s="300"/>
      <c r="C461" s="304">
        <f>AVERAGE(C211:C222)</f>
        <v>127.74166666666666</v>
      </c>
      <c r="D461" s="304">
        <f t="shared" ref="D461:I461" si="32">AVERAGE(D211:D222)</f>
        <v>43.466666666666669</v>
      </c>
      <c r="E461" s="305">
        <f>SUM(E211:E222)</f>
        <v>52646</v>
      </c>
      <c r="F461" s="305">
        <f t="shared" ref="F461:H461" si="33">SUM(F211:F222)</f>
        <v>239944</v>
      </c>
      <c r="G461" s="305">
        <f t="shared" si="33"/>
        <v>153391</v>
      </c>
      <c r="H461" s="305">
        <f t="shared" si="33"/>
        <v>604</v>
      </c>
      <c r="I461" s="308">
        <f t="shared" si="32"/>
        <v>150.38991666666669</v>
      </c>
    </row>
    <row r="462" spans="1:9">
      <c r="A462" s="199" t="s">
        <v>300</v>
      </c>
      <c r="B462" s="300" t="s">
        <v>283</v>
      </c>
      <c r="C462" s="304">
        <f>AVERAGE(C223:C234)</f>
        <v>131.69166666666669</v>
      </c>
      <c r="D462" s="304">
        <f t="shared" ref="D462:I462" si="34">AVERAGE(D223:D234)</f>
        <v>44.341666666666669</v>
      </c>
      <c r="E462" s="305">
        <f>SUM(E223:E234)</f>
        <v>40486</v>
      </c>
      <c r="F462" s="305">
        <f t="shared" ref="F462:H462" si="35">SUM(F223:F234)</f>
        <v>224783</v>
      </c>
      <c r="G462" s="305">
        <f t="shared" si="35"/>
        <v>137842</v>
      </c>
      <c r="H462" s="305">
        <f t="shared" si="35"/>
        <v>711</v>
      </c>
      <c r="I462" s="308">
        <f t="shared" si="34"/>
        <v>169.33550000000002</v>
      </c>
    </row>
    <row r="463" spans="1:9">
      <c r="A463" s="199" t="s">
        <v>301</v>
      </c>
      <c r="B463" s="300"/>
      <c r="C463" s="304">
        <f>AVERAGE(C235:C246)</f>
        <v>128.91666666666666</v>
      </c>
      <c r="D463" s="304">
        <f t="shared" ref="D463:I463" si="36">AVERAGE(D235:D246)</f>
        <v>47.466666666666669</v>
      </c>
      <c r="E463" s="305">
        <f>SUM(E235:E246)</f>
        <v>41450</v>
      </c>
      <c r="F463" s="305">
        <f t="shared" ref="F463:H463" si="37">SUM(F235:F246)</f>
        <v>176803</v>
      </c>
      <c r="G463" s="305">
        <f t="shared" si="37"/>
        <v>128572</v>
      </c>
      <c r="H463" s="305">
        <f t="shared" si="37"/>
        <v>747</v>
      </c>
      <c r="I463" s="308">
        <f t="shared" si="36"/>
        <v>182.2895</v>
      </c>
    </row>
    <row r="464" spans="1:9">
      <c r="A464" s="199" t="s">
        <v>302</v>
      </c>
      <c r="B464" s="300" t="s">
        <v>286</v>
      </c>
      <c r="C464" s="304">
        <f>AVERAGE(C247:C258)</f>
        <v>100.05000000000001</v>
      </c>
      <c r="D464" s="304">
        <f t="shared" ref="D464:I464" si="38">AVERAGE(D247:D258)</f>
        <v>65.666666666666671</v>
      </c>
      <c r="E464" s="305">
        <f>SUM(E247:E258)</f>
        <v>31290</v>
      </c>
      <c r="F464" s="305">
        <f t="shared" ref="F464:H464" si="39">SUM(F247:F258)</f>
        <v>134003</v>
      </c>
      <c r="G464" s="305">
        <f t="shared" si="39"/>
        <v>120704</v>
      </c>
      <c r="H464" s="305">
        <f t="shared" si="39"/>
        <v>751</v>
      </c>
      <c r="I464" s="308">
        <f t="shared" si="38"/>
        <v>146.20408333333333</v>
      </c>
    </row>
    <row r="465" spans="1:9">
      <c r="A465" s="199" t="s">
        <v>303</v>
      </c>
      <c r="B465" s="300"/>
      <c r="C465" s="304">
        <f>AVERAGE(C259:C270)</f>
        <v>120.00833333333331</v>
      </c>
      <c r="D465" s="304">
        <f t="shared" ref="D465:I465" si="40">AVERAGE(D259:D270)</f>
        <v>47.741666666666667</v>
      </c>
      <c r="E465" s="305">
        <f>SUM(E259:E270)</f>
        <v>34756</v>
      </c>
      <c r="F465" s="305">
        <f t="shared" ref="F465:H465" si="41">SUM(F259:F270)</f>
        <v>140239</v>
      </c>
      <c r="G465" s="305">
        <f t="shared" si="41"/>
        <v>131431</v>
      </c>
      <c r="H465" s="305">
        <f t="shared" si="41"/>
        <v>730</v>
      </c>
      <c r="I465" s="308">
        <f t="shared" si="40"/>
        <v>161.21266666666665</v>
      </c>
    </row>
    <row r="466" spans="1:9">
      <c r="A466" s="197" t="s">
        <v>304</v>
      </c>
      <c r="B466" s="307" t="s">
        <v>283</v>
      </c>
      <c r="C466" s="301">
        <f>AVERAGE(C271:C282)</f>
        <v>123.89166666666669</v>
      </c>
      <c r="D466" s="301">
        <f t="shared" ref="D466:I466" si="42">AVERAGE(D271:D282)</f>
        <v>49.400000000000006</v>
      </c>
      <c r="E466" s="302">
        <f>SUM(E271:E282)</f>
        <v>32485</v>
      </c>
      <c r="F466" s="302">
        <f t="shared" ref="F466:H466" si="43">SUM(F271:F282)</f>
        <v>151463</v>
      </c>
      <c r="G466" s="302">
        <f t="shared" si="43"/>
        <v>107771</v>
      </c>
      <c r="H466" s="302">
        <f t="shared" si="43"/>
        <v>626</v>
      </c>
      <c r="I466" s="309">
        <f t="shared" si="42"/>
        <v>173.96308333333332</v>
      </c>
    </row>
    <row r="467" spans="1:9">
      <c r="A467" s="199" t="s">
        <v>305</v>
      </c>
      <c r="B467" s="300"/>
      <c r="C467" s="304">
        <f>AVERAGE(C283:C294)</f>
        <v>115.36666666666663</v>
      </c>
      <c r="D467" s="304">
        <f t="shared" ref="D467:I467" si="44">AVERAGE(D283:D294)</f>
        <v>176.1583333333333</v>
      </c>
      <c r="E467" s="305">
        <f>SUM(E283:E294)</f>
        <v>33695</v>
      </c>
      <c r="F467" s="305">
        <f t="shared" ref="F467:H467" si="45">SUM(F283:F294)</f>
        <v>161906</v>
      </c>
      <c r="G467" s="305">
        <f t="shared" si="45"/>
        <v>133581</v>
      </c>
      <c r="H467" s="305">
        <f t="shared" si="45"/>
        <v>623</v>
      </c>
      <c r="I467" s="308">
        <f t="shared" si="44"/>
        <v>167.59933333333333</v>
      </c>
    </row>
    <row r="468" spans="1:9">
      <c r="A468" s="199" t="s">
        <v>306</v>
      </c>
      <c r="B468" s="300" t="s">
        <v>286</v>
      </c>
      <c r="C468" s="304">
        <f>AVERAGE(C295:C306)</f>
        <v>114.43333333333332</v>
      </c>
      <c r="D468" s="304">
        <f t="shared" ref="D468:I468" si="46">AVERAGE(D295:D306)</f>
        <v>69.25833333333334</v>
      </c>
      <c r="E468" s="305">
        <f>SUM(E295:E306)</f>
        <v>36076</v>
      </c>
      <c r="F468" s="305">
        <f t="shared" ref="F468:H468" si="47">SUM(F295:F306)</f>
        <v>167845</v>
      </c>
      <c r="G468" s="305">
        <f t="shared" si="47"/>
        <v>130385</v>
      </c>
      <c r="H468" s="305">
        <f t="shared" si="47"/>
        <v>536</v>
      </c>
      <c r="I468" s="308">
        <f t="shared" si="46"/>
        <v>178.75491666666667</v>
      </c>
    </row>
    <row r="469" spans="1:9">
      <c r="A469" s="199" t="s">
        <v>307</v>
      </c>
      <c r="B469" s="300"/>
      <c r="C469" s="304">
        <f>AVERAGE(C307:C318)</f>
        <v>115.83333333333333</v>
      </c>
      <c r="D469" s="304">
        <f t="shared" ref="D469:I469" si="48">AVERAGE(D307:D318)</f>
        <v>70.75833333333334</v>
      </c>
      <c r="E469" s="305">
        <f>SUM(E307:E318)</f>
        <v>34322</v>
      </c>
      <c r="F469" s="305">
        <f t="shared" ref="F469:H469" si="49">SUM(F307:F318)</f>
        <v>178414</v>
      </c>
      <c r="G469" s="305">
        <f t="shared" si="49"/>
        <v>129916</v>
      </c>
      <c r="H469" s="305">
        <f t="shared" si="49"/>
        <v>517</v>
      </c>
      <c r="I469" s="308">
        <f t="shared" si="48"/>
        <v>186.94716666666667</v>
      </c>
    </row>
    <row r="470" spans="1:9">
      <c r="A470" s="199" t="s">
        <v>308</v>
      </c>
      <c r="B470" s="300"/>
      <c r="C470" s="304">
        <f>AVERAGE(C319:C330)</f>
        <v>113.97499999999998</v>
      </c>
      <c r="D470" s="304">
        <f t="shared" ref="D470:I470" si="50">AVERAGE(D319:D330)</f>
        <v>72.350000000000009</v>
      </c>
      <c r="E470" s="305">
        <f>SUM(E319:E330)</f>
        <v>32696</v>
      </c>
      <c r="F470" s="305">
        <f t="shared" ref="F470:H470" si="51">SUM(F319:F330)</f>
        <v>181744</v>
      </c>
      <c r="G470" s="305">
        <f t="shared" si="51"/>
        <v>125749</v>
      </c>
      <c r="H470" s="305">
        <f t="shared" si="51"/>
        <v>499</v>
      </c>
      <c r="I470" s="308">
        <f t="shared" si="50"/>
        <v>171.65616666666665</v>
      </c>
    </row>
    <row r="471" spans="1:9">
      <c r="A471" s="199" t="s">
        <v>309</v>
      </c>
      <c r="B471" s="300"/>
      <c r="C471" s="109">
        <f>AVERAGE(C331:C342)</f>
        <v>114.425</v>
      </c>
      <c r="D471" s="109">
        <f t="shared" ref="D471:I471" si="52">AVERAGE(D331:D342)</f>
        <v>78.11666666666666</v>
      </c>
      <c r="E471" s="305">
        <f>SUM(E331:E342)</f>
        <v>34224</v>
      </c>
      <c r="F471" s="305">
        <f t="shared" ref="F471:H471" si="53">SUM(F331:F342)</f>
        <v>188468</v>
      </c>
      <c r="G471" s="305">
        <f t="shared" si="53"/>
        <v>130388</v>
      </c>
      <c r="H471" s="305">
        <f t="shared" si="53"/>
        <v>434</v>
      </c>
      <c r="I471" s="107">
        <f t="shared" si="52"/>
        <v>158.60841666666667</v>
      </c>
    </row>
    <row r="472" spans="1:9">
      <c r="A472" s="199" t="s">
        <v>310</v>
      </c>
      <c r="B472" s="310" t="s">
        <v>228</v>
      </c>
      <c r="C472" s="311">
        <f>AVERAGE(C343:C354)</f>
        <v>119.72500000000001</v>
      </c>
      <c r="D472" s="311">
        <f t="shared" ref="D472:I472" si="54">AVERAGE(D343:D354)</f>
        <v>77.908333333333346</v>
      </c>
      <c r="E472" s="305">
        <f>SUM(E343:E354)</f>
        <v>34903</v>
      </c>
      <c r="F472" s="305">
        <f t="shared" ref="F472:H472" si="55">SUM(F343:F354)</f>
        <v>206646</v>
      </c>
      <c r="G472" s="305">
        <f t="shared" si="55"/>
        <v>134640</v>
      </c>
      <c r="H472" s="305">
        <f t="shared" si="55"/>
        <v>449</v>
      </c>
      <c r="I472" s="312">
        <f t="shared" si="54"/>
        <v>175.95525000000001</v>
      </c>
    </row>
    <row r="473" spans="1:9">
      <c r="A473" s="199" t="s">
        <v>311</v>
      </c>
      <c r="B473" s="310"/>
      <c r="C473" s="311">
        <f>AVERAGE(C355:C366)</f>
        <v>122.07500000000003</v>
      </c>
      <c r="D473" s="311">
        <f>AVERAGE(D355:D366)</f>
        <v>84.183333333333337</v>
      </c>
      <c r="E473" s="305">
        <f>SUM(E355:E366)</f>
        <v>31245</v>
      </c>
      <c r="F473" s="305">
        <f t="shared" ref="F473:H473" si="56">SUM(F355:F366)</f>
        <v>217835</v>
      </c>
      <c r="G473" s="305">
        <f t="shared" si="56"/>
        <v>134169</v>
      </c>
      <c r="H473" s="305">
        <f t="shared" si="56"/>
        <v>413</v>
      </c>
      <c r="I473" s="312">
        <f>AVERAGE(I355:I366)</f>
        <v>184.60391666666666</v>
      </c>
    </row>
    <row r="474" spans="1:9">
      <c r="A474" s="313" t="s">
        <v>312</v>
      </c>
      <c r="B474" s="314" t="s">
        <v>283</v>
      </c>
      <c r="C474" s="304">
        <f>AVERAGE(C366:C378)</f>
        <v>115.37692307692308</v>
      </c>
      <c r="D474" s="304">
        <f>AVERAGE(D366:D378)</f>
        <v>98.192307692307679</v>
      </c>
      <c r="E474" s="315">
        <f>SUM(E366:E378)</f>
        <v>34945</v>
      </c>
      <c r="F474" s="315">
        <f>SUM(F366:F378)</f>
        <v>231495</v>
      </c>
      <c r="G474" s="315">
        <f>SUM(G366:G378)</f>
        <v>142880</v>
      </c>
      <c r="H474" s="315">
        <f>SUM(H366:H378)</f>
        <v>520</v>
      </c>
      <c r="I474" s="308">
        <f>AVERAGE(I366:I378)</f>
        <v>180.09738461538461</v>
      </c>
    </row>
    <row r="475" spans="1:9">
      <c r="A475" s="316" t="s">
        <v>313</v>
      </c>
      <c r="B475" s="317" t="s">
        <v>286</v>
      </c>
      <c r="C475" s="301">
        <f>AVERAGE(C379:C390)</f>
        <v>99.674999999999997</v>
      </c>
      <c r="D475" s="301">
        <f t="shared" ref="D475:I475" si="57">AVERAGE(D379:D390)</f>
        <v>99.716666666666654</v>
      </c>
      <c r="E475" s="302">
        <f>SUM(E379:E390)</f>
        <v>30884</v>
      </c>
      <c r="F475" s="302">
        <f>SUM(F379:F390)</f>
        <v>168545</v>
      </c>
      <c r="G475" s="302">
        <f>SUM(G379:G390)</f>
        <v>115135</v>
      </c>
      <c r="H475" s="302">
        <f>SUM(H379:H390)</f>
        <v>423</v>
      </c>
      <c r="I475" s="309">
        <f t="shared" si="57"/>
        <v>170.47775000000001</v>
      </c>
    </row>
    <row r="476" spans="1:9">
      <c r="A476" s="313" t="s">
        <v>314</v>
      </c>
      <c r="B476" s="314"/>
      <c r="C476" s="304">
        <f>AVERAGE(C391:C402)</f>
        <v>103.95833333333333</v>
      </c>
      <c r="D476" s="304">
        <f>AVERAGE(D391:D402)</f>
        <v>91.891666666666666</v>
      </c>
      <c r="E476" s="305">
        <f>SUM(E391:E402)</f>
        <v>30284</v>
      </c>
      <c r="F476" s="305">
        <f t="shared" ref="F476:H476" si="58">SUM(F391:F402)</f>
        <v>175897</v>
      </c>
      <c r="G476" s="305">
        <f t="shared" si="58"/>
        <v>115896</v>
      </c>
      <c r="H476" s="305">
        <f t="shared" si="58"/>
        <v>339</v>
      </c>
      <c r="I476" s="308">
        <f>AVERAGE(I391:I402)</f>
        <v>205.31866666666667</v>
      </c>
    </row>
    <row r="477" spans="1:9">
      <c r="A477" s="313" t="s">
        <v>315</v>
      </c>
      <c r="B477" s="314"/>
      <c r="C477" s="304">
        <f>AVERAGE(C403:C414)</f>
        <v>101.175</v>
      </c>
      <c r="D477" s="304">
        <f>AVERAGE(D403:D414)</f>
        <v>94.166666666666671</v>
      </c>
      <c r="E477" s="305">
        <f>SUM(E403:E414)</f>
        <v>31064</v>
      </c>
      <c r="F477" s="305">
        <f>SUM(F403:F414)</f>
        <v>193376</v>
      </c>
      <c r="G477" s="305">
        <f>SUM(G403:G414)</f>
        <v>105947</v>
      </c>
      <c r="H477" s="305">
        <f>SUM(H403:H414)</f>
        <v>318</v>
      </c>
      <c r="I477" s="308">
        <f>AVERAGE(I403:I414)</f>
        <v>245.0813333333333</v>
      </c>
    </row>
    <row r="478" spans="1:9">
      <c r="A478" s="318" t="s">
        <v>316</v>
      </c>
      <c r="B478" s="299"/>
      <c r="C478" s="319">
        <f>AVERAGE(C416:C439)</f>
        <v>98.957894736842107</v>
      </c>
      <c r="D478" s="319">
        <f>AVERAGE(D416:D439)</f>
        <v>106.31052631578947</v>
      </c>
      <c r="E478" s="320">
        <f>SUM(E416:E439)</f>
        <v>44315</v>
      </c>
      <c r="F478" s="320">
        <f>SUM(F416:F439)</f>
        <v>291632</v>
      </c>
      <c r="G478" s="320">
        <f>SUM(G416:G439)</f>
        <v>196856</v>
      </c>
      <c r="H478" s="320">
        <f>SUM(H416:H439)</f>
        <v>884</v>
      </c>
      <c r="I478" s="321">
        <f>AVERAGE(I416:I439)</f>
        <v>259.91873684210526</v>
      </c>
    </row>
    <row r="479" spans="1:9">
      <c r="A479" s="322"/>
      <c r="B479" s="214"/>
      <c r="C479" s="304"/>
      <c r="D479" s="304"/>
      <c r="E479" s="323"/>
      <c r="F479" s="323"/>
      <c r="G479" s="323"/>
      <c r="H479" s="323"/>
      <c r="I479" s="304"/>
    </row>
    <row r="480" spans="1:9">
      <c r="E480" s="324" t="s">
        <v>317</v>
      </c>
      <c r="F480" s="324" t="s">
        <v>317</v>
      </c>
      <c r="G480" s="324" t="s">
        <v>317</v>
      </c>
      <c r="H480" s="324" t="s">
        <v>317</v>
      </c>
    </row>
    <row r="481" spans="1:9">
      <c r="A481" s="197" t="s">
        <v>318</v>
      </c>
      <c r="B481" s="307"/>
      <c r="C481" s="301" t="s">
        <v>228</v>
      </c>
      <c r="D481" s="301" t="s">
        <v>228</v>
      </c>
      <c r="E481" s="302">
        <f>SUM(E322:E333)</f>
        <v>33981</v>
      </c>
      <c r="F481" s="302">
        <f>SUM(F322:F333)</f>
        <v>182178</v>
      </c>
      <c r="G481" s="302">
        <f>SUM(G322:G333)</f>
        <v>124446</v>
      </c>
      <c r="H481" s="302">
        <f>SUM(H322:H333)</f>
        <v>481</v>
      </c>
      <c r="I481" s="309" t="s">
        <v>228</v>
      </c>
    </row>
    <row r="482" spans="1:9">
      <c r="A482" s="199" t="s">
        <v>319</v>
      </c>
      <c r="B482" s="300"/>
      <c r="C482" s="109" t="s">
        <v>228</v>
      </c>
      <c r="D482" s="109" t="s">
        <v>228</v>
      </c>
      <c r="E482" s="305">
        <f>SUM(E334:E345)</f>
        <v>34793</v>
      </c>
      <c r="F482" s="305">
        <f>SUM(F334:F345)</f>
        <v>192825</v>
      </c>
      <c r="G482" s="305">
        <f>SUM(G334:G345)</f>
        <v>134611</v>
      </c>
      <c r="H482" s="305">
        <f>SUM(H334:H345)</f>
        <v>417</v>
      </c>
      <c r="I482" s="107" t="s">
        <v>228</v>
      </c>
    </row>
    <row r="483" spans="1:9">
      <c r="A483" s="199" t="s">
        <v>320</v>
      </c>
      <c r="B483" s="310" t="s">
        <v>228</v>
      </c>
      <c r="C483" s="311" t="s">
        <v>228</v>
      </c>
      <c r="D483" s="311" t="s">
        <v>228</v>
      </c>
      <c r="E483" s="242">
        <f>SUM(E346:E357)</f>
        <v>33444</v>
      </c>
      <c r="F483" s="242">
        <f>SUM(F346:F357)</f>
        <v>209487</v>
      </c>
      <c r="G483" s="242">
        <f>SUM(G346:G357)</f>
        <v>133815</v>
      </c>
      <c r="H483" s="242">
        <f>SUM(H346:H357)</f>
        <v>467</v>
      </c>
      <c r="I483" s="312" t="s">
        <v>228</v>
      </c>
    </row>
    <row r="484" spans="1:9">
      <c r="A484" s="199" t="s">
        <v>321</v>
      </c>
      <c r="B484" s="325"/>
      <c r="E484" s="326">
        <f>SUM(E358:E369)</f>
        <v>31774</v>
      </c>
      <c r="F484" s="326">
        <f>SUM(F358:F369)</f>
        <v>217650</v>
      </c>
      <c r="G484" s="326">
        <f>SUM(G358:G369)</f>
        <v>133367</v>
      </c>
      <c r="H484" s="326">
        <f>SUM(H358:H369)</f>
        <v>427</v>
      </c>
      <c r="I484" s="325"/>
    </row>
    <row r="485" spans="1:9">
      <c r="A485" s="327" t="s">
        <v>322</v>
      </c>
      <c r="B485" s="325"/>
      <c r="E485" s="326">
        <f>SUM(E370:E381)</f>
        <v>31567</v>
      </c>
      <c r="F485" s="326">
        <f>SUM(F370:F381)</f>
        <v>206924</v>
      </c>
      <c r="G485" s="326">
        <f>SUM(G370:G381)</f>
        <v>127825</v>
      </c>
      <c r="H485" s="326">
        <f>SUM(H370:H381)</f>
        <v>471</v>
      </c>
      <c r="I485" s="325"/>
    </row>
    <row r="486" spans="1:9">
      <c r="A486" s="327" t="s">
        <v>323</v>
      </c>
      <c r="B486" s="325"/>
      <c r="E486" s="326">
        <f>SUM(E382:E393)</f>
        <v>30551</v>
      </c>
      <c r="F486" s="326">
        <f t="shared" ref="F486:H486" si="59">SUM(F382:F393)</f>
        <v>165010</v>
      </c>
      <c r="G486" s="326">
        <f t="shared" si="59"/>
        <v>117436</v>
      </c>
      <c r="H486" s="326">
        <f t="shared" si="59"/>
        <v>396</v>
      </c>
      <c r="I486" s="325"/>
    </row>
    <row r="487" spans="1:9">
      <c r="A487" s="327" t="s">
        <v>324</v>
      </c>
      <c r="B487" s="325"/>
      <c r="E487" s="326">
        <f>SUM(E394:E405)</f>
        <v>29844</v>
      </c>
      <c r="F487" s="326">
        <f t="shared" ref="F487:H487" si="60">SUM(F394:F405)</f>
        <v>180786</v>
      </c>
      <c r="G487" s="326">
        <f t="shared" si="60"/>
        <v>109913</v>
      </c>
      <c r="H487" s="326">
        <f t="shared" si="60"/>
        <v>329</v>
      </c>
      <c r="I487" s="325"/>
    </row>
    <row r="488" spans="1:9">
      <c r="A488" s="328" t="s">
        <v>325</v>
      </c>
      <c r="B488" s="329"/>
      <c r="C488" s="330"/>
      <c r="D488" s="330"/>
      <c r="E488" s="331">
        <f>SUM(E406:E417)</f>
        <v>31911</v>
      </c>
      <c r="F488" s="331">
        <f>SUM(F406:F417)</f>
        <v>191447</v>
      </c>
      <c r="G488" s="331">
        <f>SUM(G406:G417)</f>
        <v>111596</v>
      </c>
      <c r="H488" s="331">
        <f>SUM(H406:H417)</f>
        <v>368</v>
      </c>
      <c r="I488" s="329"/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B8AC8-5C43-4FAF-9767-02EC1B23C46E}">
  <dimension ref="A1:AD490"/>
  <sheetViews>
    <sheetView workbookViewId="0">
      <pane ySplit="7" topLeftCell="A422" activePane="bottomLeft" state="frozen"/>
      <selection pane="bottomLeft" activeCell="AE411" sqref="AE411"/>
    </sheetView>
  </sheetViews>
  <sheetFormatPr defaultColWidth="9" defaultRowHeight="13"/>
  <cols>
    <col min="1" max="1" width="8.08984375" style="15" customWidth="1"/>
    <col min="2" max="2" width="6.90625" style="15" customWidth="1"/>
    <col min="3" max="6" width="10.6328125" style="334" hidden="1" customWidth="1"/>
    <col min="7" max="7" width="10.6328125" style="17" hidden="1" customWidth="1"/>
    <col min="8" max="8" width="10.6328125" style="334" hidden="1" customWidth="1"/>
    <col min="9" max="9" width="10.6328125" style="17" hidden="1" customWidth="1"/>
    <col min="10" max="10" width="10.6328125" style="334" hidden="1" customWidth="1"/>
    <col min="11" max="11" width="10.6328125" style="17" hidden="1" customWidth="1"/>
    <col min="12" max="12" width="10.6328125" style="334" hidden="1" customWidth="1"/>
    <col min="13" max="13" width="10.6328125" style="334" customWidth="1"/>
    <col min="14" max="14" width="10.6328125" style="457" customWidth="1"/>
    <col min="15" max="16" width="10.6328125" style="334" customWidth="1"/>
    <col min="17" max="17" width="10.6328125" style="17" customWidth="1"/>
    <col min="18" max="18" width="10.6328125" style="334" customWidth="1"/>
    <col min="19" max="19" width="10.6328125" style="1845" customWidth="1"/>
    <col min="20" max="20" width="10.6328125" style="334" customWidth="1"/>
    <col min="21" max="21" width="10.6328125" style="17" customWidth="1"/>
    <col min="22" max="23" width="9" style="334"/>
    <col min="24" max="26" width="10.6328125" style="334" hidden="1" customWidth="1"/>
    <col min="27" max="27" width="4" style="334" hidden="1" customWidth="1"/>
    <col min="28" max="30" width="10.6328125" style="334" hidden="1" customWidth="1"/>
    <col min="31" max="16384" width="9" style="334"/>
  </cols>
  <sheetData>
    <row r="1" spans="1:30">
      <c r="A1" s="205" t="s">
        <v>326</v>
      </c>
      <c r="B1" s="16"/>
      <c r="C1" s="332"/>
      <c r="D1" s="332"/>
      <c r="E1" s="333" t="s">
        <v>327</v>
      </c>
      <c r="F1" s="333"/>
      <c r="H1" s="332"/>
      <c r="J1" s="332"/>
      <c r="M1" s="332"/>
      <c r="N1" s="459"/>
      <c r="O1" s="333" t="s">
        <v>938</v>
      </c>
      <c r="P1" s="333"/>
      <c r="Q1" s="185"/>
      <c r="R1" s="332"/>
      <c r="T1" s="332"/>
      <c r="X1" s="332"/>
      <c r="Y1" s="332"/>
      <c r="Z1" s="332"/>
      <c r="AB1" s="332"/>
      <c r="AC1" s="332"/>
      <c r="AD1" s="332"/>
    </row>
    <row r="2" spans="1:30" ht="13.5" thickBot="1">
      <c r="A2" s="206" t="s">
        <v>247</v>
      </c>
      <c r="B2" s="16"/>
      <c r="C2" s="206" t="s">
        <v>248</v>
      </c>
      <c r="D2" s="332"/>
      <c r="E2" s="332"/>
      <c r="F2" s="332"/>
      <c r="H2" s="332"/>
      <c r="J2" s="332"/>
      <c r="M2" s="206" t="s">
        <v>249</v>
      </c>
      <c r="N2" s="459"/>
      <c r="O2" s="332"/>
      <c r="P2" s="332"/>
      <c r="R2" s="332"/>
      <c r="T2" s="332"/>
      <c r="X2" s="206" t="s">
        <v>248</v>
      </c>
      <c r="Y2" s="332"/>
      <c r="Z2" s="332"/>
      <c r="AB2" s="206" t="s">
        <v>249</v>
      </c>
      <c r="AC2" s="332"/>
      <c r="AD2" s="332"/>
    </row>
    <row r="3" spans="1:30">
      <c r="A3" s="207" t="s">
        <v>147</v>
      </c>
      <c r="B3" s="208"/>
      <c r="C3" s="335" t="s">
        <v>328</v>
      </c>
      <c r="D3" s="335" t="s">
        <v>329</v>
      </c>
      <c r="E3" s="335" t="s">
        <v>330</v>
      </c>
      <c r="F3" s="335" t="s">
        <v>331</v>
      </c>
      <c r="G3" s="336" t="s">
        <v>332</v>
      </c>
      <c r="H3" s="335" t="s">
        <v>333</v>
      </c>
      <c r="I3" s="336" t="s">
        <v>334</v>
      </c>
      <c r="J3" s="335" t="s">
        <v>335</v>
      </c>
      <c r="K3" s="337" t="s">
        <v>336</v>
      </c>
      <c r="M3" s="338" t="s">
        <v>328</v>
      </c>
      <c r="N3" s="1843" t="s">
        <v>329</v>
      </c>
      <c r="O3" s="335" t="s">
        <v>330</v>
      </c>
      <c r="P3" s="335" t="s">
        <v>331</v>
      </c>
      <c r="Q3" s="336" t="s">
        <v>332</v>
      </c>
      <c r="R3" s="335" t="s">
        <v>333</v>
      </c>
      <c r="S3" s="1846" t="s">
        <v>334</v>
      </c>
      <c r="T3" s="335" t="s">
        <v>335</v>
      </c>
      <c r="U3" s="337" t="s">
        <v>336</v>
      </c>
      <c r="X3" s="339" t="s">
        <v>337</v>
      </c>
      <c r="Y3" s="340" t="s">
        <v>338</v>
      </c>
      <c r="Z3" s="341" t="s">
        <v>339</v>
      </c>
      <c r="AB3" s="339" t="s">
        <v>337</v>
      </c>
      <c r="AC3" s="340" t="s">
        <v>338</v>
      </c>
      <c r="AD3" s="341" t="s">
        <v>339</v>
      </c>
    </row>
    <row r="4" spans="1:30">
      <c r="A4" s="22" t="s">
        <v>257</v>
      </c>
      <c r="B4" s="212"/>
      <c r="C4" s="332" t="s">
        <v>340</v>
      </c>
      <c r="D4" s="332" t="s">
        <v>341</v>
      </c>
      <c r="E4" s="332" t="s">
        <v>342</v>
      </c>
      <c r="F4" s="332" t="s">
        <v>340</v>
      </c>
      <c r="G4" s="185" t="s">
        <v>343</v>
      </c>
      <c r="H4" s="332" t="s">
        <v>344</v>
      </c>
      <c r="I4" s="185" t="s">
        <v>345</v>
      </c>
      <c r="J4" s="332" t="s">
        <v>346</v>
      </c>
      <c r="K4" s="182" t="s">
        <v>347</v>
      </c>
      <c r="M4" s="342" t="s">
        <v>340</v>
      </c>
      <c r="N4" s="459" t="s">
        <v>341</v>
      </c>
      <c r="O4" s="332" t="s">
        <v>342</v>
      </c>
      <c r="P4" s="332" t="s">
        <v>340</v>
      </c>
      <c r="Q4" s="185" t="s">
        <v>343</v>
      </c>
      <c r="R4" s="332" t="s">
        <v>344</v>
      </c>
      <c r="S4" s="1847" t="s">
        <v>345</v>
      </c>
      <c r="T4" s="332" t="s">
        <v>346</v>
      </c>
      <c r="U4" s="182" t="s">
        <v>347</v>
      </c>
      <c r="X4" s="343" t="s">
        <v>348</v>
      </c>
      <c r="Y4" s="344" t="s">
        <v>345</v>
      </c>
      <c r="Z4" s="345" t="s">
        <v>347</v>
      </c>
      <c r="AB4" s="343" t="s">
        <v>348</v>
      </c>
      <c r="AC4" s="344" t="s">
        <v>345</v>
      </c>
      <c r="AD4" s="345" t="s">
        <v>347</v>
      </c>
    </row>
    <row r="5" spans="1:30">
      <c r="A5" s="216"/>
      <c r="B5" s="212"/>
      <c r="C5" s="346" t="s">
        <v>349</v>
      </c>
      <c r="D5" s="332"/>
      <c r="E5" s="332" t="s">
        <v>350</v>
      </c>
      <c r="F5" s="332" t="s">
        <v>351</v>
      </c>
      <c r="G5" s="185" t="s">
        <v>352</v>
      </c>
      <c r="H5" s="332" t="s">
        <v>351</v>
      </c>
      <c r="I5" s="185" t="s">
        <v>353</v>
      </c>
      <c r="J5" s="332" t="s">
        <v>354</v>
      </c>
      <c r="K5" s="182"/>
      <c r="M5" s="347" t="s">
        <v>349</v>
      </c>
      <c r="N5" s="459"/>
      <c r="O5" s="332" t="s">
        <v>350</v>
      </c>
      <c r="P5" s="332" t="s">
        <v>351</v>
      </c>
      <c r="Q5" s="185" t="s">
        <v>352</v>
      </c>
      <c r="R5" s="332" t="s">
        <v>351</v>
      </c>
      <c r="S5" s="1847" t="s">
        <v>353</v>
      </c>
      <c r="T5" s="332" t="s">
        <v>354</v>
      </c>
      <c r="U5" s="182"/>
      <c r="X5" s="343" t="s">
        <v>355</v>
      </c>
      <c r="Y5" s="344"/>
      <c r="Z5" s="345"/>
      <c r="AB5" s="343" t="s">
        <v>355</v>
      </c>
      <c r="AC5" s="344"/>
      <c r="AD5" s="345"/>
    </row>
    <row r="6" spans="1:30">
      <c r="A6" s="216"/>
      <c r="B6" s="212"/>
      <c r="C6" s="332" t="s">
        <v>356</v>
      </c>
      <c r="D6" s="332"/>
      <c r="E6" s="332"/>
      <c r="F6" s="346" t="s">
        <v>349</v>
      </c>
      <c r="G6" s="348" t="s">
        <v>349</v>
      </c>
      <c r="H6" s="332"/>
      <c r="I6" s="185"/>
      <c r="J6" s="332"/>
      <c r="K6" s="182" t="s">
        <v>357</v>
      </c>
      <c r="M6" s="342" t="s">
        <v>356</v>
      </c>
      <c r="N6" s="459"/>
      <c r="O6" s="332"/>
      <c r="P6" s="346" t="s">
        <v>349</v>
      </c>
      <c r="Q6" s="348" t="s">
        <v>349</v>
      </c>
      <c r="R6" s="332"/>
      <c r="S6" s="1847"/>
      <c r="T6" s="332"/>
      <c r="U6" s="182" t="s">
        <v>357</v>
      </c>
      <c r="X6" s="349" t="s">
        <v>358</v>
      </c>
      <c r="Y6" s="350"/>
      <c r="Z6" s="351" t="s">
        <v>357</v>
      </c>
      <c r="AB6" s="349" t="s">
        <v>358</v>
      </c>
      <c r="AC6" s="350"/>
      <c r="AD6" s="351" t="s">
        <v>357</v>
      </c>
    </row>
    <row r="7" spans="1:30" ht="13.5" thickBot="1">
      <c r="A7" s="222"/>
      <c r="B7" s="223"/>
      <c r="C7" s="352" t="s">
        <v>359</v>
      </c>
      <c r="D7" s="352" t="s">
        <v>360</v>
      </c>
      <c r="E7" s="352" t="s">
        <v>361</v>
      </c>
      <c r="F7" s="352" t="s">
        <v>362</v>
      </c>
      <c r="G7" s="353" t="s">
        <v>363</v>
      </c>
      <c r="H7" s="352" t="s">
        <v>364</v>
      </c>
      <c r="I7" s="353" t="s">
        <v>365</v>
      </c>
      <c r="J7" s="352" t="s">
        <v>366</v>
      </c>
      <c r="K7" s="354" t="s">
        <v>367</v>
      </c>
      <c r="M7" s="355" t="s">
        <v>359</v>
      </c>
      <c r="N7" s="1844" t="s">
        <v>360</v>
      </c>
      <c r="O7" s="352" t="s">
        <v>361</v>
      </c>
      <c r="P7" s="352" t="s">
        <v>362</v>
      </c>
      <c r="Q7" s="353" t="s">
        <v>363</v>
      </c>
      <c r="R7" s="352" t="s">
        <v>364</v>
      </c>
      <c r="S7" s="1848" t="s">
        <v>365</v>
      </c>
      <c r="T7" s="352" t="s">
        <v>366</v>
      </c>
      <c r="U7" s="354" t="s">
        <v>367</v>
      </c>
      <c r="X7" s="356" t="s">
        <v>363</v>
      </c>
      <c r="Y7" s="357" t="s">
        <v>365</v>
      </c>
      <c r="Z7" s="358" t="s">
        <v>367</v>
      </c>
      <c r="AB7" s="356" t="s">
        <v>363</v>
      </c>
      <c r="AC7" s="357" t="s">
        <v>365</v>
      </c>
      <c r="AD7" s="358" t="s">
        <v>367</v>
      </c>
    </row>
    <row r="8" spans="1:30">
      <c r="A8" s="33" t="s">
        <v>275</v>
      </c>
      <c r="B8" s="34" t="s">
        <v>157</v>
      </c>
      <c r="C8" s="359">
        <v>123.8</v>
      </c>
      <c r="D8" s="360">
        <v>1158159</v>
      </c>
      <c r="E8" s="360">
        <v>699351</v>
      </c>
      <c r="F8" s="359">
        <v>91.2</v>
      </c>
      <c r="G8" s="361">
        <v>934609.81599999999</v>
      </c>
      <c r="H8" s="362">
        <v>0.86</v>
      </c>
      <c r="I8" s="363"/>
      <c r="J8" s="364">
        <v>1.048</v>
      </c>
      <c r="K8" s="365">
        <v>309124</v>
      </c>
      <c r="M8" s="366">
        <v>123.8</v>
      </c>
      <c r="N8" s="360">
        <v>1209.44</v>
      </c>
      <c r="O8" s="359">
        <v>873.74</v>
      </c>
      <c r="P8" s="359">
        <v>91.2</v>
      </c>
      <c r="Q8" s="361">
        <v>1038473.6</v>
      </c>
      <c r="R8" s="362">
        <v>0.86</v>
      </c>
      <c r="S8" s="1849"/>
      <c r="T8" s="364">
        <v>1.069</v>
      </c>
      <c r="U8" s="365">
        <v>443104</v>
      </c>
      <c r="X8" s="367">
        <v>150.5</v>
      </c>
      <c r="Y8" s="368">
        <v>274727</v>
      </c>
      <c r="Z8" s="369">
        <v>207911</v>
      </c>
      <c r="AB8" s="367">
        <v>158.9</v>
      </c>
      <c r="AC8" s="370">
        <v>31640.799999999999</v>
      </c>
      <c r="AD8" s="369">
        <v>207950</v>
      </c>
    </row>
    <row r="9" spans="1:30">
      <c r="A9" s="33">
        <v>1989</v>
      </c>
      <c r="B9" s="34" t="s">
        <v>158</v>
      </c>
      <c r="C9" s="359">
        <v>123</v>
      </c>
      <c r="D9" s="360">
        <v>1156186</v>
      </c>
      <c r="E9" s="360">
        <v>882043</v>
      </c>
      <c r="F9" s="359">
        <v>90.3</v>
      </c>
      <c r="G9" s="361">
        <v>1011640.44</v>
      </c>
      <c r="H9" s="362">
        <v>0.88</v>
      </c>
      <c r="I9" s="363"/>
      <c r="J9" s="364">
        <v>1.05</v>
      </c>
      <c r="K9" s="365">
        <v>377830</v>
      </c>
      <c r="M9" s="366">
        <v>123</v>
      </c>
      <c r="N9" s="360">
        <v>1229.02</v>
      </c>
      <c r="O9" s="359">
        <v>870.46</v>
      </c>
      <c r="P9" s="359">
        <v>90.3</v>
      </c>
      <c r="Q9" s="361">
        <v>1025369.7</v>
      </c>
      <c r="R9" s="362">
        <v>0.88</v>
      </c>
      <c r="S9" s="1849"/>
      <c r="T9" s="364">
        <v>1.0409999999999999</v>
      </c>
      <c r="U9" s="365">
        <v>413765</v>
      </c>
      <c r="X9" s="367">
        <v>162.1</v>
      </c>
      <c r="Y9" s="368">
        <v>235791</v>
      </c>
      <c r="Z9" s="369">
        <v>199103</v>
      </c>
      <c r="AB9" s="367">
        <v>161.5</v>
      </c>
      <c r="AC9" s="370">
        <v>32870.1</v>
      </c>
      <c r="AD9" s="369">
        <v>221220</v>
      </c>
    </row>
    <row r="10" spans="1:30">
      <c r="A10" s="33"/>
      <c r="B10" s="34" t="s">
        <v>159</v>
      </c>
      <c r="C10" s="359">
        <v>123.3</v>
      </c>
      <c r="D10" s="360">
        <v>1294774</v>
      </c>
      <c r="E10" s="360">
        <v>1215048</v>
      </c>
      <c r="F10" s="359">
        <v>89.8</v>
      </c>
      <c r="G10" s="361">
        <v>1011926.3939999999</v>
      </c>
      <c r="H10" s="362">
        <v>0.88</v>
      </c>
      <c r="I10" s="363"/>
      <c r="J10" s="364">
        <v>1.234</v>
      </c>
      <c r="K10" s="365">
        <v>466656</v>
      </c>
      <c r="M10" s="366">
        <v>123.3</v>
      </c>
      <c r="N10" s="360">
        <v>1263.73</v>
      </c>
      <c r="O10" s="359">
        <v>1202.06</v>
      </c>
      <c r="P10" s="359">
        <v>89.8</v>
      </c>
      <c r="Q10" s="361">
        <v>1028216.2</v>
      </c>
      <c r="R10" s="362">
        <v>0.88</v>
      </c>
      <c r="S10" s="1849"/>
      <c r="T10" s="364">
        <v>1.0489999999999999</v>
      </c>
      <c r="U10" s="365">
        <v>420775</v>
      </c>
      <c r="X10" s="367">
        <v>168.1</v>
      </c>
      <c r="Y10" s="368">
        <v>409130</v>
      </c>
      <c r="Z10" s="369">
        <v>251707</v>
      </c>
      <c r="AB10" s="367">
        <v>164.6</v>
      </c>
      <c r="AC10" s="370">
        <v>40415.1</v>
      </c>
      <c r="AD10" s="369">
        <v>244039</v>
      </c>
    </row>
    <row r="11" spans="1:30">
      <c r="A11" s="33"/>
      <c r="B11" s="34" t="s">
        <v>160</v>
      </c>
      <c r="C11" s="359">
        <v>123.6</v>
      </c>
      <c r="D11" s="360">
        <v>1208372</v>
      </c>
      <c r="E11" s="360">
        <v>948011</v>
      </c>
      <c r="F11" s="359">
        <v>90.7</v>
      </c>
      <c r="G11" s="361">
        <v>1096626.591</v>
      </c>
      <c r="H11" s="362">
        <v>0.93</v>
      </c>
      <c r="I11" s="363"/>
      <c r="J11" s="364">
        <v>1.034</v>
      </c>
      <c r="K11" s="365">
        <v>404153</v>
      </c>
      <c r="M11" s="366">
        <v>123.6</v>
      </c>
      <c r="N11" s="360">
        <v>1245.5999999999999</v>
      </c>
      <c r="O11" s="359">
        <v>887.09</v>
      </c>
      <c r="P11" s="359">
        <v>90.7</v>
      </c>
      <c r="Q11" s="361">
        <v>1055599.8999999999</v>
      </c>
      <c r="R11" s="362">
        <v>0.93</v>
      </c>
      <c r="S11" s="1849"/>
      <c r="T11" s="364">
        <v>1.069</v>
      </c>
      <c r="U11" s="365">
        <v>405930</v>
      </c>
      <c r="X11" s="367">
        <v>172</v>
      </c>
      <c r="Y11" s="368">
        <v>289711</v>
      </c>
      <c r="Z11" s="369">
        <v>230175</v>
      </c>
      <c r="AB11" s="367">
        <v>164.2</v>
      </c>
      <c r="AC11" s="370">
        <v>30708.799999999999</v>
      </c>
      <c r="AD11" s="369">
        <v>233843</v>
      </c>
    </row>
    <row r="12" spans="1:30">
      <c r="A12" s="33"/>
      <c r="B12" s="34" t="s">
        <v>161</v>
      </c>
      <c r="C12" s="359">
        <v>123.3</v>
      </c>
      <c r="D12" s="360">
        <v>1233678</v>
      </c>
      <c r="E12" s="360">
        <v>840734</v>
      </c>
      <c r="F12" s="359">
        <v>88.8</v>
      </c>
      <c r="G12" s="361">
        <v>1005936.632</v>
      </c>
      <c r="H12" s="362">
        <v>0.95</v>
      </c>
      <c r="I12" s="363"/>
      <c r="J12" s="364">
        <v>0.97799999999999998</v>
      </c>
      <c r="K12" s="365">
        <v>409947</v>
      </c>
      <c r="M12" s="366">
        <v>123.3</v>
      </c>
      <c r="N12" s="360">
        <v>1240.8599999999999</v>
      </c>
      <c r="O12" s="359">
        <v>886.61</v>
      </c>
      <c r="P12" s="359">
        <v>88.8</v>
      </c>
      <c r="Q12" s="361">
        <v>1035574.2</v>
      </c>
      <c r="R12" s="362">
        <v>0.95</v>
      </c>
      <c r="S12" s="1849"/>
      <c r="T12" s="364">
        <v>1.0529999999999999</v>
      </c>
      <c r="U12" s="365">
        <v>437808</v>
      </c>
      <c r="X12" s="367">
        <v>159.30000000000001</v>
      </c>
      <c r="Y12" s="368">
        <v>304647</v>
      </c>
      <c r="Z12" s="369">
        <v>251032</v>
      </c>
      <c r="AB12" s="367">
        <v>164.3</v>
      </c>
      <c r="AC12" s="370">
        <v>33513.800000000003</v>
      </c>
      <c r="AD12" s="369">
        <v>239470</v>
      </c>
    </row>
    <row r="13" spans="1:30">
      <c r="A13" s="33"/>
      <c r="B13" s="34" t="s">
        <v>162</v>
      </c>
      <c r="C13" s="359">
        <v>124</v>
      </c>
      <c r="D13" s="360">
        <v>1258101</v>
      </c>
      <c r="E13" s="360">
        <v>1080288</v>
      </c>
      <c r="F13" s="359">
        <v>89.4</v>
      </c>
      <c r="G13" s="361">
        <v>1104903.9680000001</v>
      </c>
      <c r="H13" s="362">
        <v>0.95</v>
      </c>
      <c r="I13" s="363"/>
      <c r="J13" s="364">
        <v>1.026</v>
      </c>
      <c r="K13" s="365">
        <v>433849</v>
      </c>
      <c r="M13" s="366">
        <v>124</v>
      </c>
      <c r="N13" s="360">
        <v>1241.46</v>
      </c>
      <c r="O13" s="359">
        <v>1012.88</v>
      </c>
      <c r="P13" s="359">
        <v>89.4</v>
      </c>
      <c r="Q13" s="361">
        <v>1037676.1</v>
      </c>
      <c r="R13" s="362">
        <v>0.95</v>
      </c>
      <c r="S13" s="1849"/>
      <c r="T13" s="364">
        <v>1.07</v>
      </c>
      <c r="U13" s="365">
        <v>428580</v>
      </c>
      <c r="X13" s="367">
        <v>156.30000000000001</v>
      </c>
      <c r="Y13" s="368">
        <v>301072</v>
      </c>
      <c r="Z13" s="369">
        <v>253244</v>
      </c>
      <c r="AB13" s="367">
        <v>161.5</v>
      </c>
      <c r="AC13" s="370">
        <v>33817.5</v>
      </c>
      <c r="AD13" s="369">
        <v>250503</v>
      </c>
    </row>
    <row r="14" spans="1:30">
      <c r="A14" s="33"/>
      <c r="B14" s="34" t="s">
        <v>163</v>
      </c>
      <c r="C14" s="359">
        <v>122.1</v>
      </c>
      <c r="D14" s="360">
        <v>1308389</v>
      </c>
      <c r="E14" s="360">
        <v>1064553</v>
      </c>
      <c r="F14" s="359">
        <v>88.6</v>
      </c>
      <c r="G14" s="361">
        <v>1086569.2219999998</v>
      </c>
      <c r="H14" s="362">
        <v>0.97</v>
      </c>
      <c r="I14" s="363"/>
      <c r="J14" s="364">
        <v>1.0169999999999999</v>
      </c>
      <c r="K14" s="365">
        <v>444963</v>
      </c>
      <c r="M14" s="366">
        <v>122.1</v>
      </c>
      <c r="N14" s="360">
        <v>1250.79</v>
      </c>
      <c r="O14" s="359">
        <v>955.84</v>
      </c>
      <c r="P14" s="359">
        <v>88.6</v>
      </c>
      <c r="Q14" s="361">
        <v>1047019</v>
      </c>
      <c r="R14" s="362">
        <v>0.97</v>
      </c>
      <c r="S14" s="1849"/>
      <c r="T14" s="364">
        <v>1.048</v>
      </c>
      <c r="U14" s="365">
        <v>425846</v>
      </c>
      <c r="X14" s="367">
        <v>159.30000000000001</v>
      </c>
      <c r="Y14" s="368">
        <v>480831</v>
      </c>
      <c r="Z14" s="369">
        <v>252581</v>
      </c>
      <c r="AB14" s="367">
        <v>162.80000000000001</v>
      </c>
      <c r="AC14" s="370">
        <v>34126.9</v>
      </c>
      <c r="AD14" s="369">
        <v>258841</v>
      </c>
    </row>
    <row r="15" spans="1:30">
      <c r="A15" s="33"/>
      <c r="B15" s="34" t="s">
        <v>164</v>
      </c>
      <c r="C15" s="359">
        <v>123.6</v>
      </c>
      <c r="D15" s="360">
        <v>1248039</v>
      </c>
      <c r="E15" s="360">
        <v>972369</v>
      </c>
      <c r="F15" s="359">
        <v>91.6</v>
      </c>
      <c r="G15" s="361">
        <v>1010281.062</v>
      </c>
      <c r="H15" s="362">
        <v>0.97</v>
      </c>
      <c r="I15" s="363"/>
      <c r="J15" s="364">
        <v>0.995</v>
      </c>
      <c r="K15" s="365">
        <v>427029</v>
      </c>
      <c r="M15" s="366">
        <v>123.6</v>
      </c>
      <c r="N15" s="360">
        <v>1236.8699999999999</v>
      </c>
      <c r="O15" s="359">
        <v>938.62</v>
      </c>
      <c r="P15" s="359">
        <v>91.6</v>
      </c>
      <c r="Q15" s="361">
        <v>1053704</v>
      </c>
      <c r="R15" s="362">
        <v>0.97</v>
      </c>
      <c r="S15" s="1849"/>
      <c r="T15" s="364">
        <v>1.0760000000000001</v>
      </c>
      <c r="U15" s="365">
        <v>422946</v>
      </c>
      <c r="X15" s="367">
        <v>150.5</v>
      </c>
      <c r="Y15" s="368">
        <v>260288</v>
      </c>
      <c r="Z15" s="369">
        <v>261161</v>
      </c>
      <c r="AB15" s="367">
        <v>160.1</v>
      </c>
      <c r="AC15" s="370">
        <v>34851.199999999997</v>
      </c>
      <c r="AD15" s="369">
        <v>249960</v>
      </c>
    </row>
    <row r="16" spans="1:30">
      <c r="A16" s="33"/>
      <c r="B16" s="34" t="s">
        <v>165</v>
      </c>
      <c r="C16" s="359">
        <v>125.7</v>
      </c>
      <c r="D16" s="360">
        <v>1269912</v>
      </c>
      <c r="E16" s="360">
        <v>926079</v>
      </c>
      <c r="F16" s="359">
        <v>95.6</v>
      </c>
      <c r="G16" s="361">
        <v>1057357.277</v>
      </c>
      <c r="H16" s="362">
        <v>0.97</v>
      </c>
      <c r="I16" s="363"/>
      <c r="J16" s="364">
        <v>1.1299999999999999</v>
      </c>
      <c r="K16" s="365">
        <v>463321</v>
      </c>
      <c r="M16" s="366">
        <v>125.7</v>
      </c>
      <c r="N16" s="360">
        <v>1237.3599999999999</v>
      </c>
      <c r="O16" s="359">
        <v>918.47</v>
      </c>
      <c r="P16" s="359">
        <v>95.6</v>
      </c>
      <c r="Q16" s="361">
        <v>1047594.8</v>
      </c>
      <c r="R16" s="362">
        <v>0.97</v>
      </c>
      <c r="S16" s="1849"/>
      <c r="T16" s="364">
        <v>1.0840000000000001</v>
      </c>
      <c r="U16" s="365">
        <v>430885</v>
      </c>
      <c r="X16" s="367">
        <v>156.30000000000001</v>
      </c>
      <c r="Y16" s="368">
        <v>300646</v>
      </c>
      <c r="Z16" s="369">
        <v>265807</v>
      </c>
      <c r="AB16" s="367">
        <v>158.30000000000001</v>
      </c>
      <c r="AC16" s="370">
        <v>37122.9</v>
      </c>
      <c r="AD16" s="369">
        <v>263223</v>
      </c>
    </row>
    <row r="17" spans="1:30">
      <c r="A17" s="33"/>
      <c r="B17" s="34" t="s">
        <v>166</v>
      </c>
      <c r="C17" s="359">
        <v>122.1</v>
      </c>
      <c r="D17" s="360">
        <v>1262542</v>
      </c>
      <c r="E17" s="360">
        <v>895206</v>
      </c>
      <c r="F17" s="359">
        <v>88.4</v>
      </c>
      <c r="G17" s="361">
        <v>1050754.7749999999</v>
      </c>
      <c r="H17" s="362">
        <v>1</v>
      </c>
      <c r="I17" s="363"/>
      <c r="J17" s="364">
        <v>1.038</v>
      </c>
      <c r="K17" s="365">
        <v>464145</v>
      </c>
      <c r="M17" s="366">
        <v>122.1</v>
      </c>
      <c r="N17" s="360">
        <v>1239.22</v>
      </c>
      <c r="O17" s="359">
        <v>922.74</v>
      </c>
      <c r="P17" s="359">
        <v>88.4</v>
      </c>
      <c r="Q17" s="361">
        <v>1043337.6</v>
      </c>
      <c r="R17" s="362">
        <v>1</v>
      </c>
      <c r="S17" s="1849"/>
      <c r="T17" s="364">
        <v>1.0449999999999999</v>
      </c>
      <c r="U17" s="365">
        <v>441400</v>
      </c>
      <c r="X17" s="367">
        <v>162.1</v>
      </c>
      <c r="Y17" s="368">
        <v>371813</v>
      </c>
      <c r="Z17" s="369">
        <v>259505</v>
      </c>
      <c r="AB17" s="367">
        <v>156.9</v>
      </c>
      <c r="AC17" s="370">
        <v>38016</v>
      </c>
      <c r="AD17" s="369">
        <v>247254</v>
      </c>
    </row>
    <row r="18" spans="1:30">
      <c r="A18" s="33"/>
      <c r="B18" s="34" t="s">
        <v>167</v>
      </c>
      <c r="C18" s="359">
        <v>123.6</v>
      </c>
      <c r="D18" s="360">
        <v>1264187</v>
      </c>
      <c r="E18" s="360">
        <v>944106</v>
      </c>
      <c r="F18" s="359">
        <v>90.9</v>
      </c>
      <c r="G18" s="361">
        <v>1071293.3999999999</v>
      </c>
      <c r="H18" s="362">
        <v>1.01</v>
      </c>
      <c r="I18" s="363"/>
      <c r="J18" s="364">
        <v>1.0569999999999999</v>
      </c>
      <c r="K18" s="365">
        <v>423899</v>
      </c>
      <c r="M18" s="366">
        <v>123.6</v>
      </c>
      <c r="N18" s="360">
        <v>1274.68</v>
      </c>
      <c r="O18" s="359">
        <v>955.85</v>
      </c>
      <c r="P18" s="359">
        <v>90.9</v>
      </c>
      <c r="Q18" s="361">
        <v>1043587.5</v>
      </c>
      <c r="R18" s="362">
        <v>1.01</v>
      </c>
      <c r="S18" s="1849"/>
      <c r="T18" s="364">
        <v>1.052</v>
      </c>
      <c r="U18" s="365">
        <v>441202</v>
      </c>
      <c r="X18" s="367">
        <v>163.19999999999999</v>
      </c>
      <c r="Y18" s="368">
        <v>363014</v>
      </c>
      <c r="Z18" s="369">
        <v>248653</v>
      </c>
      <c r="AB18" s="367">
        <v>156.5</v>
      </c>
      <c r="AC18" s="370">
        <v>37315.1</v>
      </c>
      <c r="AD18" s="369">
        <v>249827</v>
      </c>
    </row>
    <row r="19" spans="1:30">
      <c r="A19" s="50"/>
      <c r="B19" s="51" t="s">
        <v>168</v>
      </c>
      <c r="C19" s="371">
        <v>125</v>
      </c>
      <c r="D19" s="372">
        <v>1273417</v>
      </c>
      <c r="E19" s="372">
        <v>921849</v>
      </c>
      <c r="F19" s="371">
        <v>91.9</v>
      </c>
      <c r="G19" s="373">
        <v>1062792.7240000002</v>
      </c>
      <c r="H19" s="374">
        <v>1.04</v>
      </c>
      <c r="I19" s="375"/>
      <c r="J19" s="376">
        <v>1.1140000000000001</v>
      </c>
      <c r="K19" s="377">
        <v>505681</v>
      </c>
      <c r="M19" s="378">
        <v>125</v>
      </c>
      <c r="N19" s="372">
        <v>1270.51</v>
      </c>
      <c r="O19" s="371">
        <v>967.44</v>
      </c>
      <c r="P19" s="371">
        <v>91.9</v>
      </c>
      <c r="Q19" s="373">
        <v>1055939.3999999999</v>
      </c>
      <c r="R19" s="374">
        <v>1.04</v>
      </c>
      <c r="S19" s="1850"/>
      <c r="T19" s="376">
        <v>1.0669999999999999</v>
      </c>
      <c r="U19" s="377">
        <v>442252</v>
      </c>
      <c r="X19" s="379">
        <v>167.1</v>
      </c>
      <c r="Y19" s="380">
        <v>661925</v>
      </c>
      <c r="Z19" s="381">
        <v>255646</v>
      </c>
      <c r="AB19" s="379">
        <v>157.30000000000001</v>
      </c>
      <c r="AC19" s="382">
        <v>38293.9</v>
      </c>
      <c r="AD19" s="381">
        <v>275757</v>
      </c>
    </row>
    <row r="20" spans="1:30">
      <c r="A20" s="33" t="s">
        <v>156</v>
      </c>
      <c r="B20" s="34" t="s">
        <v>157</v>
      </c>
      <c r="C20" s="383">
        <v>122</v>
      </c>
      <c r="D20" s="384">
        <v>1224087</v>
      </c>
      <c r="E20" s="384">
        <v>825943</v>
      </c>
      <c r="F20" s="383">
        <v>88.4</v>
      </c>
      <c r="G20" s="361">
        <v>938657.16</v>
      </c>
      <c r="H20" s="385">
        <v>1.04</v>
      </c>
      <c r="I20" s="363"/>
      <c r="J20" s="386">
        <v>1.0289999999999999</v>
      </c>
      <c r="K20" s="365">
        <v>332904</v>
      </c>
      <c r="M20" s="387">
        <v>122</v>
      </c>
      <c r="N20" s="384">
        <v>1278.2</v>
      </c>
      <c r="O20" s="383">
        <v>971.68</v>
      </c>
      <c r="P20" s="383">
        <v>88.4</v>
      </c>
      <c r="Q20" s="361">
        <v>1035755.7</v>
      </c>
      <c r="R20" s="385">
        <v>1.04</v>
      </c>
      <c r="S20" s="1849"/>
      <c r="T20" s="386">
        <v>1.0509999999999999</v>
      </c>
      <c r="U20" s="365">
        <v>455107</v>
      </c>
      <c r="X20" s="388">
        <v>147.5</v>
      </c>
      <c r="Y20" s="389">
        <v>328635</v>
      </c>
      <c r="Z20" s="390">
        <v>260000</v>
      </c>
      <c r="AB20" s="388">
        <v>155.9</v>
      </c>
      <c r="AC20" s="391">
        <v>37643.699999999997</v>
      </c>
      <c r="AD20" s="390">
        <v>253063</v>
      </c>
    </row>
    <row r="21" spans="1:30">
      <c r="A21" s="33">
        <v>1990</v>
      </c>
      <c r="B21" s="34" t="s">
        <v>158</v>
      </c>
      <c r="C21" s="383">
        <v>122.8</v>
      </c>
      <c r="D21" s="384">
        <v>1195472</v>
      </c>
      <c r="E21" s="384">
        <v>1013622</v>
      </c>
      <c r="F21" s="383">
        <v>89.9</v>
      </c>
      <c r="G21" s="361">
        <v>1022461.84</v>
      </c>
      <c r="H21" s="385">
        <v>1.06</v>
      </c>
      <c r="I21" s="363"/>
      <c r="J21" s="386">
        <v>1.0489999999999999</v>
      </c>
      <c r="K21" s="365">
        <v>435231</v>
      </c>
      <c r="M21" s="387">
        <v>122.8</v>
      </c>
      <c r="N21" s="384">
        <v>1274.3499999999999</v>
      </c>
      <c r="O21" s="383">
        <v>1013.09</v>
      </c>
      <c r="P21" s="383">
        <v>89.9</v>
      </c>
      <c r="Q21" s="361">
        <v>1038634.1</v>
      </c>
      <c r="R21" s="385">
        <v>1.06</v>
      </c>
      <c r="S21" s="1849"/>
      <c r="T21" s="386">
        <v>1.0429999999999999</v>
      </c>
      <c r="U21" s="365">
        <v>476934</v>
      </c>
      <c r="X21" s="388">
        <v>154.69999999999999</v>
      </c>
      <c r="Y21" s="389">
        <v>280425</v>
      </c>
      <c r="Z21" s="390">
        <v>230467</v>
      </c>
      <c r="AB21" s="388">
        <v>154.30000000000001</v>
      </c>
      <c r="AC21" s="391">
        <v>39023.300000000003</v>
      </c>
      <c r="AD21" s="390">
        <v>258221</v>
      </c>
    </row>
    <row r="22" spans="1:30">
      <c r="A22" s="33"/>
      <c r="B22" s="34" t="s">
        <v>159</v>
      </c>
      <c r="C22" s="383">
        <v>125.4</v>
      </c>
      <c r="D22" s="384">
        <v>1302850</v>
      </c>
      <c r="E22" s="384">
        <v>1217614</v>
      </c>
      <c r="F22" s="383">
        <v>91.3</v>
      </c>
      <c r="G22" s="361">
        <v>1011610.7930000001</v>
      </c>
      <c r="H22" s="385">
        <v>1.07</v>
      </c>
      <c r="I22" s="363"/>
      <c r="J22" s="386">
        <v>1.2529999999999999</v>
      </c>
      <c r="K22" s="365">
        <v>521796</v>
      </c>
      <c r="M22" s="387">
        <v>125.4</v>
      </c>
      <c r="N22" s="384">
        <v>1277.45</v>
      </c>
      <c r="O22" s="383">
        <v>1192</v>
      </c>
      <c r="P22" s="383">
        <v>91.3</v>
      </c>
      <c r="Q22" s="361">
        <v>1027358.4</v>
      </c>
      <c r="R22" s="385">
        <v>1.07</v>
      </c>
      <c r="S22" s="1849"/>
      <c r="T22" s="386">
        <v>1.0620000000000001</v>
      </c>
      <c r="U22" s="365">
        <v>466320</v>
      </c>
      <c r="X22" s="388">
        <v>152.5</v>
      </c>
      <c r="Y22" s="389">
        <v>404388</v>
      </c>
      <c r="Z22" s="390">
        <v>264672</v>
      </c>
      <c r="AB22" s="388">
        <v>149.9</v>
      </c>
      <c r="AC22" s="391">
        <v>39306.1</v>
      </c>
      <c r="AD22" s="390">
        <v>261969</v>
      </c>
    </row>
    <row r="23" spans="1:30">
      <c r="A23" s="33"/>
      <c r="B23" s="34" t="s">
        <v>160</v>
      </c>
      <c r="C23" s="383">
        <v>124.7</v>
      </c>
      <c r="D23" s="384">
        <v>1245128</v>
      </c>
      <c r="E23" s="384">
        <v>879371</v>
      </c>
      <c r="F23" s="383">
        <v>91.3</v>
      </c>
      <c r="G23" s="361">
        <v>1072600.0900000001</v>
      </c>
      <c r="H23" s="385">
        <v>1.08</v>
      </c>
      <c r="I23" s="363"/>
      <c r="J23" s="386">
        <v>1.0109999999999999</v>
      </c>
      <c r="K23" s="365">
        <v>487078</v>
      </c>
      <c r="M23" s="387">
        <v>124.7</v>
      </c>
      <c r="N23" s="384">
        <v>1285.2</v>
      </c>
      <c r="O23" s="383">
        <v>811.43</v>
      </c>
      <c r="P23" s="383">
        <v>91.3</v>
      </c>
      <c r="Q23" s="361">
        <v>1029132.8</v>
      </c>
      <c r="R23" s="385">
        <v>1.08</v>
      </c>
      <c r="S23" s="1849"/>
      <c r="T23" s="386">
        <v>1.046</v>
      </c>
      <c r="U23" s="365">
        <v>487341</v>
      </c>
      <c r="X23" s="388">
        <v>158.5</v>
      </c>
      <c r="Y23" s="389">
        <v>361315</v>
      </c>
      <c r="Z23" s="390">
        <v>296467</v>
      </c>
      <c r="AB23" s="388">
        <v>151.6</v>
      </c>
      <c r="AC23" s="391">
        <v>38425</v>
      </c>
      <c r="AD23" s="390">
        <v>286938</v>
      </c>
    </row>
    <row r="24" spans="1:30">
      <c r="A24" s="33"/>
      <c r="B24" s="34" t="s">
        <v>161</v>
      </c>
      <c r="C24" s="383">
        <v>130.30000000000001</v>
      </c>
      <c r="D24" s="384">
        <v>1280462</v>
      </c>
      <c r="E24" s="384">
        <v>1169695</v>
      </c>
      <c r="F24" s="383">
        <v>101</v>
      </c>
      <c r="G24" s="361">
        <v>987209.66399999987</v>
      </c>
      <c r="H24" s="385">
        <v>1.07</v>
      </c>
      <c r="I24" s="363"/>
      <c r="J24" s="386">
        <v>1.004</v>
      </c>
      <c r="K24" s="365">
        <v>482268</v>
      </c>
      <c r="M24" s="387">
        <v>130.30000000000001</v>
      </c>
      <c r="N24" s="384">
        <v>1289.1300000000001</v>
      </c>
      <c r="O24" s="383">
        <v>1271.43</v>
      </c>
      <c r="P24" s="383">
        <v>101</v>
      </c>
      <c r="Q24" s="361">
        <v>1014790.7</v>
      </c>
      <c r="R24" s="385">
        <v>1.07</v>
      </c>
      <c r="S24" s="1849"/>
      <c r="T24" s="386">
        <v>1.0860000000000001</v>
      </c>
      <c r="U24" s="365">
        <v>509552</v>
      </c>
      <c r="X24" s="388">
        <v>145.4</v>
      </c>
      <c r="Y24" s="389">
        <v>361115</v>
      </c>
      <c r="Z24" s="390">
        <v>280602</v>
      </c>
      <c r="AB24" s="388">
        <v>149.80000000000001</v>
      </c>
      <c r="AC24" s="391">
        <v>40065.300000000003</v>
      </c>
      <c r="AD24" s="390">
        <v>271550</v>
      </c>
    </row>
    <row r="25" spans="1:30">
      <c r="A25" s="33"/>
      <c r="B25" s="34" t="s">
        <v>162</v>
      </c>
      <c r="C25" s="383">
        <v>125</v>
      </c>
      <c r="D25" s="384">
        <v>1312561</v>
      </c>
      <c r="E25" s="384">
        <v>1165383</v>
      </c>
      <c r="F25" s="383">
        <v>91.8</v>
      </c>
      <c r="G25" s="361">
        <v>1092574.6000000001</v>
      </c>
      <c r="H25" s="385">
        <v>1.1000000000000001</v>
      </c>
      <c r="I25" s="363"/>
      <c r="J25" s="386">
        <v>0.998</v>
      </c>
      <c r="K25" s="365">
        <v>492797</v>
      </c>
      <c r="M25" s="387">
        <v>125</v>
      </c>
      <c r="N25" s="384">
        <v>1288.18</v>
      </c>
      <c r="O25" s="383">
        <v>1056.51</v>
      </c>
      <c r="P25" s="383">
        <v>91.8</v>
      </c>
      <c r="Q25" s="361">
        <v>1030077.5</v>
      </c>
      <c r="R25" s="385">
        <v>1.1000000000000001</v>
      </c>
      <c r="S25" s="1849"/>
      <c r="T25" s="386">
        <v>1.034</v>
      </c>
      <c r="U25" s="365">
        <v>483367</v>
      </c>
      <c r="X25" s="388">
        <v>145.9</v>
      </c>
      <c r="Y25" s="389">
        <v>364013</v>
      </c>
      <c r="Z25" s="390">
        <v>254039</v>
      </c>
      <c r="AB25" s="388">
        <v>150.19999999999999</v>
      </c>
      <c r="AC25" s="391">
        <v>40124</v>
      </c>
      <c r="AD25" s="390">
        <v>262110</v>
      </c>
    </row>
    <row r="26" spans="1:30">
      <c r="A26" s="33"/>
      <c r="B26" s="34" t="s">
        <v>163</v>
      </c>
      <c r="C26" s="383">
        <v>128.4</v>
      </c>
      <c r="D26" s="384">
        <v>1361352</v>
      </c>
      <c r="E26" s="384">
        <v>922555</v>
      </c>
      <c r="F26" s="383">
        <v>98.4</v>
      </c>
      <c r="G26" s="361">
        <v>1065328.872</v>
      </c>
      <c r="H26" s="385">
        <v>1.1100000000000001</v>
      </c>
      <c r="I26" s="363"/>
      <c r="J26" s="386">
        <v>1.0409999999999999</v>
      </c>
      <c r="K26" s="365">
        <v>502163</v>
      </c>
      <c r="M26" s="387">
        <v>128.4</v>
      </c>
      <c r="N26" s="384">
        <v>1291.52</v>
      </c>
      <c r="O26" s="383">
        <v>857.27</v>
      </c>
      <c r="P26" s="383">
        <v>98.4</v>
      </c>
      <c r="Q26" s="361">
        <v>1027792.3</v>
      </c>
      <c r="R26" s="385">
        <v>1.1100000000000001</v>
      </c>
      <c r="S26" s="1849"/>
      <c r="T26" s="386">
        <v>1.0720000000000001</v>
      </c>
      <c r="U26" s="365">
        <v>481618</v>
      </c>
      <c r="X26" s="388">
        <v>146.19999999999999</v>
      </c>
      <c r="Y26" s="389">
        <v>555901</v>
      </c>
      <c r="Z26" s="390">
        <v>264983</v>
      </c>
      <c r="AB26" s="388">
        <v>149.30000000000001</v>
      </c>
      <c r="AC26" s="391">
        <v>39891.9</v>
      </c>
      <c r="AD26" s="390">
        <v>262326</v>
      </c>
    </row>
    <row r="27" spans="1:30">
      <c r="A27" s="33"/>
      <c r="B27" s="34" t="s">
        <v>164</v>
      </c>
      <c r="C27" s="383">
        <v>128.9</v>
      </c>
      <c r="D27" s="384">
        <v>1329424</v>
      </c>
      <c r="E27" s="384">
        <v>1122275</v>
      </c>
      <c r="F27" s="383">
        <v>95.2</v>
      </c>
      <c r="G27" s="361">
        <v>989111.12</v>
      </c>
      <c r="H27" s="385">
        <v>1.1399999999999999</v>
      </c>
      <c r="I27" s="363"/>
      <c r="J27" s="386">
        <v>1.002</v>
      </c>
      <c r="K27" s="365">
        <v>468166</v>
      </c>
      <c r="M27" s="387">
        <v>128.9</v>
      </c>
      <c r="N27" s="384">
        <v>1313.12</v>
      </c>
      <c r="O27" s="383">
        <v>1136.46</v>
      </c>
      <c r="P27" s="383">
        <v>95.2</v>
      </c>
      <c r="Q27" s="361">
        <v>1026031.7</v>
      </c>
      <c r="R27" s="385">
        <v>1.1399999999999999</v>
      </c>
      <c r="S27" s="1849"/>
      <c r="T27" s="386">
        <v>1.08</v>
      </c>
      <c r="U27" s="365">
        <v>470542</v>
      </c>
      <c r="X27" s="388">
        <v>138.6</v>
      </c>
      <c r="Y27" s="389">
        <v>290634</v>
      </c>
      <c r="Z27" s="390">
        <v>278064</v>
      </c>
      <c r="AB27" s="388">
        <v>148.1</v>
      </c>
      <c r="AC27" s="391">
        <v>38810.400000000001</v>
      </c>
      <c r="AD27" s="390">
        <v>262877</v>
      </c>
    </row>
    <row r="28" spans="1:30">
      <c r="A28" s="33"/>
      <c r="B28" s="34" t="s">
        <v>165</v>
      </c>
      <c r="C28" s="383">
        <v>120.3</v>
      </c>
      <c r="D28" s="384">
        <v>1336681</v>
      </c>
      <c r="E28" s="384">
        <v>959160</v>
      </c>
      <c r="F28" s="383">
        <v>86</v>
      </c>
      <c r="G28" s="361">
        <v>1031189.177</v>
      </c>
      <c r="H28" s="385">
        <v>1.1100000000000001</v>
      </c>
      <c r="I28" s="363"/>
      <c r="J28" s="386">
        <v>1.042</v>
      </c>
      <c r="K28" s="365">
        <v>483437</v>
      </c>
      <c r="M28" s="387">
        <v>120.3</v>
      </c>
      <c r="N28" s="384">
        <v>1312.38</v>
      </c>
      <c r="O28" s="383">
        <v>908.39</v>
      </c>
      <c r="P28" s="383">
        <v>86</v>
      </c>
      <c r="Q28" s="361">
        <v>1031812.9</v>
      </c>
      <c r="R28" s="385">
        <v>1.1100000000000001</v>
      </c>
      <c r="S28" s="1849"/>
      <c r="T28" s="386">
        <v>0.997</v>
      </c>
      <c r="U28" s="365">
        <v>463472</v>
      </c>
      <c r="X28" s="388">
        <v>147</v>
      </c>
      <c r="Y28" s="389">
        <v>340234</v>
      </c>
      <c r="Z28" s="390">
        <v>251727</v>
      </c>
      <c r="AB28" s="388">
        <v>148.9</v>
      </c>
      <c r="AC28" s="391">
        <v>41132</v>
      </c>
      <c r="AD28" s="390">
        <v>259440</v>
      </c>
    </row>
    <row r="29" spans="1:30">
      <c r="A29" s="33"/>
      <c r="B29" s="34" t="s">
        <v>166</v>
      </c>
      <c r="C29" s="383">
        <v>128.6</v>
      </c>
      <c r="D29" s="384">
        <v>1342395</v>
      </c>
      <c r="E29" s="384">
        <v>961955</v>
      </c>
      <c r="F29" s="383">
        <v>95.6</v>
      </c>
      <c r="G29" s="361">
        <v>1042676.5560000001</v>
      </c>
      <c r="H29" s="385">
        <v>1.1000000000000001</v>
      </c>
      <c r="I29" s="363"/>
      <c r="J29" s="386">
        <v>1.0680000000000001</v>
      </c>
      <c r="K29" s="365">
        <v>518423</v>
      </c>
      <c r="M29" s="387">
        <v>128.6</v>
      </c>
      <c r="N29" s="384">
        <v>1308.74</v>
      </c>
      <c r="O29" s="383">
        <v>951.77</v>
      </c>
      <c r="P29" s="383">
        <v>95.6</v>
      </c>
      <c r="Q29" s="361">
        <v>1027720.8</v>
      </c>
      <c r="R29" s="385">
        <v>1.1000000000000001</v>
      </c>
      <c r="S29" s="1849"/>
      <c r="T29" s="386">
        <v>1.075</v>
      </c>
      <c r="U29" s="365">
        <v>482795</v>
      </c>
      <c r="X29" s="388">
        <v>153.4</v>
      </c>
      <c r="Y29" s="389">
        <v>383887</v>
      </c>
      <c r="Z29" s="390">
        <v>278288</v>
      </c>
      <c r="AB29" s="388">
        <v>148.30000000000001</v>
      </c>
      <c r="AC29" s="391">
        <v>39655.1</v>
      </c>
      <c r="AD29" s="390">
        <v>255671</v>
      </c>
    </row>
    <row r="30" spans="1:30">
      <c r="A30" s="33"/>
      <c r="B30" s="34" t="s">
        <v>167</v>
      </c>
      <c r="C30" s="383">
        <v>127.8</v>
      </c>
      <c r="D30" s="384">
        <v>1288644</v>
      </c>
      <c r="E30" s="384">
        <v>800496</v>
      </c>
      <c r="F30" s="383">
        <v>95.6</v>
      </c>
      <c r="G30" s="361">
        <v>1053065.1599999999</v>
      </c>
      <c r="H30" s="385">
        <v>1.1000000000000001</v>
      </c>
      <c r="I30" s="363"/>
      <c r="J30" s="386">
        <v>1.0660000000000001</v>
      </c>
      <c r="K30" s="365">
        <v>459471</v>
      </c>
      <c r="M30" s="387">
        <v>127.8</v>
      </c>
      <c r="N30" s="384">
        <v>1297</v>
      </c>
      <c r="O30" s="383">
        <v>892.41</v>
      </c>
      <c r="P30" s="383">
        <v>95.6</v>
      </c>
      <c r="Q30" s="361">
        <v>1022561.1</v>
      </c>
      <c r="R30" s="385">
        <v>1.1000000000000001</v>
      </c>
      <c r="S30" s="1849"/>
      <c r="T30" s="386">
        <v>1.0649999999999999</v>
      </c>
      <c r="U30" s="365">
        <v>479546</v>
      </c>
      <c r="X30" s="388">
        <v>155.6</v>
      </c>
      <c r="Y30" s="389">
        <v>396558</v>
      </c>
      <c r="Z30" s="390">
        <v>265662</v>
      </c>
      <c r="AB30" s="388">
        <v>149.4</v>
      </c>
      <c r="AC30" s="391">
        <v>40623.699999999997</v>
      </c>
      <c r="AD30" s="390">
        <v>262944</v>
      </c>
    </row>
    <row r="31" spans="1:30">
      <c r="A31" s="33"/>
      <c r="B31" s="34" t="s">
        <v>168</v>
      </c>
      <c r="C31" s="383">
        <v>126.4</v>
      </c>
      <c r="D31" s="384">
        <v>1274325</v>
      </c>
      <c r="E31" s="384">
        <v>993901</v>
      </c>
      <c r="F31" s="383">
        <v>94.5</v>
      </c>
      <c r="G31" s="361">
        <v>1032494.58</v>
      </c>
      <c r="H31" s="385">
        <v>1.1200000000000001</v>
      </c>
      <c r="I31" s="363"/>
      <c r="J31" s="386">
        <v>1.093</v>
      </c>
      <c r="K31" s="365">
        <v>522979</v>
      </c>
      <c r="M31" s="387">
        <v>126.4</v>
      </c>
      <c r="N31" s="384">
        <v>1283.27</v>
      </c>
      <c r="O31" s="383">
        <v>978.76</v>
      </c>
      <c r="P31" s="383">
        <v>94.5</v>
      </c>
      <c r="Q31" s="361">
        <v>1030445.5</v>
      </c>
      <c r="R31" s="385">
        <v>1.1200000000000001</v>
      </c>
      <c r="S31" s="1849"/>
      <c r="T31" s="386">
        <v>1.05</v>
      </c>
      <c r="U31" s="365">
        <v>469070</v>
      </c>
      <c r="X31" s="392">
        <v>159.19999999999999</v>
      </c>
      <c r="Y31" s="393">
        <v>699767</v>
      </c>
      <c r="Z31" s="394">
        <v>261179</v>
      </c>
      <c r="AB31" s="392">
        <v>149.6</v>
      </c>
      <c r="AC31" s="395">
        <v>40511.4</v>
      </c>
      <c r="AD31" s="394">
        <v>281711</v>
      </c>
    </row>
    <row r="32" spans="1:30">
      <c r="A32" s="63" t="s">
        <v>169</v>
      </c>
      <c r="B32" s="64" t="s">
        <v>157</v>
      </c>
      <c r="C32" s="396">
        <v>128.80000000000001</v>
      </c>
      <c r="D32" s="397">
        <v>1236471</v>
      </c>
      <c r="E32" s="397">
        <v>704854</v>
      </c>
      <c r="F32" s="396">
        <v>96.7</v>
      </c>
      <c r="G32" s="398">
        <v>910355.69</v>
      </c>
      <c r="H32" s="399">
        <v>1.1100000000000001</v>
      </c>
      <c r="I32" s="400">
        <v>11.6</v>
      </c>
      <c r="J32" s="401">
        <v>1.0589999999999999</v>
      </c>
      <c r="K32" s="402">
        <v>363612</v>
      </c>
      <c r="M32" s="403">
        <v>128.80000000000001</v>
      </c>
      <c r="N32" s="397">
        <v>1296.73</v>
      </c>
      <c r="O32" s="396">
        <v>824.3</v>
      </c>
      <c r="P32" s="396">
        <v>96.7</v>
      </c>
      <c r="Q32" s="398">
        <v>1002468.2</v>
      </c>
      <c r="R32" s="399">
        <v>1.1100000000000001</v>
      </c>
      <c r="S32" s="1851">
        <v>11.6</v>
      </c>
      <c r="T32" s="401">
        <v>1.0860000000000001</v>
      </c>
      <c r="U32" s="402">
        <v>487459</v>
      </c>
      <c r="X32" s="388">
        <v>140.6</v>
      </c>
      <c r="Y32" s="389">
        <v>362147</v>
      </c>
      <c r="Z32" s="390">
        <v>273548</v>
      </c>
      <c r="AB32" s="388">
        <v>148.5</v>
      </c>
      <c r="AC32" s="391">
        <v>41287.1</v>
      </c>
      <c r="AD32" s="390">
        <v>268813</v>
      </c>
    </row>
    <row r="33" spans="1:30">
      <c r="A33" s="33">
        <v>1991</v>
      </c>
      <c r="B33" s="34" t="s">
        <v>158</v>
      </c>
      <c r="C33" s="383">
        <v>130.30000000000001</v>
      </c>
      <c r="D33" s="384">
        <v>1223172</v>
      </c>
      <c r="E33" s="384">
        <v>862404</v>
      </c>
      <c r="F33" s="383">
        <v>98.5</v>
      </c>
      <c r="G33" s="361">
        <v>1024756.177</v>
      </c>
      <c r="H33" s="385">
        <v>1.1200000000000001</v>
      </c>
      <c r="I33" s="404">
        <v>8.3000000000000007</v>
      </c>
      <c r="J33" s="386">
        <v>1.0860000000000001</v>
      </c>
      <c r="K33" s="365">
        <v>415328</v>
      </c>
      <c r="M33" s="387">
        <v>130.30000000000001</v>
      </c>
      <c r="N33" s="384">
        <v>1305.4100000000001</v>
      </c>
      <c r="O33" s="383">
        <v>874.92</v>
      </c>
      <c r="P33" s="383">
        <v>98.5</v>
      </c>
      <c r="Q33" s="361">
        <v>1042816</v>
      </c>
      <c r="R33" s="385">
        <v>1.1200000000000001</v>
      </c>
      <c r="S33" s="1852">
        <v>8.3000000000000007</v>
      </c>
      <c r="T33" s="386">
        <v>1.0840000000000001</v>
      </c>
      <c r="U33" s="365">
        <v>453087</v>
      </c>
      <c r="X33" s="388">
        <v>145.9</v>
      </c>
      <c r="Y33" s="389">
        <v>296600</v>
      </c>
      <c r="Z33" s="390">
        <v>244569</v>
      </c>
      <c r="AB33" s="388">
        <v>145.4</v>
      </c>
      <c r="AC33" s="391">
        <v>41119.4</v>
      </c>
      <c r="AD33" s="390">
        <v>274612</v>
      </c>
    </row>
    <row r="34" spans="1:30">
      <c r="A34" s="33"/>
      <c r="B34" s="34" t="s">
        <v>159</v>
      </c>
      <c r="C34" s="383">
        <v>128</v>
      </c>
      <c r="D34" s="384">
        <v>1348355</v>
      </c>
      <c r="E34" s="384">
        <v>846717</v>
      </c>
      <c r="F34" s="383">
        <v>96.2</v>
      </c>
      <c r="G34" s="361">
        <v>1001812.9</v>
      </c>
      <c r="H34" s="385">
        <v>1.1200000000000001</v>
      </c>
      <c r="I34" s="404">
        <v>9.6999999999999993</v>
      </c>
      <c r="J34" s="386">
        <v>1.252</v>
      </c>
      <c r="K34" s="365">
        <v>518646</v>
      </c>
      <c r="M34" s="387">
        <v>128</v>
      </c>
      <c r="N34" s="384">
        <v>1323.48</v>
      </c>
      <c r="O34" s="383">
        <v>863.03</v>
      </c>
      <c r="P34" s="383">
        <v>96.2</v>
      </c>
      <c r="Q34" s="361">
        <v>1025011.2</v>
      </c>
      <c r="R34" s="385">
        <v>1.1200000000000001</v>
      </c>
      <c r="S34" s="1852">
        <v>9.6999999999999993</v>
      </c>
      <c r="T34" s="386">
        <v>1.054</v>
      </c>
      <c r="U34" s="365">
        <v>464393</v>
      </c>
      <c r="X34" s="388">
        <v>147.5</v>
      </c>
      <c r="Y34" s="389">
        <v>434238</v>
      </c>
      <c r="Z34" s="390">
        <v>260032</v>
      </c>
      <c r="AB34" s="388">
        <v>145.19999999999999</v>
      </c>
      <c r="AC34" s="391">
        <v>42558.6</v>
      </c>
      <c r="AD34" s="390">
        <v>268496</v>
      </c>
    </row>
    <row r="35" spans="1:30">
      <c r="A35" s="33"/>
      <c r="B35" s="34" t="s">
        <v>160</v>
      </c>
      <c r="C35" s="383">
        <v>129.1</v>
      </c>
      <c r="D35" s="384">
        <v>1298037</v>
      </c>
      <c r="E35" s="384">
        <v>1073074</v>
      </c>
      <c r="F35" s="383">
        <v>97.7</v>
      </c>
      <c r="G35" s="361">
        <v>1086957.496</v>
      </c>
      <c r="H35" s="385">
        <v>1.1100000000000001</v>
      </c>
      <c r="I35" s="404">
        <v>6.1</v>
      </c>
      <c r="J35" s="386">
        <v>1.01</v>
      </c>
      <c r="K35" s="365">
        <v>451926</v>
      </c>
      <c r="M35" s="387">
        <v>129.1</v>
      </c>
      <c r="N35" s="384">
        <v>1334.07</v>
      </c>
      <c r="O35" s="383">
        <v>957.91</v>
      </c>
      <c r="P35" s="383">
        <v>97.7</v>
      </c>
      <c r="Q35" s="361">
        <v>1037446.1</v>
      </c>
      <c r="R35" s="385">
        <v>1.1100000000000001</v>
      </c>
      <c r="S35" s="1852">
        <v>6.1</v>
      </c>
      <c r="T35" s="386">
        <v>1.0469999999999999</v>
      </c>
      <c r="U35" s="365">
        <v>437626</v>
      </c>
      <c r="X35" s="388">
        <v>152.30000000000001</v>
      </c>
      <c r="Y35" s="389">
        <v>385596</v>
      </c>
      <c r="Z35" s="390">
        <v>247402</v>
      </c>
      <c r="AB35" s="388">
        <v>145.69999999999999</v>
      </c>
      <c r="AC35" s="391">
        <v>41471.599999999999</v>
      </c>
      <c r="AD35" s="390">
        <v>229887</v>
      </c>
    </row>
    <row r="36" spans="1:30">
      <c r="A36" s="33"/>
      <c r="B36" s="34" t="s">
        <v>161</v>
      </c>
      <c r="C36" s="383">
        <v>129.4</v>
      </c>
      <c r="D36" s="384">
        <v>1344824</v>
      </c>
      <c r="E36" s="384">
        <v>758825</v>
      </c>
      <c r="F36" s="383">
        <v>98.3</v>
      </c>
      <c r="G36" s="361">
        <v>1016899.339</v>
      </c>
      <c r="H36" s="385">
        <v>1.1000000000000001</v>
      </c>
      <c r="I36" s="404">
        <v>5.0999999999999996</v>
      </c>
      <c r="J36" s="386">
        <v>0.96599999999999997</v>
      </c>
      <c r="K36" s="365">
        <v>479260</v>
      </c>
      <c r="M36" s="387">
        <v>129.4</v>
      </c>
      <c r="N36" s="384">
        <v>1352.61</v>
      </c>
      <c r="O36" s="383">
        <v>852.12</v>
      </c>
      <c r="P36" s="383">
        <v>98.3</v>
      </c>
      <c r="Q36" s="361">
        <v>1039542.6</v>
      </c>
      <c r="R36" s="385">
        <v>1.1000000000000001</v>
      </c>
      <c r="S36" s="1852">
        <v>5.0999999999999996</v>
      </c>
      <c r="T36" s="386">
        <v>1.0489999999999999</v>
      </c>
      <c r="U36" s="365">
        <v>504719</v>
      </c>
      <c r="X36" s="388">
        <v>143.19999999999999</v>
      </c>
      <c r="Y36" s="389">
        <v>373528</v>
      </c>
      <c r="Z36" s="390">
        <v>284508</v>
      </c>
      <c r="AB36" s="388">
        <v>147.5</v>
      </c>
      <c r="AC36" s="391">
        <v>41258.9</v>
      </c>
      <c r="AD36" s="390">
        <v>273453</v>
      </c>
    </row>
    <row r="37" spans="1:30">
      <c r="A37" s="33"/>
      <c r="B37" s="34" t="s">
        <v>162</v>
      </c>
      <c r="C37" s="383">
        <v>128.80000000000001</v>
      </c>
      <c r="D37" s="384">
        <v>1351817</v>
      </c>
      <c r="E37" s="384">
        <v>940266</v>
      </c>
      <c r="F37" s="383">
        <v>98.8</v>
      </c>
      <c r="G37" s="361">
        <v>1089486.2250000001</v>
      </c>
      <c r="H37" s="385">
        <v>1.1100000000000001</v>
      </c>
      <c r="I37" s="404">
        <v>8.9</v>
      </c>
      <c r="J37" s="386">
        <v>1.0049999999999999</v>
      </c>
      <c r="K37" s="365">
        <v>474291</v>
      </c>
      <c r="M37" s="387">
        <v>128.80000000000001</v>
      </c>
      <c r="N37" s="384">
        <v>1333.71</v>
      </c>
      <c r="O37" s="383">
        <v>849.15</v>
      </c>
      <c r="P37" s="383">
        <v>98.8</v>
      </c>
      <c r="Q37" s="361">
        <v>1037071.3</v>
      </c>
      <c r="R37" s="385">
        <v>1.1100000000000001</v>
      </c>
      <c r="S37" s="1852">
        <v>8.9</v>
      </c>
      <c r="T37" s="386">
        <v>1.034</v>
      </c>
      <c r="U37" s="365">
        <v>477594</v>
      </c>
      <c r="X37" s="388">
        <v>139.6</v>
      </c>
      <c r="Y37" s="389">
        <v>389028</v>
      </c>
      <c r="Z37" s="390">
        <v>244360</v>
      </c>
      <c r="AB37" s="388">
        <v>143</v>
      </c>
      <c r="AC37" s="391">
        <v>42428.5</v>
      </c>
      <c r="AD37" s="390">
        <v>267593</v>
      </c>
    </row>
    <row r="38" spans="1:30">
      <c r="A38" s="33"/>
      <c r="B38" s="34" t="s">
        <v>163</v>
      </c>
      <c r="C38" s="383">
        <v>127.4</v>
      </c>
      <c r="D38" s="384">
        <v>1399485</v>
      </c>
      <c r="E38" s="384">
        <v>1003927</v>
      </c>
      <c r="F38" s="383">
        <v>96.1</v>
      </c>
      <c r="G38" s="361">
        <v>1077558.7620000001</v>
      </c>
      <c r="H38" s="385">
        <v>1.0900000000000001</v>
      </c>
      <c r="I38" s="404">
        <v>-0.4</v>
      </c>
      <c r="J38" s="386">
        <v>1.0009999999999999</v>
      </c>
      <c r="K38" s="365">
        <v>520951</v>
      </c>
      <c r="M38" s="387">
        <v>127.4</v>
      </c>
      <c r="N38" s="384">
        <v>1316</v>
      </c>
      <c r="O38" s="383">
        <v>881.68</v>
      </c>
      <c r="P38" s="383">
        <v>96.1</v>
      </c>
      <c r="Q38" s="361">
        <v>1032038.9</v>
      </c>
      <c r="R38" s="385">
        <v>1.0900000000000001</v>
      </c>
      <c r="S38" s="1852">
        <v>-0.4</v>
      </c>
      <c r="T38" s="386">
        <v>1.028</v>
      </c>
      <c r="U38" s="365">
        <v>488717</v>
      </c>
      <c r="X38" s="388">
        <v>140.6</v>
      </c>
      <c r="Y38" s="389">
        <v>552065</v>
      </c>
      <c r="Z38" s="390">
        <v>272932</v>
      </c>
      <c r="AB38" s="388">
        <v>143.80000000000001</v>
      </c>
      <c r="AC38" s="391">
        <v>40003.599999999999</v>
      </c>
      <c r="AD38" s="390">
        <v>262115</v>
      </c>
    </row>
    <row r="39" spans="1:30">
      <c r="A39" s="33"/>
      <c r="B39" s="34" t="s">
        <v>164</v>
      </c>
      <c r="C39" s="383">
        <v>125.7</v>
      </c>
      <c r="D39" s="384">
        <v>1307581</v>
      </c>
      <c r="E39" s="384">
        <v>817105</v>
      </c>
      <c r="F39" s="383">
        <v>94.5</v>
      </c>
      <c r="G39" s="361">
        <v>968707.02</v>
      </c>
      <c r="H39" s="385">
        <v>1.05</v>
      </c>
      <c r="I39" s="404">
        <v>3.5</v>
      </c>
      <c r="J39" s="386">
        <v>0.94199999999999995</v>
      </c>
      <c r="K39" s="365">
        <v>468428</v>
      </c>
      <c r="M39" s="387">
        <v>125.7</v>
      </c>
      <c r="N39" s="384">
        <v>1292.3699999999999</v>
      </c>
      <c r="O39" s="383">
        <v>820.89</v>
      </c>
      <c r="P39" s="383">
        <v>94.5</v>
      </c>
      <c r="Q39" s="361">
        <v>1006521.7</v>
      </c>
      <c r="R39" s="385">
        <v>1.05</v>
      </c>
      <c r="S39" s="1852">
        <v>3.5</v>
      </c>
      <c r="T39" s="386">
        <v>1.016</v>
      </c>
      <c r="U39" s="365">
        <v>480243</v>
      </c>
      <c r="X39" s="388">
        <v>132.4</v>
      </c>
      <c r="Y39" s="389">
        <v>316194</v>
      </c>
      <c r="Z39" s="390">
        <v>261781</v>
      </c>
      <c r="AB39" s="388">
        <v>142</v>
      </c>
      <c r="AC39" s="391">
        <v>41270.199999999997</v>
      </c>
      <c r="AD39" s="390">
        <v>253889</v>
      </c>
    </row>
    <row r="40" spans="1:30">
      <c r="A40" s="33"/>
      <c r="B40" s="34" t="s">
        <v>165</v>
      </c>
      <c r="C40" s="383">
        <v>123.5</v>
      </c>
      <c r="D40" s="384">
        <v>1320450</v>
      </c>
      <c r="E40" s="384">
        <v>979737</v>
      </c>
      <c r="F40" s="383">
        <v>91.3</v>
      </c>
      <c r="G40" s="361">
        <v>1023649.2280000001</v>
      </c>
      <c r="H40" s="385">
        <v>1</v>
      </c>
      <c r="I40" s="404">
        <v>-0.2</v>
      </c>
      <c r="J40" s="386">
        <v>1.0409999999999999</v>
      </c>
      <c r="K40" s="365">
        <v>517580</v>
      </c>
      <c r="M40" s="387">
        <v>123.5</v>
      </c>
      <c r="N40" s="384">
        <v>1298.0899999999999</v>
      </c>
      <c r="O40" s="383">
        <v>924.74</v>
      </c>
      <c r="P40" s="383">
        <v>91.3</v>
      </c>
      <c r="Q40" s="361">
        <v>1023640.4</v>
      </c>
      <c r="R40" s="385">
        <v>1</v>
      </c>
      <c r="S40" s="1852">
        <v>-0.2</v>
      </c>
      <c r="T40" s="386">
        <v>0.99399999999999999</v>
      </c>
      <c r="U40" s="365">
        <v>501140</v>
      </c>
      <c r="X40" s="388">
        <v>134.9</v>
      </c>
      <c r="Y40" s="389">
        <v>348671</v>
      </c>
      <c r="Z40" s="390">
        <v>246053</v>
      </c>
      <c r="AB40" s="388">
        <v>136.5</v>
      </c>
      <c r="AC40" s="391">
        <v>41251.300000000003</v>
      </c>
      <c r="AD40" s="390">
        <v>239702</v>
      </c>
    </row>
    <row r="41" spans="1:30">
      <c r="A41" s="33"/>
      <c r="B41" s="34" t="s">
        <v>166</v>
      </c>
      <c r="C41" s="383">
        <v>123.1</v>
      </c>
      <c r="D41" s="384">
        <v>1320721</v>
      </c>
      <c r="E41" s="384">
        <v>844386</v>
      </c>
      <c r="F41" s="383">
        <v>89.7</v>
      </c>
      <c r="G41" s="361">
        <v>1041446.925</v>
      </c>
      <c r="H41" s="385">
        <v>0.99</v>
      </c>
      <c r="I41" s="404">
        <v>0.7</v>
      </c>
      <c r="J41" s="386">
        <v>0.98799999999999999</v>
      </c>
      <c r="K41" s="365">
        <v>536205</v>
      </c>
      <c r="M41" s="387">
        <v>123.1</v>
      </c>
      <c r="N41" s="384">
        <v>1284.74</v>
      </c>
      <c r="O41" s="383">
        <v>857.4</v>
      </c>
      <c r="P41" s="383">
        <v>89.7</v>
      </c>
      <c r="Q41" s="361">
        <v>1022570.3</v>
      </c>
      <c r="R41" s="385">
        <v>0.99</v>
      </c>
      <c r="S41" s="1852">
        <v>0.7</v>
      </c>
      <c r="T41" s="386">
        <v>0.99399999999999999</v>
      </c>
      <c r="U41" s="365">
        <v>502927</v>
      </c>
      <c r="X41" s="388">
        <v>145</v>
      </c>
      <c r="Y41" s="389">
        <v>395613</v>
      </c>
      <c r="Z41" s="390">
        <v>280765</v>
      </c>
      <c r="AB41" s="388">
        <v>140.1</v>
      </c>
      <c r="AC41" s="391">
        <v>41071.9</v>
      </c>
      <c r="AD41" s="390">
        <v>259533</v>
      </c>
    </row>
    <row r="42" spans="1:30">
      <c r="A42" s="33"/>
      <c r="B42" s="34" t="s">
        <v>167</v>
      </c>
      <c r="C42" s="383">
        <v>122.3</v>
      </c>
      <c r="D42" s="384">
        <v>1272625</v>
      </c>
      <c r="E42" s="384">
        <v>783312</v>
      </c>
      <c r="F42" s="383">
        <v>88.8</v>
      </c>
      <c r="G42" s="361">
        <v>1064726.2560000001</v>
      </c>
      <c r="H42" s="385">
        <v>0.99</v>
      </c>
      <c r="I42" s="404">
        <v>1.5</v>
      </c>
      <c r="J42" s="386">
        <v>0.97499999999999998</v>
      </c>
      <c r="K42" s="365">
        <v>483952</v>
      </c>
      <c r="M42" s="387">
        <v>122.3</v>
      </c>
      <c r="N42" s="384">
        <v>1279.9100000000001</v>
      </c>
      <c r="O42" s="383">
        <v>849.21</v>
      </c>
      <c r="P42" s="383">
        <v>88.8</v>
      </c>
      <c r="Q42" s="361">
        <v>1037138.7</v>
      </c>
      <c r="R42" s="385">
        <v>0.99</v>
      </c>
      <c r="S42" s="1852">
        <v>1.5</v>
      </c>
      <c r="T42" s="386">
        <v>0.97699999999999998</v>
      </c>
      <c r="U42" s="365">
        <v>501396</v>
      </c>
      <c r="X42" s="388">
        <v>145</v>
      </c>
      <c r="Y42" s="389">
        <v>399949</v>
      </c>
      <c r="Z42" s="390">
        <v>260305</v>
      </c>
      <c r="AB42" s="388">
        <v>139.4</v>
      </c>
      <c r="AC42" s="391">
        <v>40944.300000000003</v>
      </c>
      <c r="AD42" s="390">
        <v>267013</v>
      </c>
    </row>
    <row r="43" spans="1:30">
      <c r="A43" s="50"/>
      <c r="B43" s="51" t="s">
        <v>168</v>
      </c>
      <c r="C43" s="405">
        <v>120.9</v>
      </c>
      <c r="D43" s="406">
        <v>1266958</v>
      </c>
      <c r="E43" s="406">
        <v>783985</v>
      </c>
      <c r="F43" s="405">
        <v>87.4</v>
      </c>
      <c r="G43" s="373">
        <v>1016144.798</v>
      </c>
      <c r="H43" s="407">
        <v>0.98</v>
      </c>
      <c r="I43" s="408">
        <v>-0.1</v>
      </c>
      <c r="J43" s="409">
        <v>1.0029999999999999</v>
      </c>
      <c r="K43" s="377">
        <v>559792</v>
      </c>
      <c r="M43" s="410">
        <v>120.9</v>
      </c>
      <c r="N43" s="406">
        <v>1276.21</v>
      </c>
      <c r="O43" s="405">
        <v>788.96</v>
      </c>
      <c r="P43" s="405">
        <v>87.4</v>
      </c>
      <c r="Q43" s="373">
        <v>1019169.5</v>
      </c>
      <c r="R43" s="407">
        <v>0.98</v>
      </c>
      <c r="S43" s="1853">
        <v>-0.1</v>
      </c>
      <c r="T43" s="409">
        <v>0.96699999999999997</v>
      </c>
      <c r="U43" s="377">
        <v>505069</v>
      </c>
      <c r="X43" s="388">
        <v>145</v>
      </c>
      <c r="Y43" s="389">
        <v>682307</v>
      </c>
      <c r="Z43" s="390">
        <v>233811</v>
      </c>
      <c r="AB43" s="388">
        <v>136.5</v>
      </c>
      <c r="AC43" s="391">
        <v>40593.1</v>
      </c>
      <c r="AD43" s="390">
        <v>245208</v>
      </c>
    </row>
    <row r="44" spans="1:30">
      <c r="A44" s="33" t="s">
        <v>171</v>
      </c>
      <c r="B44" s="34" t="s">
        <v>157</v>
      </c>
      <c r="C44" s="383">
        <v>120.1</v>
      </c>
      <c r="D44" s="384">
        <v>1208262</v>
      </c>
      <c r="E44" s="384">
        <v>837177</v>
      </c>
      <c r="F44" s="383">
        <v>86.2</v>
      </c>
      <c r="G44" s="361">
        <v>905253.61800000002</v>
      </c>
      <c r="H44" s="385">
        <v>0.95</v>
      </c>
      <c r="I44" s="404">
        <v>-0.7</v>
      </c>
      <c r="J44" s="386">
        <v>0.93300000000000005</v>
      </c>
      <c r="K44" s="365">
        <v>379123</v>
      </c>
      <c r="M44" s="387">
        <v>120.1</v>
      </c>
      <c r="N44" s="384">
        <v>1268.9100000000001</v>
      </c>
      <c r="O44" s="383">
        <v>996.57</v>
      </c>
      <c r="P44" s="383">
        <v>86.2</v>
      </c>
      <c r="Q44" s="361">
        <v>991569.5</v>
      </c>
      <c r="R44" s="385">
        <v>0.95</v>
      </c>
      <c r="S44" s="1852">
        <v>-0.7</v>
      </c>
      <c r="T44" s="386">
        <v>0.96299999999999997</v>
      </c>
      <c r="U44" s="365">
        <v>497232</v>
      </c>
      <c r="X44" s="411">
        <v>125.1</v>
      </c>
      <c r="Y44" s="412">
        <v>365884</v>
      </c>
      <c r="Z44" s="413">
        <v>255964</v>
      </c>
      <c r="AB44" s="411">
        <v>131.9</v>
      </c>
      <c r="AC44" s="414">
        <v>41076.400000000001</v>
      </c>
      <c r="AD44" s="413">
        <v>246510</v>
      </c>
    </row>
    <row r="45" spans="1:30">
      <c r="A45" s="33">
        <v>1992</v>
      </c>
      <c r="B45" s="34" t="s">
        <v>158</v>
      </c>
      <c r="C45" s="383">
        <v>119.1</v>
      </c>
      <c r="D45" s="384">
        <v>1216932</v>
      </c>
      <c r="E45" s="384">
        <v>945276</v>
      </c>
      <c r="F45" s="383">
        <v>84</v>
      </c>
      <c r="G45" s="361">
        <v>1000685.28</v>
      </c>
      <c r="H45" s="385">
        <v>0.91</v>
      </c>
      <c r="I45" s="404">
        <v>1.8</v>
      </c>
      <c r="J45" s="386">
        <v>0.94699999999999995</v>
      </c>
      <c r="K45" s="365">
        <v>470216</v>
      </c>
      <c r="M45" s="387">
        <v>119.1</v>
      </c>
      <c r="N45" s="384">
        <v>1267.4000000000001</v>
      </c>
      <c r="O45" s="383">
        <v>1018.8</v>
      </c>
      <c r="P45" s="383">
        <v>84</v>
      </c>
      <c r="Q45" s="361">
        <v>1010138.4</v>
      </c>
      <c r="R45" s="385">
        <v>0.91</v>
      </c>
      <c r="S45" s="1852">
        <v>1.8</v>
      </c>
      <c r="T45" s="386">
        <v>0.95</v>
      </c>
      <c r="U45" s="365">
        <v>491253</v>
      </c>
      <c r="X45" s="388">
        <v>134</v>
      </c>
      <c r="Y45" s="389">
        <v>304623</v>
      </c>
      <c r="Z45" s="390">
        <v>208385</v>
      </c>
      <c r="AB45" s="388">
        <v>131.5</v>
      </c>
      <c r="AC45" s="391">
        <v>40400.800000000003</v>
      </c>
      <c r="AD45" s="390">
        <v>240394</v>
      </c>
    </row>
    <row r="46" spans="1:30">
      <c r="A46" s="33"/>
      <c r="B46" s="34" t="s">
        <v>159</v>
      </c>
      <c r="C46" s="383">
        <v>119.6</v>
      </c>
      <c r="D46" s="384">
        <v>1263608</v>
      </c>
      <c r="E46" s="384">
        <v>901025</v>
      </c>
      <c r="F46" s="383">
        <v>91.3</v>
      </c>
      <c r="G46" s="361">
        <v>986810.03100000008</v>
      </c>
      <c r="H46" s="385">
        <v>0.86</v>
      </c>
      <c r="I46" s="404">
        <v>-2.4</v>
      </c>
      <c r="J46" s="386">
        <v>1.1140000000000001</v>
      </c>
      <c r="K46" s="365">
        <v>559212</v>
      </c>
      <c r="M46" s="387">
        <v>119.6</v>
      </c>
      <c r="N46" s="384">
        <v>1245.7</v>
      </c>
      <c r="O46" s="383">
        <v>931.95</v>
      </c>
      <c r="P46" s="383">
        <v>91.3</v>
      </c>
      <c r="Q46" s="361">
        <v>1012115.3</v>
      </c>
      <c r="R46" s="385">
        <v>0.86</v>
      </c>
      <c r="S46" s="1852">
        <v>-2.4</v>
      </c>
      <c r="T46" s="386">
        <v>0.93100000000000005</v>
      </c>
      <c r="U46" s="365">
        <v>501440</v>
      </c>
      <c r="X46" s="388">
        <v>133.30000000000001</v>
      </c>
      <c r="Y46" s="389">
        <v>410638</v>
      </c>
      <c r="Z46" s="390">
        <v>248497</v>
      </c>
      <c r="AB46" s="388">
        <v>131.30000000000001</v>
      </c>
      <c r="AC46" s="391">
        <v>40783.199999999997</v>
      </c>
      <c r="AD46" s="390">
        <v>246297</v>
      </c>
    </row>
    <row r="47" spans="1:30">
      <c r="A47" s="33"/>
      <c r="B47" s="34" t="s">
        <v>160</v>
      </c>
      <c r="C47" s="383">
        <v>117.3</v>
      </c>
      <c r="D47" s="384">
        <v>1248569</v>
      </c>
      <c r="E47" s="384">
        <v>1002642</v>
      </c>
      <c r="F47" s="383">
        <v>80.400000000000006</v>
      </c>
      <c r="G47" s="361">
        <v>1056574.608</v>
      </c>
      <c r="H47" s="385">
        <v>0.84</v>
      </c>
      <c r="I47" s="404">
        <v>-1.1000000000000001</v>
      </c>
      <c r="J47" s="386">
        <v>0.88600000000000001</v>
      </c>
      <c r="K47" s="365">
        <v>529348</v>
      </c>
      <c r="M47" s="387">
        <v>117.3</v>
      </c>
      <c r="N47" s="384">
        <v>1284.21</v>
      </c>
      <c r="O47" s="383">
        <v>867.5</v>
      </c>
      <c r="P47" s="383">
        <v>80.400000000000006</v>
      </c>
      <c r="Q47" s="361">
        <v>1001278.2</v>
      </c>
      <c r="R47" s="385">
        <v>0.84</v>
      </c>
      <c r="S47" s="1852">
        <v>-1.1000000000000001</v>
      </c>
      <c r="T47" s="386">
        <v>0.91900000000000004</v>
      </c>
      <c r="U47" s="365">
        <v>504871</v>
      </c>
      <c r="X47" s="388">
        <v>134.9</v>
      </c>
      <c r="Y47" s="389">
        <v>369442</v>
      </c>
      <c r="Z47" s="390">
        <v>270151</v>
      </c>
      <c r="AB47" s="388">
        <v>128.9</v>
      </c>
      <c r="AC47" s="391">
        <v>40363.800000000003</v>
      </c>
      <c r="AD47" s="390">
        <v>256681</v>
      </c>
    </row>
    <row r="48" spans="1:30">
      <c r="A48" s="33"/>
      <c r="B48" s="34" t="s">
        <v>161</v>
      </c>
      <c r="C48" s="383">
        <v>115.5</v>
      </c>
      <c r="D48" s="384">
        <v>1246670</v>
      </c>
      <c r="E48" s="384">
        <v>828217</v>
      </c>
      <c r="F48" s="383">
        <v>80.900000000000006</v>
      </c>
      <c r="G48" s="361">
        <v>977905.15199999989</v>
      </c>
      <c r="H48" s="385">
        <v>0.8</v>
      </c>
      <c r="I48" s="404">
        <v>1</v>
      </c>
      <c r="J48" s="386">
        <v>0.83699999999999997</v>
      </c>
      <c r="K48" s="365">
        <v>459888</v>
      </c>
      <c r="M48" s="387">
        <v>115.5</v>
      </c>
      <c r="N48" s="384">
        <v>1258.98</v>
      </c>
      <c r="O48" s="383">
        <v>948.35</v>
      </c>
      <c r="P48" s="383">
        <v>80.900000000000006</v>
      </c>
      <c r="Q48" s="361">
        <v>1009614.5</v>
      </c>
      <c r="R48" s="385">
        <v>0.8</v>
      </c>
      <c r="S48" s="1852">
        <v>1</v>
      </c>
      <c r="T48" s="386">
        <v>0.91</v>
      </c>
      <c r="U48" s="365">
        <v>500653</v>
      </c>
      <c r="X48" s="388">
        <v>124.2</v>
      </c>
      <c r="Y48" s="389">
        <v>370997</v>
      </c>
      <c r="Z48" s="390">
        <v>235783</v>
      </c>
      <c r="AB48" s="388">
        <v>128</v>
      </c>
      <c r="AC48" s="391">
        <v>40218.5</v>
      </c>
      <c r="AD48" s="390">
        <v>246076</v>
      </c>
    </row>
    <row r="49" spans="1:30">
      <c r="A49" s="33"/>
      <c r="B49" s="34" t="s">
        <v>162</v>
      </c>
      <c r="C49" s="383">
        <v>117.2</v>
      </c>
      <c r="D49" s="384">
        <v>1292054</v>
      </c>
      <c r="E49" s="384">
        <v>874922</v>
      </c>
      <c r="F49" s="383">
        <v>83.8</v>
      </c>
      <c r="G49" s="361">
        <v>1053654.696</v>
      </c>
      <c r="H49" s="385">
        <v>0.79</v>
      </c>
      <c r="I49" s="404">
        <v>-5.7</v>
      </c>
      <c r="J49" s="386">
        <v>0.89</v>
      </c>
      <c r="K49" s="365">
        <v>498266</v>
      </c>
      <c r="M49" s="387">
        <v>117.2</v>
      </c>
      <c r="N49" s="384">
        <v>1268.75</v>
      </c>
      <c r="O49" s="383">
        <v>803.65</v>
      </c>
      <c r="P49" s="383">
        <v>83.8</v>
      </c>
      <c r="Q49" s="361">
        <v>998825.6</v>
      </c>
      <c r="R49" s="385">
        <v>0.79</v>
      </c>
      <c r="S49" s="1852">
        <v>-5.7</v>
      </c>
      <c r="T49" s="386">
        <v>0.90800000000000003</v>
      </c>
      <c r="U49" s="365">
        <v>494508</v>
      </c>
      <c r="X49" s="388">
        <v>124.2</v>
      </c>
      <c r="Y49" s="389">
        <v>365097</v>
      </c>
      <c r="Z49" s="390">
        <v>238790</v>
      </c>
      <c r="AB49" s="388">
        <v>126.5</v>
      </c>
      <c r="AC49" s="391">
        <v>39814.9</v>
      </c>
      <c r="AD49" s="390">
        <v>241426</v>
      </c>
    </row>
    <row r="50" spans="1:30">
      <c r="A50" s="33"/>
      <c r="B50" s="34" t="s">
        <v>163</v>
      </c>
      <c r="C50" s="383">
        <v>115.6</v>
      </c>
      <c r="D50" s="384">
        <v>1361199</v>
      </c>
      <c r="E50" s="384">
        <v>930878</v>
      </c>
      <c r="F50" s="383">
        <v>80.2</v>
      </c>
      <c r="G50" s="361">
        <v>1045259.5870000001</v>
      </c>
      <c r="H50" s="385">
        <v>0.75</v>
      </c>
      <c r="I50" s="404">
        <v>1.1000000000000001</v>
      </c>
      <c r="J50" s="386">
        <v>0.88600000000000001</v>
      </c>
      <c r="K50" s="365">
        <v>515178</v>
      </c>
      <c r="M50" s="387">
        <v>115.6</v>
      </c>
      <c r="N50" s="384">
        <v>1275.27</v>
      </c>
      <c r="O50" s="383">
        <v>852.37</v>
      </c>
      <c r="P50" s="383">
        <v>80.2</v>
      </c>
      <c r="Q50" s="361">
        <v>992280.3</v>
      </c>
      <c r="R50" s="385">
        <v>0.75</v>
      </c>
      <c r="S50" s="1852">
        <v>1.1000000000000001</v>
      </c>
      <c r="T50" s="386">
        <v>0.90600000000000003</v>
      </c>
      <c r="U50" s="365">
        <v>483579</v>
      </c>
      <c r="X50" s="388">
        <v>120.6</v>
      </c>
      <c r="Y50" s="389">
        <v>546906</v>
      </c>
      <c r="Z50" s="390">
        <v>246009</v>
      </c>
      <c r="AB50" s="388">
        <v>123.8</v>
      </c>
      <c r="AC50" s="391">
        <v>39934.400000000001</v>
      </c>
      <c r="AD50" s="390">
        <v>236765</v>
      </c>
    </row>
    <row r="51" spans="1:30">
      <c r="A51" s="33"/>
      <c r="B51" s="34" t="s">
        <v>164</v>
      </c>
      <c r="C51" s="383">
        <v>112.4</v>
      </c>
      <c r="D51" s="384">
        <v>1273631</v>
      </c>
      <c r="E51" s="384">
        <v>826230</v>
      </c>
      <c r="F51" s="383">
        <v>78.900000000000006</v>
      </c>
      <c r="G51" s="361">
        <v>930582.74400000006</v>
      </c>
      <c r="H51" s="385">
        <v>0.74</v>
      </c>
      <c r="I51" s="404">
        <v>1.2</v>
      </c>
      <c r="J51" s="386">
        <v>0.81899999999999995</v>
      </c>
      <c r="K51" s="365">
        <v>452420</v>
      </c>
      <c r="M51" s="387">
        <v>112.4</v>
      </c>
      <c r="N51" s="384">
        <v>1265.06</v>
      </c>
      <c r="O51" s="383">
        <v>802.62</v>
      </c>
      <c r="P51" s="383">
        <v>78.900000000000006</v>
      </c>
      <c r="Q51" s="361">
        <v>981574.8</v>
      </c>
      <c r="R51" s="385">
        <v>0.74</v>
      </c>
      <c r="S51" s="1852">
        <v>1.2</v>
      </c>
      <c r="T51" s="386">
        <v>0.88500000000000001</v>
      </c>
      <c r="U51" s="365">
        <v>482697</v>
      </c>
      <c r="X51" s="388">
        <v>112.6</v>
      </c>
      <c r="Y51" s="389">
        <v>308500</v>
      </c>
      <c r="Z51" s="390">
        <v>245842</v>
      </c>
      <c r="AB51" s="388">
        <v>121</v>
      </c>
      <c r="AC51" s="391">
        <v>38838.199999999997</v>
      </c>
      <c r="AD51" s="390">
        <v>246802</v>
      </c>
    </row>
    <row r="52" spans="1:30">
      <c r="A52" s="33"/>
      <c r="B52" s="34" t="s">
        <v>165</v>
      </c>
      <c r="C52" s="383">
        <v>118.4</v>
      </c>
      <c r="D52" s="384">
        <v>1311213</v>
      </c>
      <c r="E52" s="384">
        <v>995207</v>
      </c>
      <c r="F52" s="383">
        <v>86</v>
      </c>
      <c r="G52" s="361">
        <v>978208.4</v>
      </c>
      <c r="H52" s="385">
        <v>0.72</v>
      </c>
      <c r="I52" s="404">
        <v>-1.4</v>
      </c>
      <c r="J52" s="386">
        <v>0.97399999999999998</v>
      </c>
      <c r="K52" s="365">
        <v>570757</v>
      </c>
      <c r="M52" s="387">
        <v>118.4</v>
      </c>
      <c r="N52" s="384">
        <v>1275.22</v>
      </c>
      <c r="O52" s="383">
        <v>912.84</v>
      </c>
      <c r="P52" s="383">
        <v>86</v>
      </c>
      <c r="Q52" s="361">
        <v>975078.3</v>
      </c>
      <c r="R52" s="385">
        <v>0.72</v>
      </c>
      <c r="S52" s="1852">
        <v>-1.4</v>
      </c>
      <c r="T52" s="386">
        <v>0.93100000000000005</v>
      </c>
      <c r="U52" s="365">
        <v>532443</v>
      </c>
      <c r="X52" s="388">
        <v>117.9</v>
      </c>
      <c r="Y52" s="389">
        <v>325413</v>
      </c>
      <c r="Z52" s="390">
        <v>263997</v>
      </c>
      <c r="AB52" s="388">
        <v>119.2</v>
      </c>
      <c r="AC52" s="391">
        <v>39298</v>
      </c>
      <c r="AD52" s="390">
        <v>252387</v>
      </c>
    </row>
    <row r="53" spans="1:30">
      <c r="A53" s="33"/>
      <c r="B53" s="34" t="s">
        <v>166</v>
      </c>
      <c r="C53" s="383">
        <v>115.8</v>
      </c>
      <c r="D53" s="384">
        <v>1317647</v>
      </c>
      <c r="E53" s="384">
        <v>755607</v>
      </c>
      <c r="F53" s="383">
        <v>81.599999999999994</v>
      </c>
      <c r="G53" s="361">
        <v>1014210.84</v>
      </c>
      <c r="H53" s="385">
        <v>0.7</v>
      </c>
      <c r="I53" s="404">
        <v>1.8</v>
      </c>
      <c r="J53" s="386">
        <v>0.90900000000000003</v>
      </c>
      <c r="K53" s="365">
        <v>504541</v>
      </c>
      <c r="M53" s="387">
        <v>115.8</v>
      </c>
      <c r="N53" s="384">
        <v>1280.06</v>
      </c>
      <c r="O53" s="383">
        <v>781.78</v>
      </c>
      <c r="P53" s="383">
        <v>81.599999999999994</v>
      </c>
      <c r="Q53" s="361">
        <v>988829.5</v>
      </c>
      <c r="R53" s="385">
        <v>0.7</v>
      </c>
      <c r="S53" s="1852">
        <v>1.8</v>
      </c>
      <c r="T53" s="386">
        <v>0.91700000000000004</v>
      </c>
      <c r="U53" s="365">
        <v>478663</v>
      </c>
      <c r="X53" s="388">
        <v>122.5</v>
      </c>
      <c r="Y53" s="389">
        <v>397411</v>
      </c>
      <c r="Z53" s="390">
        <v>257085</v>
      </c>
      <c r="AB53" s="388">
        <v>118.5</v>
      </c>
      <c r="AC53" s="391">
        <v>40122.199999999997</v>
      </c>
      <c r="AD53" s="390">
        <v>238032</v>
      </c>
    </row>
    <row r="54" spans="1:30">
      <c r="A54" s="33"/>
      <c r="B54" s="34" t="s">
        <v>167</v>
      </c>
      <c r="C54" s="383">
        <v>113.3</v>
      </c>
      <c r="D54" s="384">
        <v>1258484</v>
      </c>
      <c r="E54" s="384">
        <v>716377</v>
      </c>
      <c r="F54" s="383">
        <v>77</v>
      </c>
      <c r="G54" s="361">
        <v>988415.86800000002</v>
      </c>
      <c r="H54" s="385">
        <v>0.67</v>
      </c>
      <c r="I54" s="404">
        <v>2.7</v>
      </c>
      <c r="J54" s="386">
        <v>0.88900000000000001</v>
      </c>
      <c r="K54" s="365">
        <v>441815</v>
      </c>
      <c r="M54" s="387">
        <v>113.3</v>
      </c>
      <c r="N54" s="384">
        <v>1278.94</v>
      </c>
      <c r="O54" s="383">
        <v>756.56</v>
      </c>
      <c r="P54" s="383">
        <v>77</v>
      </c>
      <c r="Q54" s="361">
        <v>970981</v>
      </c>
      <c r="R54" s="385">
        <v>0.67</v>
      </c>
      <c r="S54" s="1852">
        <v>2.7</v>
      </c>
      <c r="T54" s="386">
        <v>0.89100000000000001</v>
      </c>
      <c r="U54" s="365">
        <v>471114</v>
      </c>
      <c r="X54" s="388">
        <v>121.5</v>
      </c>
      <c r="Y54" s="389">
        <v>402245</v>
      </c>
      <c r="Z54" s="390">
        <v>228379</v>
      </c>
      <c r="AB54" s="388">
        <v>117.2</v>
      </c>
      <c r="AC54" s="391">
        <v>40553.5</v>
      </c>
      <c r="AD54" s="390">
        <v>234080</v>
      </c>
    </row>
    <row r="55" spans="1:30">
      <c r="A55" s="33"/>
      <c r="B55" s="34" t="s">
        <v>168</v>
      </c>
      <c r="C55" s="383">
        <v>114.1</v>
      </c>
      <c r="D55" s="384">
        <v>1283671</v>
      </c>
      <c r="E55" s="384">
        <v>793269</v>
      </c>
      <c r="F55" s="383">
        <v>79.3</v>
      </c>
      <c r="G55" s="361">
        <v>962782.03799999994</v>
      </c>
      <c r="H55" s="385">
        <v>0.64</v>
      </c>
      <c r="I55" s="404">
        <v>-0.6</v>
      </c>
      <c r="J55" s="386">
        <v>0.92900000000000005</v>
      </c>
      <c r="K55" s="365">
        <v>531284</v>
      </c>
      <c r="M55" s="387">
        <v>114.1</v>
      </c>
      <c r="N55" s="384">
        <v>1288.5999999999999</v>
      </c>
      <c r="O55" s="383">
        <v>766.36</v>
      </c>
      <c r="P55" s="383">
        <v>79.3</v>
      </c>
      <c r="Q55" s="361">
        <v>958261.2</v>
      </c>
      <c r="R55" s="385">
        <v>0.64</v>
      </c>
      <c r="S55" s="1852">
        <v>-0.6</v>
      </c>
      <c r="T55" s="386">
        <v>0.89800000000000002</v>
      </c>
      <c r="U55" s="365">
        <v>462785</v>
      </c>
      <c r="X55" s="392">
        <v>120.6</v>
      </c>
      <c r="Y55" s="393">
        <v>656990</v>
      </c>
      <c r="Z55" s="394">
        <v>224372</v>
      </c>
      <c r="AB55" s="392">
        <v>114.1</v>
      </c>
      <c r="AC55" s="395">
        <v>40620.400000000001</v>
      </c>
      <c r="AD55" s="394">
        <v>232645</v>
      </c>
    </row>
    <row r="56" spans="1:30">
      <c r="A56" s="63" t="s">
        <v>172</v>
      </c>
      <c r="B56" s="64" t="s">
        <v>157</v>
      </c>
      <c r="C56" s="396">
        <v>113.4</v>
      </c>
      <c r="D56" s="397">
        <v>1221589</v>
      </c>
      <c r="E56" s="397">
        <v>779296</v>
      </c>
      <c r="F56" s="396">
        <v>79.7</v>
      </c>
      <c r="G56" s="398">
        <v>871710.08399999992</v>
      </c>
      <c r="H56" s="399">
        <v>0.62</v>
      </c>
      <c r="I56" s="400">
        <v>2.7</v>
      </c>
      <c r="J56" s="401">
        <v>0.84099999999999997</v>
      </c>
      <c r="K56" s="402">
        <v>351971</v>
      </c>
      <c r="M56" s="403">
        <v>113.4</v>
      </c>
      <c r="N56" s="397">
        <v>1290.48</v>
      </c>
      <c r="O56" s="396">
        <v>927.26</v>
      </c>
      <c r="P56" s="396">
        <v>79.7</v>
      </c>
      <c r="Q56" s="398">
        <v>965040.5</v>
      </c>
      <c r="R56" s="399">
        <v>0.62</v>
      </c>
      <c r="S56" s="1851">
        <v>2.7</v>
      </c>
      <c r="T56" s="401">
        <v>0.875</v>
      </c>
      <c r="U56" s="402">
        <v>467372</v>
      </c>
      <c r="X56" s="388">
        <v>107.2</v>
      </c>
      <c r="Y56" s="389">
        <v>371145</v>
      </c>
      <c r="Z56" s="390">
        <v>246105</v>
      </c>
      <c r="AB56" s="388">
        <v>113</v>
      </c>
      <c r="AC56" s="391">
        <v>40864.199999999997</v>
      </c>
      <c r="AD56" s="390">
        <v>251914</v>
      </c>
    </row>
    <row r="57" spans="1:30">
      <c r="A57" s="33">
        <v>1993</v>
      </c>
      <c r="B57" s="34" t="s">
        <v>158</v>
      </c>
      <c r="C57" s="383">
        <v>113.9</v>
      </c>
      <c r="D57" s="384">
        <v>1212893</v>
      </c>
      <c r="E57" s="384">
        <v>705581</v>
      </c>
      <c r="F57" s="383">
        <v>77.599999999999994</v>
      </c>
      <c r="G57" s="361">
        <v>1001527.875</v>
      </c>
      <c r="H57" s="385">
        <v>0.61</v>
      </c>
      <c r="I57" s="404">
        <v>-1.1000000000000001</v>
      </c>
      <c r="J57" s="386">
        <v>0.88500000000000001</v>
      </c>
      <c r="K57" s="365">
        <v>438273</v>
      </c>
      <c r="M57" s="387">
        <v>113.9</v>
      </c>
      <c r="N57" s="384">
        <v>1293.54</v>
      </c>
      <c r="O57" s="383">
        <v>747.74</v>
      </c>
      <c r="P57" s="383">
        <v>77.599999999999994</v>
      </c>
      <c r="Q57" s="361">
        <v>1020903.1</v>
      </c>
      <c r="R57" s="385">
        <v>0.61</v>
      </c>
      <c r="S57" s="1852">
        <v>-1.1000000000000001</v>
      </c>
      <c r="T57" s="386">
        <v>0.89100000000000001</v>
      </c>
      <c r="U57" s="365">
        <v>470732</v>
      </c>
      <c r="X57" s="388">
        <v>111.7</v>
      </c>
      <c r="Y57" s="389">
        <v>294526</v>
      </c>
      <c r="Z57" s="390">
        <v>196339</v>
      </c>
      <c r="AB57" s="388">
        <v>110.6</v>
      </c>
      <c r="AC57" s="391">
        <v>40820.699999999997</v>
      </c>
      <c r="AD57" s="390">
        <v>220627</v>
      </c>
    </row>
    <row r="58" spans="1:30">
      <c r="A58" s="33"/>
      <c r="B58" s="34" t="s">
        <v>159</v>
      </c>
      <c r="C58" s="383">
        <v>112.1</v>
      </c>
      <c r="D58" s="384">
        <v>1324263</v>
      </c>
      <c r="E58" s="384">
        <v>704166</v>
      </c>
      <c r="F58" s="383">
        <v>66.3</v>
      </c>
      <c r="G58" s="361">
        <v>1023981.9060000001</v>
      </c>
      <c r="H58" s="385">
        <v>0.6</v>
      </c>
      <c r="I58" s="404">
        <v>-3.5</v>
      </c>
      <c r="J58" s="386">
        <v>1.077</v>
      </c>
      <c r="K58" s="365">
        <v>550069</v>
      </c>
      <c r="M58" s="387">
        <v>112.1</v>
      </c>
      <c r="N58" s="384">
        <v>1300.6500000000001</v>
      </c>
      <c r="O58" s="383">
        <v>714.02</v>
      </c>
      <c r="P58" s="383">
        <v>66.3</v>
      </c>
      <c r="Q58" s="361">
        <v>1039638.9</v>
      </c>
      <c r="R58" s="385">
        <v>0.6</v>
      </c>
      <c r="S58" s="1852">
        <v>-3.5</v>
      </c>
      <c r="T58" s="386">
        <v>0.89300000000000002</v>
      </c>
      <c r="U58" s="365">
        <v>477264</v>
      </c>
      <c r="X58" s="388">
        <v>108</v>
      </c>
      <c r="Y58" s="389">
        <v>387131</v>
      </c>
      <c r="Z58" s="390">
        <v>247579</v>
      </c>
      <c r="AB58" s="388">
        <v>105.9</v>
      </c>
      <c r="AC58" s="391">
        <v>39967.199999999997</v>
      </c>
      <c r="AD58" s="390">
        <v>237429</v>
      </c>
    </row>
    <row r="59" spans="1:30">
      <c r="A59" s="33"/>
      <c r="B59" s="34" t="s">
        <v>160</v>
      </c>
      <c r="C59" s="383">
        <v>113.3</v>
      </c>
      <c r="D59" s="384">
        <v>1237009</v>
      </c>
      <c r="E59" s="384">
        <v>963508</v>
      </c>
      <c r="F59" s="383">
        <v>81.7</v>
      </c>
      <c r="G59" s="361">
        <v>1093057.5959999999</v>
      </c>
      <c r="H59" s="385">
        <v>0.59</v>
      </c>
      <c r="I59" s="404">
        <v>2.7</v>
      </c>
      <c r="J59" s="386">
        <v>0.86199999999999999</v>
      </c>
      <c r="K59" s="365">
        <v>484066</v>
      </c>
      <c r="M59" s="387">
        <v>113.3</v>
      </c>
      <c r="N59" s="384">
        <v>1271.6199999999999</v>
      </c>
      <c r="O59" s="383">
        <v>895.34</v>
      </c>
      <c r="P59" s="383">
        <v>81.7</v>
      </c>
      <c r="Q59" s="361">
        <v>1032453.9</v>
      </c>
      <c r="R59" s="385">
        <v>0.59</v>
      </c>
      <c r="S59" s="1852">
        <v>2.7</v>
      </c>
      <c r="T59" s="386">
        <v>0.89300000000000002</v>
      </c>
      <c r="U59" s="365">
        <v>462084</v>
      </c>
      <c r="X59" s="388">
        <v>106.4</v>
      </c>
      <c r="Y59" s="389">
        <v>374611</v>
      </c>
      <c r="Z59" s="390">
        <v>229643</v>
      </c>
      <c r="AB59" s="388">
        <v>101.5</v>
      </c>
      <c r="AC59" s="391">
        <v>40649.1</v>
      </c>
      <c r="AD59" s="390">
        <v>214531</v>
      </c>
    </row>
    <row r="60" spans="1:30">
      <c r="A60" s="33"/>
      <c r="B60" s="34" t="s">
        <v>161</v>
      </c>
      <c r="C60" s="383">
        <v>110.6</v>
      </c>
      <c r="D60" s="384">
        <v>1246563</v>
      </c>
      <c r="E60" s="384">
        <v>713970</v>
      </c>
      <c r="F60" s="383">
        <v>74</v>
      </c>
      <c r="G60" s="361">
        <v>986252.73800000001</v>
      </c>
      <c r="H60" s="385">
        <v>0.56999999999999995</v>
      </c>
      <c r="I60" s="404">
        <v>2.2000000000000002</v>
      </c>
      <c r="J60" s="386">
        <v>0.79200000000000004</v>
      </c>
      <c r="K60" s="365">
        <v>383475</v>
      </c>
      <c r="M60" s="387">
        <v>110.6</v>
      </c>
      <c r="N60" s="384">
        <v>1267.5</v>
      </c>
      <c r="O60" s="383">
        <v>778.03</v>
      </c>
      <c r="P60" s="383">
        <v>74</v>
      </c>
      <c r="Q60" s="361">
        <v>1021583.9</v>
      </c>
      <c r="R60" s="385">
        <v>0.56999999999999995</v>
      </c>
      <c r="S60" s="1852">
        <v>2.2000000000000002</v>
      </c>
      <c r="T60" s="386">
        <v>0.86099999999999999</v>
      </c>
      <c r="U60" s="365">
        <v>426661</v>
      </c>
      <c r="X60" s="388">
        <v>100</v>
      </c>
      <c r="Y60" s="389">
        <v>375984</v>
      </c>
      <c r="Z60" s="390">
        <v>199170</v>
      </c>
      <c r="AB60" s="388">
        <v>103.1</v>
      </c>
      <c r="AC60" s="391">
        <v>39676.9</v>
      </c>
      <c r="AD60" s="390">
        <v>209394</v>
      </c>
    </row>
    <row r="61" spans="1:30">
      <c r="A61" s="33"/>
      <c r="B61" s="34" t="s">
        <v>162</v>
      </c>
      <c r="C61" s="383">
        <v>110.7</v>
      </c>
      <c r="D61" s="384">
        <v>1292082</v>
      </c>
      <c r="E61" s="384">
        <v>880241</v>
      </c>
      <c r="F61" s="383">
        <v>84.3</v>
      </c>
      <c r="G61" s="361">
        <v>1064844.166</v>
      </c>
      <c r="H61" s="385">
        <v>0.54</v>
      </c>
      <c r="I61" s="404">
        <v>0.4</v>
      </c>
      <c r="J61" s="386">
        <v>0.86299999999999999</v>
      </c>
      <c r="K61" s="365">
        <v>437958</v>
      </c>
      <c r="M61" s="387">
        <v>110.7</v>
      </c>
      <c r="N61" s="384">
        <v>1260.27</v>
      </c>
      <c r="O61" s="383">
        <v>821.44</v>
      </c>
      <c r="P61" s="383">
        <v>84.3</v>
      </c>
      <c r="Q61" s="361">
        <v>1010012.6</v>
      </c>
      <c r="R61" s="385">
        <v>0.54</v>
      </c>
      <c r="S61" s="1852">
        <v>0.4</v>
      </c>
      <c r="T61" s="386">
        <v>0.876</v>
      </c>
      <c r="U61" s="365">
        <v>428820</v>
      </c>
      <c r="X61" s="388">
        <v>102.8</v>
      </c>
      <c r="Y61" s="389">
        <v>346818</v>
      </c>
      <c r="Z61" s="390">
        <v>200183</v>
      </c>
      <c r="AB61" s="388">
        <v>104.3</v>
      </c>
      <c r="AC61" s="391">
        <v>38839.199999999997</v>
      </c>
      <c r="AD61" s="390">
        <v>208343</v>
      </c>
    </row>
    <row r="62" spans="1:30">
      <c r="A62" s="33"/>
      <c r="B62" s="34" t="s">
        <v>163</v>
      </c>
      <c r="C62" s="383">
        <v>112.5</v>
      </c>
      <c r="D62" s="384">
        <v>1336069</v>
      </c>
      <c r="E62" s="384">
        <v>867119</v>
      </c>
      <c r="F62" s="383">
        <v>83.1</v>
      </c>
      <c r="G62" s="361">
        <v>1065532.92</v>
      </c>
      <c r="H62" s="385">
        <v>0.53</v>
      </c>
      <c r="I62" s="404">
        <v>0.1</v>
      </c>
      <c r="J62" s="386">
        <v>0.89</v>
      </c>
      <c r="K62" s="365">
        <v>459822</v>
      </c>
      <c r="M62" s="387">
        <v>112.5</v>
      </c>
      <c r="N62" s="384">
        <v>1256.03</v>
      </c>
      <c r="O62" s="383">
        <v>773.1</v>
      </c>
      <c r="P62" s="383">
        <v>83.1</v>
      </c>
      <c r="Q62" s="361">
        <v>1011551.5</v>
      </c>
      <c r="R62" s="385">
        <v>0.53</v>
      </c>
      <c r="S62" s="1852">
        <v>0.1</v>
      </c>
      <c r="T62" s="386">
        <v>0.90700000000000003</v>
      </c>
      <c r="U62" s="365">
        <v>439004</v>
      </c>
      <c r="X62" s="388">
        <v>100</v>
      </c>
      <c r="Y62" s="389">
        <v>545629</v>
      </c>
      <c r="Z62" s="390">
        <v>220609</v>
      </c>
      <c r="AB62" s="388">
        <v>103.1</v>
      </c>
      <c r="AC62" s="391">
        <v>39266.199999999997</v>
      </c>
      <c r="AD62" s="390">
        <v>218964</v>
      </c>
    </row>
    <row r="63" spans="1:30">
      <c r="A63" s="33"/>
      <c r="B63" s="34" t="s">
        <v>164</v>
      </c>
      <c r="C63" s="383">
        <v>107.2</v>
      </c>
      <c r="D63" s="384">
        <v>1269967</v>
      </c>
      <c r="E63" s="384">
        <v>760007</v>
      </c>
      <c r="F63" s="383">
        <v>76.099999999999994</v>
      </c>
      <c r="G63" s="361">
        <v>958258.01400000008</v>
      </c>
      <c r="H63" s="385">
        <v>0.51</v>
      </c>
      <c r="I63" s="404">
        <v>1.5</v>
      </c>
      <c r="J63" s="386">
        <v>0.78400000000000003</v>
      </c>
      <c r="K63" s="365">
        <v>392884</v>
      </c>
      <c r="M63" s="387">
        <v>107.2</v>
      </c>
      <c r="N63" s="384">
        <v>1255.27</v>
      </c>
      <c r="O63" s="383">
        <v>770.17</v>
      </c>
      <c r="P63" s="383">
        <v>76.099999999999994</v>
      </c>
      <c r="Q63" s="361">
        <v>1016372</v>
      </c>
      <c r="R63" s="385">
        <v>0.51</v>
      </c>
      <c r="S63" s="1852">
        <v>1.5</v>
      </c>
      <c r="T63" s="386">
        <v>0.85</v>
      </c>
      <c r="U63" s="365">
        <v>420515</v>
      </c>
      <c r="X63" s="388">
        <v>94.6</v>
      </c>
      <c r="Y63" s="389">
        <v>318143</v>
      </c>
      <c r="Z63" s="390">
        <v>221465</v>
      </c>
      <c r="AB63" s="388">
        <v>101.7</v>
      </c>
      <c r="AC63" s="391">
        <v>39252.6</v>
      </c>
      <c r="AD63" s="390">
        <v>214093</v>
      </c>
    </row>
    <row r="64" spans="1:30">
      <c r="A64" s="33"/>
      <c r="B64" s="34" t="s">
        <v>165</v>
      </c>
      <c r="C64" s="383">
        <v>106.3</v>
      </c>
      <c r="D64" s="384">
        <v>1269645</v>
      </c>
      <c r="E64" s="384">
        <v>786400</v>
      </c>
      <c r="F64" s="383">
        <v>74.599999999999994</v>
      </c>
      <c r="G64" s="361">
        <v>1024502.49</v>
      </c>
      <c r="H64" s="385">
        <v>0.5</v>
      </c>
      <c r="I64" s="404">
        <v>2.4</v>
      </c>
      <c r="J64" s="386">
        <v>0.89100000000000001</v>
      </c>
      <c r="K64" s="365">
        <v>448409</v>
      </c>
      <c r="M64" s="387">
        <v>106.3</v>
      </c>
      <c r="N64" s="384">
        <v>1241.08</v>
      </c>
      <c r="O64" s="383">
        <v>709.1</v>
      </c>
      <c r="P64" s="383">
        <v>74.599999999999994</v>
      </c>
      <c r="Q64" s="361">
        <v>1015889.7</v>
      </c>
      <c r="R64" s="385">
        <v>0.5</v>
      </c>
      <c r="S64" s="1852">
        <v>2.4</v>
      </c>
      <c r="T64" s="386">
        <v>0.85199999999999998</v>
      </c>
      <c r="U64" s="365">
        <v>420168</v>
      </c>
      <c r="X64" s="388">
        <v>100.9</v>
      </c>
      <c r="Y64" s="389">
        <v>327349</v>
      </c>
      <c r="Z64" s="390">
        <v>224114</v>
      </c>
      <c r="AB64" s="388">
        <v>102</v>
      </c>
      <c r="AC64" s="391">
        <v>38815.5</v>
      </c>
      <c r="AD64" s="390">
        <v>212898</v>
      </c>
    </row>
    <row r="65" spans="1:30">
      <c r="A65" s="33"/>
      <c r="B65" s="34" t="s">
        <v>166</v>
      </c>
      <c r="C65" s="383">
        <v>106.8</v>
      </c>
      <c r="D65" s="384">
        <v>1287262</v>
      </c>
      <c r="E65" s="384">
        <v>847742</v>
      </c>
      <c r="F65" s="383">
        <v>78</v>
      </c>
      <c r="G65" s="361">
        <v>1025342.3</v>
      </c>
      <c r="H65" s="385">
        <v>0.49</v>
      </c>
      <c r="I65" s="404">
        <v>-0.2</v>
      </c>
      <c r="J65" s="386">
        <v>0.82799999999999996</v>
      </c>
      <c r="K65" s="365">
        <v>405351</v>
      </c>
      <c r="M65" s="387">
        <v>106.8</v>
      </c>
      <c r="N65" s="384">
        <v>1247.4000000000001</v>
      </c>
      <c r="O65" s="383">
        <v>889.87</v>
      </c>
      <c r="P65" s="383">
        <v>78</v>
      </c>
      <c r="Q65" s="361">
        <v>1009003.2</v>
      </c>
      <c r="R65" s="385">
        <v>0.49</v>
      </c>
      <c r="S65" s="1852">
        <v>-0.2</v>
      </c>
      <c r="T65" s="386">
        <v>0.83699999999999997</v>
      </c>
      <c r="U65" s="365">
        <v>394957</v>
      </c>
      <c r="X65" s="388">
        <v>105.4</v>
      </c>
      <c r="Y65" s="389">
        <v>386968</v>
      </c>
      <c r="Z65" s="390">
        <v>226558</v>
      </c>
      <c r="AB65" s="388">
        <v>102.2</v>
      </c>
      <c r="AC65" s="391">
        <v>38742.1</v>
      </c>
      <c r="AD65" s="390">
        <v>216047</v>
      </c>
    </row>
    <row r="66" spans="1:30">
      <c r="A66" s="33"/>
      <c r="B66" s="34" t="s">
        <v>167</v>
      </c>
      <c r="C66" s="383">
        <v>108</v>
      </c>
      <c r="D66" s="384">
        <v>1236177</v>
      </c>
      <c r="E66" s="384">
        <v>765124</v>
      </c>
      <c r="F66" s="383">
        <v>78.099999999999994</v>
      </c>
      <c r="G66" s="361">
        <v>1027714.275</v>
      </c>
      <c r="H66" s="385">
        <v>0.48</v>
      </c>
      <c r="I66" s="404">
        <v>-6</v>
      </c>
      <c r="J66" s="386">
        <v>0.84599999999999997</v>
      </c>
      <c r="K66" s="365">
        <v>377600</v>
      </c>
      <c r="M66" s="387">
        <v>108</v>
      </c>
      <c r="N66" s="384">
        <v>1250.25</v>
      </c>
      <c r="O66" s="383">
        <v>771.17</v>
      </c>
      <c r="P66" s="383">
        <v>78.099999999999994</v>
      </c>
      <c r="Q66" s="361">
        <v>1003922.4</v>
      </c>
      <c r="R66" s="385">
        <v>0.48</v>
      </c>
      <c r="S66" s="1852">
        <v>-6</v>
      </c>
      <c r="T66" s="386">
        <v>0.84799999999999998</v>
      </c>
      <c r="U66" s="365">
        <v>389533</v>
      </c>
      <c r="X66" s="388">
        <v>101.8</v>
      </c>
      <c r="Y66" s="389">
        <v>377723</v>
      </c>
      <c r="Z66" s="390">
        <v>225957</v>
      </c>
      <c r="AB66" s="388">
        <v>98.5</v>
      </c>
      <c r="AC66" s="391">
        <v>38463.800000000003</v>
      </c>
      <c r="AD66" s="390">
        <v>222998</v>
      </c>
    </row>
    <row r="67" spans="1:30">
      <c r="A67" s="50"/>
      <c r="B67" s="51" t="s">
        <v>168</v>
      </c>
      <c r="C67" s="405">
        <v>106.8</v>
      </c>
      <c r="D67" s="406">
        <v>1233943</v>
      </c>
      <c r="E67" s="406">
        <v>811185</v>
      </c>
      <c r="F67" s="405">
        <v>80.2</v>
      </c>
      <c r="G67" s="373">
        <v>1003470.72</v>
      </c>
      <c r="H67" s="407">
        <v>0.47</v>
      </c>
      <c r="I67" s="408">
        <v>-2.6</v>
      </c>
      <c r="J67" s="409">
        <v>0.873</v>
      </c>
      <c r="K67" s="377">
        <v>471042</v>
      </c>
      <c r="M67" s="410">
        <v>106.8</v>
      </c>
      <c r="N67" s="406">
        <v>1236.58</v>
      </c>
      <c r="O67" s="405">
        <v>796</v>
      </c>
      <c r="P67" s="405">
        <v>80.2</v>
      </c>
      <c r="Q67" s="373">
        <v>993641.5</v>
      </c>
      <c r="R67" s="407">
        <v>0.47</v>
      </c>
      <c r="S67" s="1853">
        <v>-2.6</v>
      </c>
      <c r="T67" s="409">
        <v>0.84599999999999997</v>
      </c>
      <c r="U67" s="377">
        <v>405671</v>
      </c>
      <c r="X67" s="388">
        <v>101.8</v>
      </c>
      <c r="Y67" s="389">
        <v>630081</v>
      </c>
      <c r="Z67" s="390">
        <v>206866</v>
      </c>
      <c r="AB67" s="388">
        <v>97.1</v>
      </c>
      <c r="AC67" s="391">
        <v>39293.5</v>
      </c>
      <c r="AD67" s="390">
        <v>214119</v>
      </c>
    </row>
    <row r="68" spans="1:30">
      <c r="A68" s="33" t="s">
        <v>175</v>
      </c>
      <c r="B68" s="34" t="s">
        <v>157</v>
      </c>
      <c r="C68" s="383">
        <v>109.7</v>
      </c>
      <c r="D68" s="384">
        <v>1165966</v>
      </c>
      <c r="E68" s="384">
        <v>704383</v>
      </c>
      <c r="F68" s="383">
        <v>76.8</v>
      </c>
      <c r="G68" s="361">
        <v>919841.85</v>
      </c>
      <c r="H68" s="385">
        <v>0.46</v>
      </c>
      <c r="I68" s="404">
        <v>-0.7</v>
      </c>
      <c r="J68" s="386">
        <v>0.81299999999999994</v>
      </c>
      <c r="K68" s="365">
        <v>334187</v>
      </c>
      <c r="M68" s="387">
        <v>109.7</v>
      </c>
      <c r="N68" s="384">
        <v>1243.5999999999999</v>
      </c>
      <c r="O68" s="383">
        <v>794.14</v>
      </c>
      <c r="P68" s="383">
        <v>76.8</v>
      </c>
      <c r="Q68" s="361">
        <v>1021402.4</v>
      </c>
      <c r="R68" s="385">
        <v>0.46</v>
      </c>
      <c r="S68" s="1852">
        <v>-0.7</v>
      </c>
      <c r="T68" s="386">
        <v>0.85</v>
      </c>
      <c r="U68" s="365">
        <v>446128</v>
      </c>
      <c r="X68" s="411">
        <v>98.5</v>
      </c>
      <c r="Y68" s="412">
        <v>368525</v>
      </c>
      <c r="Z68" s="413">
        <v>226081</v>
      </c>
      <c r="AB68" s="411">
        <v>103.6</v>
      </c>
      <c r="AC68" s="414">
        <v>39899.9</v>
      </c>
      <c r="AD68" s="413">
        <v>228174</v>
      </c>
    </row>
    <row r="69" spans="1:30">
      <c r="A69" s="33">
        <v>1994</v>
      </c>
      <c r="B69" s="34" t="s">
        <v>158</v>
      </c>
      <c r="C69" s="383">
        <v>108.1</v>
      </c>
      <c r="D69" s="384">
        <v>1164714</v>
      </c>
      <c r="E69" s="384">
        <v>671335</v>
      </c>
      <c r="F69" s="383">
        <v>73.8</v>
      </c>
      <c r="G69" s="361">
        <v>977946.58200000005</v>
      </c>
      <c r="H69" s="385">
        <v>0.45</v>
      </c>
      <c r="I69" s="404">
        <v>0.1</v>
      </c>
      <c r="J69" s="386">
        <v>0.83699999999999997</v>
      </c>
      <c r="K69" s="365">
        <v>384403</v>
      </c>
      <c r="M69" s="387">
        <v>108.1</v>
      </c>
      <c r="N69" s="384">
        <v>1242.6300000000001</v>
      </c>
      <c r="O69" s="383">
        <v>732.73</v>
      </c>
      <c r="P69" s="383">
        <v>73.8</v>
      </c>
      <c r="Q69" s="361">
        <v>996549.4</v>
      </c>
      <c r="R69" s="385">
        <v>0.45</v>
      </c>
      <c r="S69" s="1852">
        <v>0.1</v>
      </c>
      <c r="T69" s="386">
        <v>0.84699999999999998</v>
      </c>
      <c r="U69" s="365">
        <v>408802</v>
      </c>
      <c r="X69" s="388">
        <v>100.9</v>
      </c>
      <c r="Y69" s="389">
        <v>295116</v>
      </c>
      <c r="Z69" s="390">
        <v>207170</v>
      </c>
      <c r="AB69" s="388">
        <v>99.4</v>
      </c>
      <c r="AC69" s="391">
        <v>41136.400000000001</v>
      </c>
      <c r="AD69" s="390">
        <v>233214</v>
      </c>
    </row>
    <row r="70" spans="1:30">
      <c r="A70" s="33"/>
      <c r="B70" s="34" t="s">
        <v>159</v>
      </c>
      <c r="C70" s="383">
        <v>125.4</v>
      </c>
      <c r="D70" s="384">
        <v>1254859</v>
      </c>
      <c r="E70" s="384">
        <v>661341</v>
      </c>
      <c r="F70" s="383">
        <v>118.7</v>
      </c>
      <c r="G70" s="361">
        <v>982157.00699999987</v>
      </c>
      <c r="H70" s="385">
        <v>0.44</v>
      </c>
      <c r="I70" s="404">
        <v>-0.8</v>
      </c>
      <c r="J70" s="386">
        <v>1.198</v>
      </c>
      <c r="K70" s="365">
        <v>498808</v>
      </c>
      <c r="M70" s="387">
        <v>125.4</v>
      </c>
      <c r="N70" s="384">
        <v>1235.3699999999999</v>
      </c>
      <c r="O70" s="383">
        <v>691.48</v>
      </c>
      <c r="P70" s="383">
        <v>118.7</v>
      </c>
      <c r="Q70" s="361">
        <v>991463.5</v>
      </c>
      <c r="R70" s="385">
        <v>0.44</v>
      </c>
      <c r="S70" s="1852">
        <v>-0.8</v>
      </c>
      <c r="T70" s="386">
        <v>0.98699999999999999</v>
      </c>
      <c r="U70" s="365">
        <v>433026</v>
      </c>
      <c r="X70" s="388">
        <v>101.5</v>
      </c>
      <c r="Y70" s="389">
        <v>378712</v>
      </c>
      <c r="Z70" s="390">
        <v>227385</v>
      </c>
      <c r="AB70" s="388">
        <v>99</v>
      </c>
      <c r="AC70" s="391">
        <v>40515.300000000003</v>
      </c>
      <c r="AD70" s="390">
        <v>220318</v>
      </c>
    </row>
    <row r="71" spans="1:30">
      <c r="A71" s="33"/>
      <c r="B71" s="34" t="s">
        <v>160</v>
      </c>
      <c r="C71" s="383">
        <v>108</v>
      </c>
      <c r="D71" s="384">
        <v>1199119</v>
      </c>
      <c r="E71" s="384">
        <v>803640</v>
      </c>
      <c r="F71" s="383">
        <v>76.400000000000006</v>
      </c>
      <c r="G71" s="361">
        <v>1037739.1960000001</v>
      </c>
      <c r="H71" s="385">
        <v>0.44</v>
      </c>
      <c r="I71" s="404">
        <v>-3.7</v>
      </c>
      <c r="J71" s="386">
        <v>0.81899999999999995</v>
      </c>
      <c r="K71" s="365">
        <v>424294</v>
      </c>
      <c r="M71" s="387">
        <v>108</v>
      </c>
      <c r="N71" s="384">
        <v>1230.3699999999999</v>
      </c>
      <c r="O71" s="383">
        <v>728.5</v>
      </c>
      <c r="P71" s="383">
        <v>76.400000000000006</v>
      </c>
      <c r="Q71" s="361">
        <v>984008.4</v>
      </c>
      <c r="R71" s="385">
        <v>0.44</v>
      </c>
      <c r="S71" s="1852">
        <v>-3.7</v>
      </c>
      <c r="T71" s="386">
        <v>0.84699999999999998</v>
      </c>
      <c r="U71" s="365">
        <v>404170</v>
      </c>
      <c r="X71" s="388">
        <v>103.2</v>
      </c>
      <c r="Y71" s="389">
        <v>372633</v>
      </c>
      <c r="Z71" s="390">
        <v>231584</v>
      </c>
      <c r="AB71" s="388">
        <v>98.1</v>
      </c>
      <c r="AC71" s="391">
        <v>40589</v>
      </c>
      <c r="AD71" s="390">
        <v>224277</v>
      </c>
    </row>
    <row r="72" spans="1:30">
      <c r="A72" s="33"/>
      <c r="B72" s="34" t="s">
        <v>161</v>
      </c>
      <c r="C72" s="383">
        <v>107.6</v>
      </c>
      <c r="D72" s="384">
        <v>1237314</v>
      </c>
      <c r="E72" s="384">
        <v>839920</v>
      </c>
      <c r="F72" s="383">
        <v>71.400000000000006</v>
      </c>
      <c r="G72" s="361">
        <v>945127.79</v>
      </c>
      <c r="H72" s="385">
        <v>0.44</v>
      </c>
      <c r="I72" s="404">
        <v>-2.4</v>
      </c>
      <c r="J72" s="386">
        <v>0.78400000000000003</v>
      </c>
      <c r="K72" s="365">
        <v>360668</v>
      </c>
      <c r="M72" s="387">
        <v>107.6</v>
      </c>
      <c r="N72" s="384">
        <v>1251.3499999999999</v>
      </c>
      <c r="O72" s="383">
        <v>973.12</v>
      </c>
      <c r="P72" s="383">
        <v>71.400000000000006</v>
      </c>
      <c r="Q72" s="361">
        <v>981620.9</v>
      </c>
      <c r="R72" s="385">
        <v>0.44</v>
      </c>
      <c r="S72" s="1852">
        <v>-2.4</v>
      </c>
      <c r="T72" s="386">
        <v>0.85099999999999998</v>
      </c>
      <c r="U72" s="365">
        <v>402583</v>
      </c>
      <c r="X72" s="388">
        <v>95.7</v>
      </c>
      <c r="Y72" s="389">
        <v>379709</v>
      </c>
      <c r="Z72" s="390">
        <v>222102</v>
      </c>
      <c r="AB72" s="388">
        <v>98.7</v>
      </c>
      <c r="AC72" s="391">
        <v>39753.199999999997</v>
      </c>
      <c r="AD72" s="390">
        <v>229097</v>
      </c>
    </row>
    <row r="73" spans="1:30">
      <c r="A73" s="33"/>
      <c r="B73" s="34" t="s">
        <v>162</v>
      </c>
      <c r="C73" s="383">
        <v>109.8</v>
      </c>
      <c r="D73" s="384">
        <v>1293922</v>
      </c>
      <c r="E73" s="384">
        <v>860050</v>
      </c>
      <c r="F73" s="383">
        <v>77.099999999999994</v>
      </c>
      <c r="G73" s="361">
        <v>1046459.9839999999</v>
      </c>
      <c r="H73" s="385">
        <v>0.45</v>
      </c>
      <c r="I73" s="404">
        <v>0.9</v>
      </c>
      <c r="J73" s="386">
        <v>0.85799999999999998</v>
      </c>
      <c r="K73" s="365">
        <v>447160</v>
      </c>
      <c r="M73" s="387">
        <v>109.8</v>
      </c>
      <c r="N73" s="384">
        <v>1266.82</v>
      </c>
      <c r="O73" s="383">
        <v>795.47</v>
      </c>
      <c r="P73" s="383">
        <v>77.099999999999994</v>
      </c>
      <c r="Q73" s="361">
        <v>987591.7</v>
      </c>
      <c r="R73" s="385">
        <v>0.45</v>
      </c>
      <c r="S73" s="1852">
        <v>0.9</v>
      </c>
      <c r="T73" s="386">
        <v>0.86899999999999999</v>
      </c>
      <c r="U73" s="365">
        <v>440712</v>
      </c>
      <c r="X73" s="388">
        <v>96.3</v>
      </c>
      <c r="Y73" s="389">
        <v>362633</v>
      </c>
      <c r="Z73" s="390">
        <v>225451</v>
      </c>
      <c r="AB73" s="388">
        <v>97.5</v>
      </c>
      <c r="AC73" s="391">
        <v>40129.599999999999</v>
      </c>
      <c r="AD73" s="390">
        <v>234972</v>
      </c>
    </row>
    <row r="74" spans="1:30">
      <c r="A74" s="33"/>
      <c r="B74" s="34" t="s">
        <v>163</v>
      </c>
      <c r="C74" s="383">
        <v>107.3</v>
      </c>
      <c r="D74" s="384">
        <v>1385932</v>
      </c>
      <c r="E74" s="384">
        <v>921041</v>
      </c>
      <c r="F74" s="383">
        <v>67.900000000000006</v>
      </c>
      <c r="G74" s="361">
        <v>1024811.553</v>
      </c>
      <c r="H74" s="385">
        <v>0.45</v>
      </c>
      <c r="I74" s="404">
        <v>6.6</v>
      </c>
      <c r="J74" s="386">
        <v>0.83799999999999997</v>
      </c>
      <c r="K74" s="365">
        <v>414852</v>
      </c>
      <c r="M74" s="387">
        <v>107.3</v>
      </c>
      <c r="N74" s="384">
        <v>1305.54</v>
      </c>
      <c r="O74" s="383">
        <v>831.51</v>
      </c>
      <c r="P74" s="383">
        <v>67.900000000000006</v>
      </c>
      <c r="Q74" s="361">
        <v>982134.5</v>
      </c>
      <c r="R74" s="385">
        <v>0.45</v>
      </c>
      <c r="S74" s="1852">
        <v>6.6</v>
      </c>
      <c r="T74" s="386">
        <v>0.85199999999999998</v>
      </c>
      <c r="U74" s="365">
        <v>407205</v>
      </c>
      <c r="X74" s="388">
        <v>94.3</v>
      </c>
      <c r="Y74" s="389">
        <v>551309</v>
      </c>
      <c r="Z74" s="390">
        <v>218123</v>
      </c>
      <c r="AB74" s="388">
        <v>97.6</v>
      </c>
      <c r="AC74" s="391">
        <v>39905.599999999999</v>
      </c>
      <c r="AD74" s="390">
        <v>225360</v>
      </c>
    </row>
    <row r="75" spans="1:30">
      <c r="A75" s="33"/>
      <c r="B75" s="34" t="s">
        <v>164</v>
      </c>
      <c r="C75" s="383">
        <v>112.6</v>
      </c>
      <c r="D75" s="384">
        <v>1338115</v>
      </c>
      <c r="E75" s="384">
        <v>914185</v>
      </c>
      <c r="F75" s="383">
        <v>83.2</v>
      </c>
      <c r="G75" s="361">
        <v>933924.36700000009</v>
      </c>
      <c r="H75" s="385">
        <v>0.46</v>
      </c>
      <c r="I75" s="404">
        <v>6</v>
      </c>
      <c r="J75" s="386">
        <v>0.80900000000000005</v>
      </c>
      <c r="K75" s="365">
        <v>409043</v>
      </c>
      <c r="M75" s="387">
        <v>112.6</v>
      </c>
      <c r="N75" s="384">
        <v>1314.05</v>
      </c>
      <c r="O75" s="383">
        <v>884.04</v>
      </c>
      <c r="P75" s="383">
        <v>83.2</v>
      </c>
      <c r="Q75" s="361">
        <v>986284.6</v>
      </c>
      <c r="R75" s="385">
        <v>0.46</v>
      </c>
      <c r="S75" s="1852">
        <v>6</v>
      </c>
      <c r="T75" s="386">
        <v>0.88</v>
      </c>
      <c r="U75" s="365">
        <v>426315</v>
      </c>
      <c r="X75" s="388">
        <v>92.3</v>
      </c>
      <c r="Y75" s="389">
        <v>320552</v>
      </c>
      <c r="Z75" s="390">
        <v>250720</v>
      </c>
      <c r="AB75" s="388">
        <v>99.2</v>
      </c>
      <c r="AC75" s="391">
        <v>39037</v>
      </c>
      <c r="AD75" s="390">
        <v>233188</v>
      </c>
    </row>
    <row r="76" spans="1:30">
      <c r="A76" s="33"/>
      <c r="B76" s="34" t="s">
        <v>165</v>
      </c>
      <c r="C76" s="383">
        <v>110.7</v>
      </c>
      <c r="D76" s="384">
        <v>1350914</v>
      </c>
      <c r="E76" s="384">
        <v>882040</v>
      </c>
      <c r="F76" s="383">
        <v>77.5</v>
      </c>
      <c r="G76" s="361">
        <v>990016.59900000005</v>
      </c>
      <c r="H76" s="385">
        <v>0.47</v>
      </c>
      <c r="I76" s="404">
        <v>2.5</v>
      </c>
      <c r="J76" s="386">
        <v>0.90800000000000003</v>
      </c>
      <c r="K76" s="365">
        <v>442642</v>
      </c>
      <c r="M76" s="387">
        <v>110.7</v>
      </c>
      <c r="N76" s="384">
        <v>1317.64</v>
      </c>
      <c r="O76" s="383">
        <v>857.54</v>
      </c>
      <c r="P76" s="383">
        <v>77.5</v>
      </c>
      <c r="Q76" s="361">
        <v>979716.7</v>
      </c>
      <c r="R76" s="385">
        <v>0.47</v>
      </c>
      <c r="S76" s="1852">
        <v>2.5</v>
      </c>
      <c r="T76" s="386">
        <v>0.86799999999999999</v>
      </c>
      <c r="U76" s="365">
        <v>415572</v>
      </c>
      <c r="X76" s="388">
        <v>98.1</v>
      </c>
      <c r="Y76" s="389">
        <v>326286</v>
      </c>
      <c r="Z76" s="390">
        <v>252811</v>
      </c>
      <c r="AB76" s="388">
        <v>99.3</v>
      </c>
      <c r="AC76" s="391">
        <v>38110.800000000003</v>
      </c>
      <c r="AD76" s="390">
        <v>236449</v>
      </c>
    </row>
    <row r="77" spans="1:30">
      <c r="A77" s="33"/>
      <c r="B77" s="34" t="s">
        <v>166</v>
      </c>
      <c r="C77" s="383">
        <v>110.7</v>
      </c>
      <c r="D77" s="384">
        <v>1349481</v>
      </c>
      <c r="E77" s="384">
        <v>739302</v>
      </c>
      <c r="F77" s="383">
        <v>76.900000000000006</v>
      </c>
      <c r="G77" s="361">
        <v>990786.48600000003</v>
      </c>
      <c r="H77" s="385">
        <v>0.46</v>
      </c>
      <c r="I77" s="404">
        <v>2.2000000000000002</v>
      </c>
      <c r="J77" s="386">
        <v>0.84</v>
      </c>
      <c r="K77" s="365">
        <v>424647</v>
      </c>
      <c r="M77" s="387">
        <v>110.7</v>
      </c>
      <c r="N77" s="384">
        <v>1316</v>
      </c>
      <c r="O77" s="383">
        <v>720.61</v>
      </c>
      <c r="P77" s="383">
        <v>76.900000000000006</v>
      </c>
      <c r="Q77" s="361">
        <v>978045.3</v>
      </c>
      <c r="R77" s="385">
        <v>0.46</v>
      </c>
      <c r="S77" s="1852">
        <v>2.2000000000000002</v>
      </c>
      <c r="T77" s="386">
        <v>0.85199999999999998</v>
      </c>
      <c r="U77" s="365">
        <v>420889</v>
      </c>
      <c r="X77" s="388">
        <v>101.4</v>
      </c>
      <c r="Y77" s="389">
        <v>380060</v>
      </c>
      <c r="Z77" s="390">
        <v>260659</v>
      </c>
      <c r="AB77" s="388">
        <v>98.7</v>
      </c>
      <c r="AC77" s="391">
        <v>37240.5</v>
      </c>
      <c r="AD77" s="390">
        <v>245174</v>
      </c>
    </row>
    <row r="78" spans="1:30">
      <c r="A78" s="33"/>
      <c r="B78" s="34" t="s">
        <v>167</v>
      </c>
      <c r="C78" s="383">
        <v>115.9</v>
      </c>
      <c r="D78" s="384">
        <v>1311125</v>
      </c>
      <c r="E78" s="384">
        <v>976983</v>
      </c>
      <c r="F78" s="383">
        <v>82.2</v>
      </c>
      <c r="G78" s="361">
        <v>999504</v>
      </c>
      <c r="H78" s="385">
        <v>0.46</v>
      </c>
      <c r="I78" s="404">
        <v>6</v>
      </c>
      <c r="J78" s="386">
        <v>0.89100000000000001</v>
      </c>
      <c r="K78" s="365">
        <v>421399</v>
      </c>
      <c r="M78" s="387">
        <v>115.9</v>
      </c>
      <c r="N78" s="384">
        <v>1318.27</v>
      </c>
      <c r="O78" s="383">
        <v>944.66</v>
      </c>
      <c r="P78" s="383">
        <v>82.2</v>
      </c>
      <c r="Q78" s="361">
        <v>974812.2</v>
      </c>
      <c r="R78" s="385">
        <v>0.46</v>
      </c>
      <c r="S78" s="1852">
        <v>6</v>
      </c>
      <c r="T78" s="386">
        <v>0.89200000000000002</v>
      </c>
      <c r="U78" s="365">
        <v>423652</v>
      </c>
      <c r="X78" s="388">
        <v>103</v>
      </c>
      <c r="Y78" s="389">
        <v>379301</v>
      </c>
      <c r="Z78" s="390">
        <v>244833</v>
      </c>
      <c r="AB78" s="388">
        <v>99.8</v>
      </c>
      <c r="AC78" s="391">
        <v>39558.6</v>
      </c>
      <c r="AD78" s="390">
        <v>248283</v>
      </c>
    </row>
    <row r="79" spans="1:30">
      <c r="A79" s="33"/>
      <c r="B79" s="34" t="s">
        <v>168</v>
      </c>
      <c r="C79" s="383">
        <v>111.1</v>
      </c>
      <c r="D79" s="384">
        <v>1296647</v>
      </c>
      <c r="E79" s="384">
        <v>897566</v>
      </c>
      <c r="F79" s="383">
        <v>77</v>
      </c>
      <c r="G79" s="361">
        <v>984538.72499999998</v>
      </c>
      <c r="H79" s="385">
        <v>0.45</v>
      </c>
      <c r="I79" s="404">
        <v>2.1</v>
      </c>
      <c r="J79" s="386">
        <v>0.88100000000000001</v>
      </c>
      <c r="K79" s="365">
        <v>482057</v>
      </c>
      <c r="M79" s="387">
        <v>111.1</v>
      </c>
      <c r="N79" s="384">
        <v>1302.95</v>
      </c>
      <c r="O79" s="383">
        <v>863.13</v>
      </c>
      <c r="P79" s="383">
        <v>77</v>
      </c>
      <c r="Q79" s="361">
        <v>975566.1</v>
      </c>
      <c r="R79" s="385">
        <v>0.45</v>
      </c>
      <c r="S79" s="1852">
        <v>2.1</v>
      </c>
      <c r="T79" s="386">
        <v>0.85599999999999998</v>
      </c>
      <c r="U79" s="365">
        <v>414157</v>
      </c>
      <c r="X79" s="392">
        <v>109.7</v>
      </c>
      <c r="Y79" s="393">
        <v>636366</v>
      </c>
      <c r="Z79" s="394">
        <v>236388</v>
      </c>
      <c r="AB79" s="392">
        <v>105.5</v>
      </c>
      <c r="AC79" s="395">
        <v>39568.5</v>
      </c>
      <c r="AD79" s="394">
        <v>252494</v>
      </c>
    </row>
    <row r="80" spans="1:30">
      <c r="A80" s="63" t="s">
        <v>176</v>
      </c>
      <c r="B80" s="64" t="s">
        <v>157</v>
      </c>
      <c r="C80" s="396">
        <v>101.5</v>
      </c>
      <c r="D80" s="397">
        <v>1091114</v>
      </c>
      <c r="E80" s="397">
        <v>537385</v>
      </c>
      <c r="F80" s="396">
        <v>84</v>
      </c>
      <c r="G80" s="398">
        <v>867111.245</v>
      </c>
      <c r="H80" s="399">
        <v>0.45</v>
      </c>
      <c r="I80" s="400">
        <v>-14.3</v>
      </c>
      <c r="J80" s="401">
        <v>0.748</v>
      </c>
      <c r="K80" s="402">
        <v>168713</v>
      </c>
      <c r="M80" s="403">
        <v>101.5</v>
      </c>
      <c r="N80" s="397">
        <v>1160.72</v>
      </c>
      <c r="O80" s="396">
        <v>639.41999999999996</v>
      </c>
      <c r="P80" s="396">
        <v>84</v>
      </c>
      <c r="Q80" s="398">
        <v>965496</v>
      </c>
      <c r="R80" s="399">
        <v>0.45</v>
      </c>
      <c r="S80" s="1851">
        <v>-14.3</v>
      </c>
      <c r="T80" s="401">
        <v>0.78400000000000003</v>
      </c>
      <c r="U80" s="402">
        <v>224440</v>
      </c>
      <c r="X80" s="388">
        <v>94.4</v>
      </c>
      <c r="Y80" s="389">
        <v>256379</v>
      </c>
      <c r="Z80" s="390">
        <v>148404</v>
      </c>
      <c r="AB80" s="388">
        <v>99</v>
      </c>
      <c r="AC80" s="391">
        <v>27978</v>
      </c>
      <c r="AD80" s="390">
        <v>144067</v>
      </c>
    </row>
    <row r="81" spans="1:30">
      <c r="A81" s="33">
        <v>1995</v>
      </c>
      <c r="B81" s="34" t="s">
        <v>158</v>
      </c>
      <c r="C81" s="383">
        <v>104.3</v>
      </c>
      <c r="D81" s="384">
        <v>1135373</v>
      </c>
      <c r="E81" s="384">
        <v>597686</v>
      </c>
      <c r="F81" s="383">
        <v>85</v>
      </c>
      <c r="G81" s="361">
        <v>919414.35200000007</v>
      </c>
      <c r="H81" s="385">
        <v>0.5</v>
      </c>
      <c r="I81" s="404">
        <v>-14</v>
      </c>
      <c r="J81" s="386">
        <v>0.81299999999999994</v>
      </c>
      <c r="K81" s="365">
        <v>113733</v>
      </c>
      <c r="M81" s="387">
        <v>104.3</v>
      </c>
      <c r="N81" s="384">
        <v>1212.6099999999999</v>
      </c>
      <c r="O81" s="383">
        <v>661.13</v>
      </c>
      <c r="P81" s="383">
        <v>85</v>
      </c>
      <c r="Q81" s="361">
        <v>935360.3</v>
      </c>
      <c r="R81" s="385">
        <v>0.5</v>
      </c>
      <c r="S81" s="1852">
        <v>-14</v>
      </c>
      <c r="T81" s="386">
        <v>0.82399999999999995</v>
      </c>
      <c r="U81" s="365">
        <v>120413</v>
      </c>
      <c r="X81" s="388">
        <v>102.1</v>
      </c>
      <c r="Y81" s="389">
        <v>166470</v>
      </c>
      <c r="Z81" s="390">
        <v>67310</v>
      </c>
      <c r="AB81" s="388">
        <v>100.2</v>
      </c>
      <c r="AC81" s="391">
        <v>23366.1</v>
      </c>
      <c r="AD81" s="390">
        <v>75931</v>
      </c>
    </row>
    <row r="82" spans="1:30">
      <c r="A82" s="33"/>
      <c r="B82" s="34" t="s">
        <v>159</v>
      </c>
      <c r="C82" s="383">
        <v>108.5</v>
      </c>
      <c r="D82" s="384">
        <v>1291086</v>
      </c>
      <c r="E82" s="384">
        <v>755490</v>
      </c>
      <c r="F82" s="383">
        <v>86.4</v>
      </c>
      <c r="G82" s="361">
        <v>953803.76699999999</v>
      </c>
      <c r="H82" s="385">
        <v>0.48</v>
      </c>
      <c r="I82" s="404">
        <v>-14.9</v>
      </c>
      <c r="J82" s="386">
        <v>1.0469999999999999</v>
      </c>
      <c r="K82" s="365">
        <v>190769</v>
      </c>
      <c r="M82" s="387">
        <v>108.5</v>
      </c>
      <c r="N82" s="384">
        <v>1273.18</v>
      </c>
      <c r="O82" s="383">
        <v>815.87</v>
      </c>
      <c r="P82" s="383">
        <v>86.4</v>
      </c>
      <c r="Q82" s="361">
        <v>954590.4</v>
      </c>
      <c r="R82" s="385">
        <v>0.48</v>
      </c>
      <c r="S82" s="1852">
        <v>-14.9</v>
      </c>
      <c r="T82" s="386">
        <v>0.85699999999999998</v>
      </c>
      <c r="U82" s="365">
        <v>166090</v>
      </c>
      <c r="X82" s="388">
        <v>104.3</v>
      </c>
      <c r="Y82" s="389">
        <v>236854</v>
      </c>
      <c r="Z82" s="390">
        <v>75016</v>
      </c>
      <c r="AB82" s="388">
        <v>101.1</v>
      </c>
      <c r="AC82" s="391">
        <v>25450.1</v>
      </c>
      <c r="AD82" s="390">
        <v>71942</v>
      </c>
    </row>
    <row r="83" spans="1:30">
      <c r="A83" s="33"/>
      <c r="B83" s="34" t="s">
        <v>160</v>
      </c>
      <c r="C83" s="383">
        <v>110.7</v>
      </c>
      <c r="D83" s="384">
        <v>1270902</v>
      </c>
      <c r="E83" s="384">
        <v>919975</v>
      </c>
      <c r="F83" s="383">
        <v>88.6</v>
      </c>
      <c r="G83" s="361">
        <v>1004283.0639999999</v>
      </c>
      <c r="H83" s="385">
        <v>0.49</v>
      </c>
      <c r="I83" s="404">
        <v>-4.5999999999999996</v>
      </c>
      <c r="J83" s="386">
        <v>0.83599999999999997</v>
      </c>
      <c r="K83" s="365">
        <v>186047</v>
      </c>
      <c r="M83" s="387">
        <v>110.7</v>
      </c>
      <c r="N83" s="384">
        <v>1314.47</v>
      </c>
      <c r="O83" s="383">
        <v>842.54</v>
      </c>
      <c r="P83" s="383">
        <v>88.6</v>
      </c>
      <c r="Q83" s="361">
        <v>962899.5</v>
      </c>
      <c r="R83" s="385">
        <v>0.49</v>
      </c>
      <c r="S83" s="1852">
        <v>-4.5999999999999996</v>
      </c>
      <c r="T83" s="386">
        <v>0.86599999999999999</v>
      </c>
      <c r="U83" s="365">
        <v>183283</v>
      </c>
      <c r="X83" s="388">
        <v>107.4</v>
      </c>
      <c r="Y83" s="389">
        <v>294842</v>
      </c>
      <c r="Z83" s="390">
        <v>85145</v>
      </c>
      <c r="AB83" s="388">
        <v>101.7</v>
      </c>
      <c r="AC83" s="391">
        <v>32173</v>
      </c>
      <c r="AD83" s="390">
        <v>86418</v>
      </c>
    </row>
    <row r="84" spans="1:30">
      <c r="A84" s="33"/>
      <c r="B84" s="34" t="s">
        <v>161</v>
      </c>
      <c r="C84" s="383">
        <v>117.4</v>
      </c>
      <c r="D84" s="384">
        <v>1300066</v>
      </c>
      <c r="E84" s="384">
        <v>942332</v>
      </c>
      <c r="F84" s="383">
        <v>98</v>
      </c>
      <c r="G84" s="361">
        <v>925559.06</v>
      </c>
      <c r="H84" s="385">
        <v>0.47</v>
      </c>
      <c r="I84" s="404">
        <v>-4.9000000000000004</v>
      </c>
      <c r="J84" s="386">
        <v>0.85699999999999998</v>
      </c>
      <c r="K84" s="365">
        <v>210247</v>
      </c>
      <c r="M84" s="387">
        <v>117.4</v>
      </c>
      <c r="N84" s="384">
        <v>1303.99</v>
      </c>
      <c r="O84" s="383">
        <v>1053.79</v>
      </c>
      <c r="P84" s="383">
        <v>98</v>
      </c>
      <c r="Q84" s="361">
        <v>955098.2</v>
      </c>
      <c r="R84" s="385">
        <v>0.47</v>
      </c>
      <c r="S84" s="1852">
        <v>-4.9000000000000004</v>
      </c>
      <c r="T84" s="386">
        <v>0.92900000000000005</v>
      </c>
      <c r="U84" s="365">
        <v>226742</v>
      </c>
      <c r="X84" s="388">
        <v>96.8</v>
      </c>
      <c r="Y84" s="389">
        <v>306653</v>
      </c>
      <c r="Z84" s="390">
        <v>114836</v>
      </c>
      <c r="AB84" s="388">
        <v>99.9</v>
      </c>
      <c r="AC84" s="391">
        <v>31831.4</v>
      </c>
      <c r="AD84" s="390">
        <v>115287</v>
      </c>
    </row>
    <row r="85" spans="1:30">
      <c r="A85" s="33"/>
      <c r="B85" s="34" t="s">
        <v>162</v>
      </c>
      <c r="C85" s="383">
        <v>113.4</v>
      </c>
      <c r="D85" s="384">
        <v>1331527</v>
      </c>
      <c r="E85" s="384">
        <v>1145975</v>
      </c>
      <c r="F85" s="383">
        <v>92.7</v>
      </c>
      <c r="G85" s="361">
        <v>1019792.6850000001</v>
      </c>
      <c r="H85" s="385">
        <v>0.46</v>
      </c>
      <c r="I85" s="404">
        <v>-6</v>
      </c>
      <c r="J85" s="386">
        <v>0.86499999999999999</v>
      </c>
      <c r="K85" s="365">
        <v>300186</v>
      </c>
      <c r="M85" s="387">
        <v>113.4</v>
      </c>
      <c r="N85" s="384">
        <v>1298.0999999999999</v>
      </c>
      <c r="O85" s="383">
        <v>1120.01</v>
      </c>
      <c r="P85" s="383">
        <v>92.7</v>
      </c>
      <c r="Q85" s="361">
        <v>959624.3</v>
      </c>
      <c r="R85" s="385">
        <v>0.46</v>
      </c>
      <c r="S85" s="1852">
        <v>-6</v>
      </c>
      <c r="T85" s="386">
        <v>0.879</v>
      </c>
      <c r="U85" s="365">
        <v>296899</v>
      </c>
      <c r="X85" s="388">
        <v>100.9</v>
      </c>
      <c r="Y85" s="389">
        <v>295311</v>
      </c>
      <c r="Z85" s="390">
        <v>135920</v>
      </c>
      <c r="AB85" s="388">
        <v>102.1</v>
      </c>
      <c r="AC85" s="391">
        <v>32348.9</v>
      </c>
      <c r="AD85" s="390">
        <v>139381</v>
      </c>
    </row>
    <row r="86" spans="1:30">
      <c r="A86" s="33"/>
      <c r="B86" s="34" t="s">
        <v>163</v>
      </c>
      <c r="C86" s="383">
        <v>109.5</v>
      </c>
      <c r="D86" s="384">
        <v>1357312</v>
      </c>
      <c r="E86" s="384">
        <v>1412679</v>
      </c>
      <c r="F86" s="383">
        <v>87</v>
      </c>
      <c r="G86" s="361">
        <v>999940.5</v>
      </c>
      <c r="H86" s="385">
        <v>0.46</v>
      </c>
      <c r="I86" s="404">
        <v>-10.199999999999999</v>
      </c>
      <c r="J86" s="386">
        <v>0.84799999999999998</v>
      </c>
      <c r="K86" s="365">
        <v>292210</v>
      </c>
      <c r="M86" s="387">
        <v>109.5</v>
      </c>
      <c r="N86" s="384">
        <v>1291.21</v>
      </c>
      <c r="O86" s="383">
        <v>1191.72</v>
      </c>
      <c r="P86" s="383">
        <v>87</v>
      </c>
      <c r="Q86" s="361">
        <v>961067.9</v>
      </c>
      <c r="R86" s="385">
        <v>0.46</v>
      </c>
      <c r="S86" s="1852">
        <v>-10.199999999999999</v>
      </c>
      <c r="T86" s="386">
        <v>0.86099999999999999</v>
      </c>
      <c r="U86" s="365">
        <v>292482</v>
      </c>
      <c r="X86" s="388">
        <v>96.3</v>
      </c>
      <c r="Y86" s="389">
        <v>456485</v>
      </c>
      <c r="Z86" s="390">
        <v>160498</v>
      </c>
      <c r="AB86" s="388">
        <v>99.8</v>
      </c>
      <c r="AC86" s="391">
        <v>32811.4</v>
      </c>
      <c r="AD86" s="390">
        <v>164422</v>
      </c>
    </row>
    <row r="87" spans="1:30">
      <c r="A87" s="33"/>
      <c r="B87" s="34" t="s">
        <v>164</v>
      </c>
      <c r="C87" s="383">
        <v>110.5</v>
      </c>
      <c r="D87" s="384">
        <v>1369753</v>
      </c>
      <c r="E87" s="384">
        <v>1211637</v>
      </c>
      <c r="F87" s="383">
        <v>88.4</v>
      </c>
      <c r="G87" s="361">
        <v>904451.08600000013</v>
      </c>
      <c r="H87" s="385">
        <v>0.48</v>
      </c>
      <c r="I87" s="404">
        <v>-6.9</v>
      </c>
      <c r="J87" s="386">
        <v>0.78600000000000003</v>
      </c>
      <c r="K87" s="365">
        <v>317686</v>
      </c>
      <c r="M87" s="387">
        <v>110.5</v>
      </c>
      <c r="N87" s="384">
        <v>1344.48</v>
      </c>
      <c r="O87" s="383">
        <v>1191.22</v>
      </c>
      <c r="P87" s="383">
        <v>88.4</v>
      </c>
      <c r="Q87" s="361">
        <v>953860.3</v>
      </c>
      <c r="R87" s="385">
        <v>0.48</v>
      </c>
      <c r="S87" s="1852">
        <v>-6.9</v>
      </c>
      <c r="T87" s="386">
        <v>0.85399999999999998</v>
      </c>
      <c r="U87" s="365">
        <v>330122</v>
      </c>
      <c r="X87" s="388">
        <v>94.3</v>
      </c>
      <c r="Y87" s="389">
        <v>280030</v>
      </c>
      <c r="Z87" s="390">
        <v>193627</v>
      </c>
      <c r="AB87" s="388">
        <v>101.4</v>
      </c>
      <c r="AC87" s="391">
        <v>33969.199999999997</v>
      </c>
      <c r="AD87" s="390">
        <v>181490</v>
      </c>
    </row>
    <row r="88" spans="1:30">
      <c r="A88" s="33"/>
      <c r="B88" s="34" t="s">
        <v>165</v>
      </c>
      <c r="C88" s="383">
        <v>104.2</v>
      </c>
      <c r="D88" s="384">
        <v>1326970</v>
      </c>
      <c r="E88" s="384">
        <v>1238332</v>
      </c>
      <c r="F88" s="383">
        <v>79.5</v>
      </c>
      <c r="G88" s="361">
        <v>972614.3</v>
      </c>
      <c r="H88" s="385">
        <v>0.49</v>
      </c>
      <c r="I88" s="404">
        <v>-3.2</v>
      </c>
      <c r="J88" s="386">
        <v>0.85399999999999998</v>
      </c>
      <c r="K88" s="365">
        <v>371146</v>
      </c>
      <c r="M88" s="387">
        <v>104.2</v>
      </c>
      <c r="N88" s="384">
        <v>1289.96</v>
      </c>
      <c r="O88" s="383">
        <v>1170.21</v>
      </c>
      <c r="P88" s="383">
        <v>79.5</v>
      </c>
      <c r="Q88" s="361">
        <v>967971.9</v>
      </c>
      <c r="R88" s="385">
        <v>0.49</v>
      </c>
      <c r="S88" s="1852">
        <v>-3.2</v>
      </c>
      <c r="T88" s="386">
        <v>0.81599999999999995</v>
      </c>
      <c r="U88" s="365">
        <v>348262</v>
      </c>
      <c r="X88" s="388">
        <v>101.7</v>
      </c>
      <c r="Y88" s="389">
        <v>292532</v>
      </c>
      <c r="Z88" s="390">
        <v>200442</v>
      </c>
      <c r="AB88" s="388">
        <v>103.3</v>
      </c>
      <c r="AC88" s="391">
        <v>34027.300000000003</v>
      </c>
      <c r="AD88" s="390">
        <v>195137</v>
      </c>
    </row>
    <row r="89" spans="1:30">
      <c r="A89" s="33"/>
      <c r="B89" s="34" t="s">
        <v>166</v>
      </c>
      <c r="C89" s="383">
        <v>108.8</v>
      </c>
      <c r="D89" s="384">
        <v>1327731</v>
      </c>
      <c r="E89" s="384">
        <v>1243915</v>
      </c>
      <c r="F89" s="383">
        <v>85</v>
      </c>
      <c r="G89" s="361">
        <v>972802.24200000009</v>
      </c>
      <c r="H89" s="385">
        <v>0.51</v>
      </c>
      <c r="I89" s="404">
        <v>-10</v>
      </c>
      <c r="J89" s="386">
        <v>0.82799999999999996</v>
      </c>
      <c r="K89" s="365">
        <v>362781</v>
      </c>
      <c r="M89" s="387">
        <v>108.8</v>
      </c>
      <c r="N89" s="384">
        <v>1289.03</v>
      </c>
      <c r="O89" s="383">
        <v>1258.53</v>
      </c>
      <c r="P89" s="383">
        <v>85</v>
      </c>
      <c r="Q89" s="361">
        <v>963133.1</v>
      </c>
      <c r="R89" s="385">
        <v>0.51</v>
      </c>
      <c r="S89" s="1852">
        <v>-10</v>
      </c>
      <c r="T89" s="386">
        <v>0.84</v>
      </c>
      <c r="U89" s="365">
        <v>358580</v>
      </c>
      <c r="X89" s="388">
        <v>102.4</v>
      </c>
      <c r="Y89" s="389">
        <v>315503</v>
      </c>
      <c r="Z89" s="390">
        <v>227476</v>
      </c>
      <c r="AB89" s="388">
        <v>100</v>
      </c>
      <c r="AC89" s="391">
        <v>31460.799999999999</v>
      </c>
      <c r="AD89" s="390">
        <v>207283</v>
      </c>
    </row>
    <row r="90" spans="1:30">
      <c r="A90" s="33"/>
      <c r="B90" s="34" t="s">
        <v>167</v>
      </c>
      <c r="C90" s="383">
        <v>110.9</v>
      </c>
      <c r="D90" s="384">
        <v>1254962</v>
      </c>
      <c r="E90" s="384">
        <v>1472019</v>
      </c>
      <c r="F90" s="383">
        <v>87.5</v>
      </c>
      <c r="G90" s="361">
        <v>978855.35399999993</v>
      </c>
      <c r="H90" s="385">
        <v>0.5</v>
      </c>
      <c r="I90" s="404">
        <v>-4.7</v>
      </c>
      <c r="J90" s="386">
        <v>0.86399999999999999</v>
      </c>
      <c r="K90" s="365">
        <v>372311</v>
      </c>
      <c r="M90" s="387">
        <v>110.9</v>
      </c>
      <c r="N90" s="384">
        <v>1268.53</v>
      </c>
      <c r="O90" s="383">
        <v>1385.74</v>
      </c>
      <c r="P90" s="383">
        <v>87.5</v>
      </c>
      <c r="Q90" s="361">
        <v>947474.3</v>
      </c>
      <c r="R90" s="385">
        <v>0.5</v>
      </c>
      <c r="S90" s="1852">
        <v>-4.7</v>
      </c>
      <c r="T90" s="386">
        <v>0.86499999999999999</v>
      </c>
      <c r="U90" s="365">
        <v>371705</v>
      </c>
      <c r="X90" s="388">
        <v>102.9</v>
      </c>
      <c r="Y90" s="389">
        <v>317860</v>
      </c>
      <c r="Z90" s="390">
        <v>203972</v>
      </c>
      <c r="AB90" s="388">
        <v>99.5</v>
      </c>
      <c r="AC90" s="391">
        <v>33005.9</v>
      </c>
      <c r="AD90" s="390">
        <v>207366</v>
      </c>
    </row>
    <row r="91" spans="1:30">
      <c r="A91" s="50"/>
      <c r="B91" s="51" t="s">
        <v>168</v>
      </c>
      <c r="C91" s="405">
        <v>112.1</v>
      </c>
      <c r="D91" s="406">
        <v>1277390</v>
      </c>
      <c r="E91" s="406">
        <v>1347408</v>
      </c>
      <c r="F91" s="405">
        <v>90.2</v>
      </c>
      <c r="G91" s="373">
        <v>972506.88</v>
      </c>
      <c r="H91" s="407">
        <v>0.49</v>
      </c>
      <c r="I91" s="408">
        <v>-6.6</v>
      </c>
      <c r="J91" s="409">
        <v>0.88700000000000001</v>
      </c>
      <c r="K91" s="377">
        <v>425547</v>
      </c>
      <c r="M91" s="410">
        <v>112.1</v>
      </c>
      <c r="N91" s="406">
        <v>1283.1500000000001</v>
      </c>
      <c r="O91" s="405">
        <v>1315.97</v>
      </c>
      <c r="P91" s="405">
        <v>90.2</v>
      </c>
      <c r="Q91" s="373">
        <v>973735.4</v>
      </c>
      <c r="R91" s="407">
        <v>0.49</v>
      </c>
      <c r="S91" s="1853">
        <v>-6.6</v>
      </c>
      <c r="T91" s="409">
        <v>0.86499999999999999</v>
      </c>
      <c r="U91" s="377">
        <v>371010</v>
      </c>
      <c r="X91" s="388">
        <v>107.4</v>
      </c>
      <c r="Y91" s="389">
        <v>540300</v>
      </c>
      <c r="Z91" s="390">
        <v>193858</v>
      </c>
      <c r="AB91" s="388">
        <v>103.9</v>
      </c>
      <c r="AC91" s="391">
        <v>33939.599999999999</v>
      </c>
      <c r="AD91" s="390">
        <v>215518</v>
      </c>
    </row>
    <row r="92" spans="1:30">
      <c r="A92" s="33" t="s">
        <v>177</v>
      </c>
      <c r="B92" s="34" t="s">
        <v>157</v>
      </c>
      <c r="C92" s="383">
        <v>111.5</v>
      </c>
      <c r="D92" s="384">
        <v>1203289</v>
      </c>
      <c r="E92" s="384">
        <v>1074325</v>
      </c>
      <c r="F92" s="383">
        <v>86.5</v>
      </c>
      <c r="G92" s="361">
        <v>869641.96100000013</v>
      </c>
      <c r="H92" s="385">
        <v>0.52</v>
      </c>
      <c r="I92" s="404">
        <v>16.399999999999999</v>
      </c>
      <c r="J92" s="386">
        <v>0.81299999999999994</v>
      </c>
      <c r="K92" s="365">
        <v>288941</v>
      </c>
      <c r="M92" s="387">
        <v>111.5</v>
      </c>
      <c r="N92" s="384">
        <v>1273.98</v>
      </c>
      <c r="O92" s="383">
        <v>1243.03</v>
      </c>
      <c r="P92" s="383">
        <v>86.5</v>
      </c>
      <c r="Q92" s="361">
        <v>960503.8</v>
      </c>
      <c r="R92" s="385">
        <v>0.52</v>
      </c>
      <c r="S92" s="1852">
        <v>16.399999999999999</v>
      </c>
      <c r="T92" s="386">
        <v>0.85099999999999998</v>
      </c>
      <c r="U92" s="365">
        <v>371664</v>
      </c>
      <c r="X92" s="411">
        <v>101.8</v>
      </c>
      <c r="Y92" s="412">
        <v>304643</v>
      </c>
      <c r="Z92" s="413">
        <v>220181</v>
      </c>
      <c r="AB92" s="411">
        <v>106.4</v>
      </c>
      <c r="AC92" s="414">
        <v>33167.9</v>
      </c>
      <c r="AD92" s="413">
        <v>206236</v>
      </c>
    </row>
    <row r="93" spans="1:30">
      <c r="A93" s="33">
        <v>1996</v>
      </c>
      <c r="B93" s="34" t="s">
        <v>158</v>
      </c>
      <c r="C93" s="383">
        <v>116.4</v>
      </c>
      <c r="D93" s="384">
        <v>1229219</v>
      </c>
      <c r="E93" s="384">
        <v>1276661</v>
      </c>
      <c r="F93" s="383">
        <v>91.2</v>
      </c>
      <c r="G93" s="361">
        <v>960170.13199999987</v>
      </c>
      <c r="H93" s="385">
        <v>0.54</v>
      </c>
      <c r="I93" s="404">
        <v>16.3</v>
      </c>
      <c r="J93" s="386">
        <v>0.872</v>
      </c>
      <c r="K93" s="365">
        <v>359768</v>
      </c>
      <c r="M93" s="387">
        <v>116.4</v>
      </c>
      <c r="N93" s="384">
        <v>1287.6500000000001</v>
      </c>
      <c r="O93" s="383">
        <v>1525.16</v>
      </c>
      <c r="P93" s="383">
        <v>91.2</v>
      </c>
      <c r="Q93" s="361">
        <v>963219</v>
      </c>
      <c r="R93" s="385">
        <v>0.54</v>
      </c>
      <c r="S93" s="1852">
        <v>16.3</v>
      </c>
      <c r="T93" s="386">
        <v>0.88600000000000001</v>
      </c>
      <c r="U93" s="365">
        <v>370311</v>
      </c>
      <c r="X93" s="388">
        <v>113.9</v>
      </c>
      <c r="Y93" s="389">
        <v>248342</v>
      </c>
      <c r="Z93" s="390">
        <v>221588</v>
      </c>
      <c r="AB93" s="388">
        <v>110.3</v>
      </c>
      <c r="AC93" s="391">
        <v>33275.599999999999</v>
      </c>
      <c r="AD93" s="390">
        <v>248003</v>
      </c>
    </row>
    <row r="94" spans="1:30">
      <c r="A94" s="33"/>
      <c r="B94" s="34" t="s">
        <v>159</v>
      </c>
      <c r="C94" s="383">
        <v>115.4</v>
      </c>
      <c r="D94" s="384">
        <v>1264234</v>
      </c>
      <c r="E94" s="384">
        <v>1318335</v>
      </c>
      <c r="F94" s="383">
        <v>90.4</v>
      </c>
      <c r="G94" s="361">
        <v>949661.53200000001</v>
      </c>
      <c r="H94" s="385">
        <v>0.57999999999999996</v>
      </c>
      <c r="I94" s="404">
        <v>17.8</v>
      </c>
      <c r="J94" s="386">
        <v>1.0840000000000001</v>
      </c>
      <c r="K94" s="365">
        <v>399392</v>
      </c>
      <c r="M94" s="387">
        <v>115.4</v>
      </c>
      <c r="N94" s="384">
        <v>1255.28</v>
      </c>
      <c r="O94" s="383">
        <v>1416</v>
      </c>
      <c r="P94" s="383">
        <v>90.4</v>
      </c>
      <c r="Q94" s="361">
        <v>958604.3</v>
      </c>
      <c r="R94" s="385">
        <v>0.57999999999999996</v>
      </c>
      <c r="S94" s="1852">
        <v>17.8</v>
      </c>
      <c r="T94" s="386">
        <v>0.88</v>
      </c>
      <c r="U94" s="365">
        <v>359550</v>
      </c>
      <c r="X94" s="388">
        <v>117.8</v>
      </c>
      <c r="Y94" s="389">
        <v>320971</v>
      </c>
      <c r="Z94" s="390">
        <v>196259</v>
      </c>
      <c r="AB94" s="388">
        <v>113.6</v>
      </c>
      <c r="AC94" s="391">
        <v>33581.300000000003</v>
      </c>
      <c r="AD94" s="390">
        <v>202169</v>
      </c>
    </row>
    <row r="95" spans="1:30">
      <c r="A95" s="33"/>
      <c r="B95" s="34" t="s">
        <v>160</v>
      </c>
      <c r="C95" s="383">
        <v>113.9</v>
      </c>
      <c r="D95" s="384">
        <v>1227826</v>
      </c>
      <c r="E95" s="384">
        <v>1407398</v>
      </c>
      <c r="F95" s="383">
        <v>90.5</v>
      </c>
      <c r="G95" s="361">
        <v>983762.46</v>
      </c>
      <c r="H95" s="385">
        <v>0.61</v>
      </c>
      <c r="I95" s="404">
        <v>3</v>
      </c>
      <c r="J95" s="386">
        <v>0.85099999999999998</v>
      </c>
      <c r="K95" s="365">
        <v>367099</v>
      </c>
      <c r="M95" s="387">
        <v>113.9</v>
      </c>
      <c r="N95" s="384">
        <v>1264.33</v>
      </c>
      <c r="O95" s="383">
        <v>1315.15</v>
      </c>
      <c r="P95" s="383">
        <v>90.5</v>
      </c>
      <c r="Q95" s="361">
        <v>939942.3</v>
      </c>
      <c r="R95" s="385">
        <v>0.61</v>
      </c>
      <c r="S95" s="1852">
        <v>3</v>
      </c>
      <c r="T95" s="386">
        <v>0.88400000000000001</v>
      </c>
      <c r="U95" s="365">
        <v>358651</v>
      </c>
      <c r="X95" s="388">
        <v>117.8</v>
      </c>
      <c r="Y95" s="389">
        <v>307776</v>
      </c>
      <c r="Z95" s="390">
        <v>261360</v>
      </c>
      <c r="AB95" s="388">
        <v>111.1</v>
      </c>
      <c r="AC95" s="391">
        <v>33620.300000000003</v>
      </c>
      <c r="AD95" s="390">
        <v>241280</v>
      </c>
    </row>
    <row r="96" spans="1:30">
      <c r="A96" s="33"/>
      <c r="B96" s="34" t="s">
        <v>161</v>
      </c>
      <c r="C96" s="383">
        <v>113</v>
      </c>
      <c r="D96" s="384">
        <v>1266964</v>
      </c>
      <c r="E96" s="384">
        <v>1171942</v>
      </c>
      <c r="F96" s="383">
        <v>91.6</v>
      </c>
      <c r="G96" s="361">
        <v>926194.80799999996</v>
      </c>
      <c r="H96" s="385">
        <v>0.62</v>
      </c>
      <c r="I96" s="404">
        <v>5.9</v>
      </c>
      <c r="J96" s="386">
        <v>0.82599999999999996</v>
      </c>
      <c r="K96" s="365">
        <v>348108</v>
      </c>
      <c r="M96" s="387">
        <v>113</v>
      </c>
      <c r="N96" s="384">
        <v>1263.5</v>
      </c>
      <c r="O96" s="383">
        <v>1389.8</v>
      </c>
      <c r="P96" s="383">
        <v>91.6</v>
      </c>
      <c r="Q96" s="361">
        <v>945946.3</v>
      </c>
      <c r="R96" s="385">
        <v>0.62</v>
      </c>
      <c r="S96" s="1852">
        <v>5.9</v>
      </c>
      <c r="T96" s="386">
        <v>0.89400000000000002</v>
      </c>
      <c r="U96" s="365">
        <v>368899</v>
      </c>
      <c r="X96" s="388">
        <v>110.2</v>
      </c>
      <c r="Y96" s="389">
        <v>348497</v>
      </c>
      <c r="Z96" s="390">
        <v>236085</v>
      </c>
      <c r="AB96" s="388">
        <v>113.8</v>
      </c>
      <c r="AC96" s="391">
        <v>36209.300000000003</v>
      </c>
      <c r="AD96" s="390">
        <v>237815</v>
      </c>
    </row>
    <row r="97" spans="1:30">
      <c r="A97" s="33"/>
      <c r="B97" s="34" t="s">
        <v>162</v>
      </c>
      <c r="C97" s="383">
        <v>110.2</v>
      </c>
      <c r="D97" s="384">
        <v>1293697</v>
      </c>
      <c r="E97" s="384">
        <v>1474555</v>
      </c>
      <c r="F97" s="383">
        <v>84.9</v>
      </c>
      <c r="G97" s="361">
        <v>995932.68799999997</v>
      </c>
      <c r="H97" s="385">
        <v>0.63</v>
      </c>
      <c r="I97" s="404">
        <v>9.3000000000000007</v>
      </c>
      <c r="J97" s="386">
        <v>0.83699999999999997</v>
      </c>
      <c r="K97" s="365">
        <v>363735</v>
      </c>
      <c r="M97" s="387">
        <v>110.2</v>
      </c>
      <c r="N97" s="384">
        <v>1265.53</v>
      </c>
      <c r="O97" s="383">
        <v>1341.86</v>
      </c>
      <c r="P97" s="383">
        <v>84.9</v>
      </c>
      <c r="Q97" s="361">
        <v>950110.1</v>
      </c>
      <c r="R97" s="385">
        <v>0.63</v>
      </c>
      <c r="S97" s="1852">
        <v>9.3000000000000007</v>
      </c>
      <c r="T97" s="386">
        <v>0.85399999999999998</v>
      </c>
      <c r="U97" s="365">
        <v>368463</v>
      </c>
      <c r="X97" s="388">
        <v>110.2</v>
      </c>
      <c r="Y97" s="389">
        <v>324670</v>
      </c>
      <c r="Z97" s="390">
        <v>211089</v>
      </c>
      <c r="AB97" s="388">
        <v>111.7</v>
      </c>
      <c r="AC97" s="391">
        <v>35280.5</v>
      </c>
      <c r="AD97" s="390">
        <v>236401</v>
      </c>
    </row>
    <row r="98" spans="1:30">
      <c r="A98" s="33"/>
      <c r="B98" s="34" t="s">
        <v>163</v>
      </c>
      <c r="C98" s="383">
        <v>116.9</v>
      </c>
      <c r="D98" s="384">
        <v>1331917</v>
      </c>
      <c r="E98" s="384">
        <v>1724696</v>
      </c>
      <c r="F98" s="383">
        <v>91.8</v>
      </c>
      <c r="G98" s="361">
        <v>990914.77500000002</v>
      </c>
      <c r="H98" s="385">
        <v>0.64</v>
      </c>
      <c r="I98" s="404">
        <v>1.1000000000000001</v>
      </c>
      <c r="J98" s="386">
        <v>0.89400000000000002</v>
      </c>
      <c r="K98" s="365">
        <v>386812</v>
      </c>
      <c r="M98" s="387">
        <v>116.9</v>
      </c>
      <c r="N98" s="384">
        <v>1259.1500000000001</v>
      </c>
      <c r="O98" s="383">
        <v>1449.26</v>
      </c>
      <c r="P98" s="383">
        <v>91.8</v>
      </c>
      <c r="Q98" s="361">
        <v>949552.3</v>
      </c>
      <c r="R98" s="385">
        <v>0.64</v>
      </c>
      <c r="S98" s="1852">
        <v>1.1000000000000001</v>
      </c>
      <c r="T98" s="386">
        <v>0.90800000000000003</v>
      </c>
      <c r="U98" s="365">
        <v>376652</v>
      </c>
      <c r="X98" s="388">
        <v>107.4</v>
      </c>
      <c r="Y98" s="389">
        <v>460966</v>
      </c>
      <c r="Z98" s="390">
        <v>241991</v>
      </c>
      <c r="AB98" s="388">
        <v>111.6</v>
      </c>
      <c r="AC98" s="391">
        <v>34267.9</v>
      </c>
      <c r="AD98" s="390">
        <v>230740</v>
      </c>
    </row>
    <row r="99" spans="1:30">
      <c r="A99" s="33"/>
      <c r="B99" s="34" t="s">
        <v>164</v>
      </c>
      <c r="C99" s="383">
        <v>113.8</v>
      </c>
      <c r="D99" s="384">
        <v>1273367</v>
      </c>
      <c r="E99" s="384">
        <v>1301907</v>
      </c>
      <c r="F99" s="383">
        <v>92.3</v>
      </c>
      <c r="G99" s="361">
        <v>895968.473</v>
      </c>
      <c r="H99" s="385">
        <v>0.62</v>
      </c>
      <c r="I99" s="404">
        <v>2.9</v>
      </c>
      <c r="J99" s="386">
        <v>0.81200000000000006</v>
      </c>
      <c r="K99" s="365">
        <v>357334</v>
      </c>
      <c r="M99" s="387">
        <v>113.8</v>
      </c>
      <c r="N99" s="384">
        <v>1251.1199999999999</v>
      </c>
      <c r="O99" s="383">
        <v>1316.44</v>
      </c>
      <c r="P99" s="383">
        <v>92.3</v>
      </c>
      <c r="Q99" s="361">
        <v>939844.9</v>
      </c>
      <c r="R99" s="385">
        <v>0.62</v>
      </c>
      <c r="S99" s="1852">
        <v>2.9</v>
      </c>
      <c r="T99" s="386">
        <v>0.88</v>
      </c>
      <c r="U99" s="365">
        <v>371725</v>
      </c>
      <c r="X99" s="388">
        <v>102.9</v>
      </c>
      <c r="Y99" s="389">
        <v>288406</v>
      </c>
      <c r="Z99" s="390">
        <v>240842</v>
      </c>
      <c r="AB99" s="388">
        <v>110.4</v>
      </c>
      <c r="AC99" s="391">
        <v>34320.6</v>
      </c>
      <c r="AD99" s="390">
        <v>228443</v>
      </c>
    </row>
    <row r="100" spans="1:30">
      <c r="A100" s="33"/>
      <c r="B100" s="34" t="s">
        <v>165</v>
      </c>
      <c r="C100" s="383">
        <v>116.9</v>
      </c>
      <c r="D100" s="384">
        <v>1279646</v>
      </c>
      <c r="E100" s="384">
        <v>1462746</v>
      </c>
      <c r="F100" s="383">
        <v>96.1</v>
      </c>
      <c r="G100" s="361">
        <v>934564.24</v>
      </c>
      <c r="H100" s="385">
        <v>0.62</v>
      </c>
      <c r="I100" s="404">
        <v>3.3</v>
      </c>
      <c r="J100" s="386">
        <v>0.95499999999999996</v>
      </c>
      <c r="K100" s="365">
        <v>391318</v>
      </c>
      <c r="M100" s="387">
        <v>116.9</v>
      </c>
      <c r="N100" s="384">
        <v>1253.57</v>
      </c>
      <c r="O100" s="383">
        <v>1397.31</v>
      </c>
      <c r="P100" s="383">
        <v>96.1</v>
      </c>
      <c r="Q100" s="361">
        <v>940399.9</v>
      </c>
      <c r="R100" s="385">
        <v>0.62</v>
      </c>
      <c r="S100" s="1852">
        <v>3.3</v>
      </c>
      <c r="T100" s="386">
        <v>0.91200000000000003</v>
      </c>
      <c r="U100" s="365">
        <v>381759</v>
      </c>
      <c r="X100" s="388">
        <v>107.4</v>
      </c>
      <c r="Y100" s="389">
        <v>306749</v>
      </c>
      <c r="Z100" s="390">
        <v>240902</v>
      </c>
      <c r="AB100" s="388">
        <v>109.3</v>
      </c>
      <c r="AC100" s="391">
        <v>35432.300000000003</v>
      </c>
      <c r="AD100" s="390">
        <v>235952</v>
      </c>
    </row>
    <row r="101" spans="1:30">
      <c r="A101" s="33"/>
      <c r="B101" s="34" t="s">
        <v>166</v>
      </c>
      <c r="C101" s="383">
        <v>120.4</v>
      </c>
      <c r="D101" s="384">
        <v>1328100</v>
      </c>
      <c r="E101" s="384">
        <v>1468109</v>
      </c>
      <c r="F101" s="383">
        <v>100.5</v>
      </c>
      <c r="G101" s="361">
        <v>958048.45399999991</v>
      </c>
      <c r="H101" s="385">
        <v>0.62</v>
      </c>
      <c r="I101" s="404">
        <v>11.3</v>
      </c>
      <c r="J101" s="386">
        <v>0.92800000000000005</v>
      </c>
      <c r="K101" s="365">
        <v>400206</v>
      </c>
      <c r="M101" s="387">
        <v>120.4</v>
      </c>
      <c r="N101" s="384">
        <v>1281.6099999999999</v>
      </c>
      <c r="O101" s="383">
        <v>1444.76</v>
      </c>
      <c r="P101" s="383">
        <v>100.5</v>
      </c>
      <c r="Q101" s="361">
        <v>941170.4</v>
      </c>
      <c r="R101" s="385">
        <v>0.62</v>
      </c>
      <c r="S101" s="1852">
        <v>11.3</v>
      </c>
      <c r="T101" s="386">
        <v>0.94199999999999995</v>
      </c>
      <c r="U101" s="365">
        <v>380226</v>
      </c>
      <c r="X101" s="388">
        <v>115.9</v>
      </c>
      <c r="Y101" s="389">
        <v>346057</v>
      </c>
      <c r="Z101" s="390">
        <v>274353</v>
      </c>
      <c r="AB101" s="388">
        <v>113.4</v>
      </c>
      <c r="AC101" s="391">
        <v>35592.6</v>
      </c>
      <c r="AD101" s="390">
        <v>246598</v>
      </c>
    </row>
    <row r="102" spans="1:30">
      <c r="A102" s="33"/>
      <c r="B102" s="34" t="s">
        <v>167</v>
      </c>
      <c r="C102" s="383">
        <v>120.7</v>
      </c>
      <c r="D102" s="384">
        <v>1289562</v>
      </c>
      <c r="E102" s="384">
        <v>1341221</v>
      </c>
      <c r="F102" s="383">
        <v>100</v>
      </c>
      <c r="G102" s="361">
        <v>983930.04800000007</v>
      </c>
      <c r="H102" s="385">
        <v>0.63</v>
      </c>
      <c r="I102" s="404">
        <v>5.7</v>
      </c>
      <c r="J102" s="386">
        <v>0.93600000000000005</v>
      </c>
      <c r="K102" s="365">
        <v>404297</v>
      </c>
      <c r="M102" s="387">
        <v>120.7</v>
      </c>
      <c r="N102" s="384">
        <v>1299.28</v>
      </c>
      <c r="O102" s="383">
        <v>1290.67</v>
      </c>
      <c r="P102" s="383">
        <v>100</v>
      </c>
      <c r="Q102" s="361">
        <v>951915.4</v>
      </c>
      <c r="R102" s="385">
        <v>0.63</v>
      </c>
      <c r="S102" s="1852">
        <v>5.7</v>
      </c>
      <c r="T102" s="386">
        <v>0.93799999999999994</v>
      </c>
      <c r="U102" s="365">
        <v>399438</v>
      </c>
      <c r="X102" s="388">
        <v>115.9</v>
      </c>
      <c r="Y102" s="389">
        <v>342156</v>
      </c>
      <c r="Z102" s="390">
        <v>232380</v>
      </c>
      <c r="AB102" s="388">
        <v>111.7</v>
      </c>
      <c r="AC102" s="391">
        <v>35325</v>
      </c>
      <c r="AD102" s="390">
        <v>241761</v>
      </c>
    </row>
    <row r="103" spans="1:30">
      <c r="A103" s="33"/>
      <c r="B103" s="34" t="s">
        <v>168</v>
      </c>
      <c r="C103" s="383">
        <v>120.8</v>
      </c>
      <c r="D103" s="384">
        <v>1288150</v>
      </c>
      <c r="E103" s="384">
        <v>1288476</v>
      </c>
      <c r="F103" s="383">
        <v>103.2</v>
      </c>
      <c r="G103" s="361">
        <v>938038.95899999992</v>
      </c>
      <c r="H103" s="385">
        <v>0.63</v>
      </c>
      <c r="I103" s="404">
        <v>5.9</v>
      </c>
      <c r="J103" s="386">
        <v>0.96299999999999997</v>
      </c>
      <c r="K103" s="365">
        <v>466822</v>
      </c>
      <c r="M103" s="387">
        <v>120.8</v>
      </c>
      <c r="N103" s="384">
        <v>1299.18</v>
      </c>
      <c r="O103" s="383">
        <v>1245.1199999999999</v>
      </c>
      <c r="P103" s="383">
        <v>103.2</v>
      </c>
      <c r="Q103" s="361">
        <v>945738.4</v>
      </c>
      <c r="R103" s="385">
        <v>0.63</v>
      </c>
      <c r="S103" s="1852">
        <v>5.9</v>
      </c>
      <c r="T103" s="386">
        <v>0.94299999999999995</v>
      </c>
      <c r="U103" s="365">
        <v>413680</v>
      </c>
      <c r="X103" s="392">
        <v>113.1</v>
      </c>
      <c r="Y103" s="393">
        <v>557024</v>
      </c>
      <c r="Z103" s="394">
        <v>229291</v>
      </c>
      <c r="AB103" s="392">
        <v>109.5</v>
      </c>
      <c r="AC103" s="395">
        <v>35186.800000000003</v>
      </c>
      <c r="AD103" s="394">
        <v>243641</v>
      </c>
    </row>
    <row r="104" spans="1:30">
      <c r="A104" s="63" t="s">
        <v>178</v>
      </c>
      <c r="B104" s="64" t="s">
        <v>157</v>
      </c>
      <c r="C104" s="396">
        <v>126.9</v>
      </c>
      <c r="D104" s="397">
        <v>1229791</v>
      </c>
      <c r="E104" s="397">
        <v>1037116</v>
      </c>
      <c r="F104" s="396">
        <v>114.2</v>
      </c>
      <c r="G104" s="398">
        <v>858089.44</v>
      </c>
      <c r="H104" s="399">
        <v>0.63</v>
      </c>
      <c r="I104" s="400">
        <v>6.4</v>
      </c>
      <c r="J104" s="401">
        <v>0.93600000000000005</v>
      </c>
      <c r="K104" s="402">
        <v>322402</v>
      </c>
      <c r="M104" s="403">
        <v>126.9</v>
      </c>
      <c r="N104" s="397">
        <v>1298.74</v>
      </c>
      <c r="O104" s="396">
        <v>1270.74</v>
      </c>
      <c r="P104" s="396">
        <v>114.2</v>
      </c>
      <c r="Q104" s="398">
        <v>936078.1</v>
      </c>
      <c r="R104" s="399">
        <v>0.63</v>
      </c>
      <c r="S104" s="1851">
        <v>6.4</v>
      </c>
      <c r="T104" s="401">
        <v>0.98</v>
      </c>
      <c r="U104" s="402">
        <v>409841</v>
      </c>
      <c r="X104" s="388">
        <v>108.4</v>
      </c>
      <c r="Y104" s="389">
        <v>336464</v>
      </c>
      <c r="Z104" s="390">
        <v>277195</v>
      </c>
      <c r="AB104" s="388">
        <v>113.2</v>
      </c>
      <c r="AC104" s="391">
        <v>36239.300000000003</v>
      </c>
      <c r="AD104" s="390">
        <v>260721</v>
      </c>
    </row>
    <row r="105" spans="1:30">
      <c r="A105" s="33">
        <v>1997</v>
      </c>
      <c r="B105" s="34" t="s">
        <v>158</v>
      </c>
      <c r="C105" s="383">
        <v>123.6</v>
      </c>
      <c r="D105" s="384">
        <v>1197637</v>
      </c>
      <c r="E105" s="384">
        <v>1060491</v>
      </c>
      <c r="F105" s="383">
        <v>104.6</v>
      </c>
      <c r="G105" s="361">
        <v>937365.10800000012</v>
      </c>
      <c r="H105" s="385">
        <v>0.61</v>
      </c>
      <c r="I105" s="404">
        <v>4.8</v>
      </c>
      <c r="J105" s="386">
        <v>0.95099999999999996</v>
      </c>
      <c r="K105" s="365">
        <v>405165</v>
      </c>
      <c r="M105" s="387">
        <v>123.6</v>
      </c>
      <c r="N105" s="384">
        <v>1285.92</v>
      </c>
      <c r="O105" s="383">
        <v>1157.0999999999999</v>
      </c>
      <c r="P105" s="383">
        <v>104.6</v>
      </c>
      <c r="Q105" s="361">
        <v>952273.5</v>
      </c>
      <c r="R105" s="385">
        <v>0.61</v>
      </c>
      <c r="S105" s="1852">
        <v>4.8</v>
      </c>
      <c r="T105" s="386">
        <v>0.96499999999999997</v>
      </c>
      <c r="U105" s="365">
        <v>434089</v>
      </c>
      <c r="X105" s="388">
        <v>113.1</v>
      </c>
      <c r="Y105" s="389">
        <v>261836</v>
      </c>
      <c r="Z105" s="390">
        <v>224260</v>
      </c>
      <c r="AB105" s="388">
        <v>111.6</v>
      </c>
      <c r="AC105" s="391">
        <v>35610.6</v>
      </c>
      <c r="AD105" s="390">
        <v>254618</v>
      </c>
    </row>
    <row r="106" spans="1:30">
      <c r="A106" s="33"/>
      <c r="B106" s="34" t="s">
        <v>159</v>
      </c>
      <c r="C106" s="383">
        <v>120.8</v>
      </c>
      <c r="D106" s="384">
        <v>1285149</v>
      </c>
      <c r="E106" s="384">
        <v>1259770</v>
      </c>
      <c r="F106" s="383">
        <v>98.9</v>
      </c>
      <c r="G106" s="361">
        <v>903638.26500000001</v>
      </c>
      <c r="H106" s="385">
        <v>0.6</v>
      </c>
      <c r="I106" s="404">
        <v>28.5</v>
      </c>
      <c r="J106" s="386">
        <v>1.1599999999999999</v>
      </c>
      <c r="K106" s="365">
        <v>454769</v>
      </c>
      <c r="M106" s="387">
        <v>120.8</v>
      </c>
      <c r="N106" s="384">
        <v>1290.47</v>
      </c>
      <c r="O106" s="383">
        <v>1255.24</v>
      </c>
      <c r="P106" s="383">
        <v>98.9</v>
      </c>
      <c r="Q106" s="361">
        <v>912594.7</v>
      </c>
      <c r="R106" s="385">
        <v>0.6</v>
      </c>
      <c r="S106" s="1852">
        <v>28.5</v>
      </c>
      <c r="T106" s="386">
        <v>0.93300000000000005</v>
      </c>
      <c r="U106" s="365">
        <v>416103</v>
      </c>
      <c r="X106" s="388">
        <v>113.9</v>
      </c>
      <c r="Y106" s="389">
        <v>468840</v>
      </c>
      <c r="Z106" s="390">
        <v>255156</v>
      </c>
      <c r="AB106" s="388">
        <v>109.3</v>
      </c>
      <c r="AC106" s="391">
        <v>47145.7</v>
      </c>
      <c r="AD106" s="390">
        <v>261207</v>
      </c>
    </row>
    <row r="107" spans="1:30">
      <c r="A107" s="40"/>
      <c r="B107" s="34" t="s">
        <v>160</v>
      </c>
      <c r="C107" s="383">
        <v>120.4</v>
      </c>
      <c r="D107" s="384">
        <v>1277507</v>
      </c>
      <c r="E107" s="384">
        <v>1216452</v>
      </c>
      <c r="F107" s="383">
        <v>99.9</v>
      </c>
      <c r="G107" s="361">
        <v>976111.95</v>
      </c>
      <c r="H107" s="385">
        <v>0.6</v>
      </c>
      <c r="I107" s="404">
        <v>1.1000000000000001</v>
      </c>
      <c r="J107" s="386">
        <v>0.91900000000000004</v>
      </c>
      <c r="K107" s="365">
        <v>463793</v>
      </c>
      <c r="M107" s="387">
        <v>120.4</v>
      </c>
      <c r="N107" s="384">
        <v>1307.8699999999999</v>
      </c>
      <c r="O107" s="383">
        <v>1153.81</v>
      </c>
      <c r="P107" s="383">
        <v>99.9</v>
      </c>
      <c r="Q107" s="361">
        <v>933370.4</v>
      </c>
      <c r="R107" s="385">
        <v>0.6</v>
      </c>
      <c r="S107" s="1852">
        <v>1.1000000000000001</v>
      </c>
      <c r="T107" s="386">
        <v>0.95699999999999996</v>
      </c>
      <c r="U107" s="365">
        <v>450638</v>
      </c>
      <c r="X107" s="388">
        <v>118.8</v>
      </c>
      <c r="Y107" s="389">
        <v>304197</v>
      </c>
      <c r="Z107" s="390">
        <v>275106</v>
      </c>
      <c r="AB107" s="388">
        <v>112</v>
      </c>
      <c r="AC107" s="391">
        <v>33778.300000000003</v>
      </c>
      <c r="AD107" s="390">
        <v>258023</v>
      </c>
    </row>
    <row r="108" spans="1:30">
      <c r="A108" s="33"/>
      <c r="B108" s="34" t="s">
        <v>161</v>
      </c>
      <c r="C108" s="383">
        <v>125.9</v>
      </c>
      <c r="D108" s="384">
        <v>1297236</v>
      </c>
      <c r="E108" s="384">
        <v>992564</v>
      </c>
      <c r="F108" s="383">
        <v>113</v>
      </c>
      <c r="G108" s="361">
        <v>930863.07399999991</v>
      </c>
      <c r="H108" s="385">
        <v>0.6</v>
      </c>
      <c r="I108" s="404">
        <v>1.9</v>
      </c>
      <c r="J108" s="386">
        <v>0.94499999999999995</v>
      </c>
      <c r="K108" s="365">
        <v>420625</v>
      </c>
      <c r="M108" s="387">
        <v>125.9</v>
      </c>
      <c r="N108" s="384">
        <v>1295.1600000000001</v>
      </c>
      <c r="O108" s="383">
        <v>1151.6099999999999</v>
      </c>
      <c r="P108" s="383">
        <v>113</v>
      </c>
      <c r="Q108" s="361">
        <v>949101.9</v>
      </c>
      <c r="R108" s="385">
        <v>0.6</v>
      </c>
      <c r="S108" s="1852">
        <v>1.9</v>
      </c>
      <c r="T108" s="386">
        <v>1.0249999999999999</v>
      </c>
      <c r="U108" s="365">
        <v>444889</v>
      </c>
      <c r="X108" s="388">
        <v>109.3</v>
      </c>
      <c r="Y108" s="389">
        <v>332085</v>
      </c>
      <c r="Z108" s="390">
        <v>240847</v>
      </c>
      <c r="AB108" s="388">
        <v>112.8</v>
      </c>
      <c r="AC108" s="391">
        <v>34289.599999999999</v>
      </c>
      <c r="AD108" s="390">
        <v>248814</v>
      </c>
    </row>
    <row r="109" spans="1:30">
      <c r="A109" s="33"/>
      <c r="B109" s="34" t="s">
        <v>162</v>
      </c>
      <c r="C109" s="383">
        <v>122.7</v>
      </c>
      <c r="D109" s="384">
        <v>1320815</v>
      </c>
      <c r="E109" s="384">
        <v>1298110</v>
      </c>
      <c r="F109" s="383">
        <v>106.9</v>
      </c>
      <c r="G109" s="361">
        <v>983040.68099999998</v>
      </c>
      <c r="H109" s="385">
        <v>0.6</v>
      </c>
      <c r="I109" s="404">
        <v>1.9</v>
      </c>
      <c r="J109" s="386">
        <v>0.95199999999999996</v>
      </c>
      <c r="K109" s="365">
        <v>418561</v>
      </c>
      <c r="M109" s="387">
        <v>122.7</v>
      </c>
      <c r="N109" s="384">
        <v>1291.44</v>
      </c>
      <c r="O109" s="383">
        <v>1190.5999999999999</v>
      </c>
      <c r="P109" s="383">
        <v>106.9</v>
      </c>
      <c r="Q109" s="361">
        <v>938034.4</v>
      </c>
      <c r="R109" s="385">
        <v>0.6</v>
      </c>
      <c r="S109" s="1852">
        <v>1.9</v>
      </c>
      <c r="T109" s="386">
        <v>0.97899999999999998</v>
      </c>
      <c r="U109" s="365">
        <v>426229</v>
      </c>
      <c r="X109" s="388">
        <v>111.2</v>
      </c>
      <c r="Y109" s="389">
        <v>318812</v>
      </c>
      <c r="Z109" s="390">
        <v>225377</v>
      </c>
      <c r="AB109" s="388">
        <v>113</v>
      </c>
      <c r="AC109" s="391">
        <v>34599.9</v>
      </c>
      <c r="AD109" s="390">
        <v>239307</v>
      </c>
    </row>
    <row r="110" spans="1:30">
      <c r="A110" s="33"/>
      <c r="B110" s="34" t="s">
        <v>163</v>
      </c>
      <c r="C110" s="383">
        <v>123.5</v>
      </c>
      <c r="D110" s="384">
        <v>1356396</v>
      </c>
      <c r="E110" s="384">
        <v>1148439</v>
      </c>
      <c r="F110" s="383">
        <v>104.8</v>
      </c>
      <c r="G110" s="361">
        <v>986852.11900000006</v>
      </c>
      <c r="H110" s="385">
        <v>0.59</v>
      </c>
      <c r="I110" s="404">
        <v>5.4</v>
      </c>
      <c r="J110" s="386">
        <v>0.96099999999999997</v>
      </c>
      <c r="K110" s="365">
        <v>434222</v>
      </c>
      <c r="M110" s="387">
        <v>123.5</v>
      </c>
      <c r="N110" s="384">
        <v>1283.4000000000001</v>
      </c>
      <c r="O110" s="383">
        <v>981.57</v>
      </c>
      <c r="P110" s="383">
        <v>104.8</v>
      </c>
      <c r="Q110" s="361">
        <v>944950.6</v>
      </c>
      <c r="R110" s="385">
        <v>0.59</v>
      </c>
      <c r="S110" s="1852">
        <v>5.4</v>
      </c>
      <c r="T110" s="386">
        <v>0.97899999999999998</v>
      </c>
      <c r="U110" s="365">
        <v>420057</v>
      </c>
      <c r="X110" s="388">
        <v>112.1</v>
      </c>
      <c r="Y110" s="389">
        <v>457275</v>
      </c>
      <c r="Z110" s="390">
        <v>256856</v>
      </c>
      <c r="AB110" s="388">
        <v>116.7</v>
      </c>
      <c r="AC110" s="391">
        <v>34785.9</v>
      </c>
      <c r="AD110" s="390">
        <v>247870</v>
      </c>
    </row>
    <row r="111" spans="1:30">
      <c r="A111" s="33"/>
      <c r="B111" s="34" t="s">
        <v>164</v>
      </c>
      <c r="C111" s="383">
        <v>123.8</v>
      </c>
      <c r="D111" s="384">
        <v>1309139</v>
      </c>
      <c r="E111" s="384">
        <v>1063638</v>
      </c>
      <c r="F111" s="383">
        <v>112.5</v>
      </c>
      <c r="G111" s="361">
        <v>886049.96400000004</v>
      </c>
      <c r="H111" s="385">
        <v>0.56999999999999995</v>
      </c>
      <c r="I111" s="404">
        <v>9.9</v>
      </c>
      <c r="J111" s="386">
        <v>0.879</v>
      </c>
      <c r="K111" s="365">
        <v>398362</v>
      </c>
      <c r="M111" s="387">
        <v>123.8</v>
      </c>
      <c r="N111" s="384">
        <v>1287.48</v>
      </c>
      <c r="O111" s="383">
        <v>1110.3800000000001</v>
      </c>
      <c r="P111" s="383">
        <v>112.5</v>
      </c>
      <c r="Q111" s="361">
        <v>938639.8</v>
      </c>
      <c r="R111" s="385">
        <v>0.56999999999999995</v>
      </c>
      <c r="S111" s="1852">
        <v>9.9</v>
      </c>
      <c r="T111" s="386">
        <v>0.95</v>
      </c>
      <c r="U111" s="365">
        <v>420469</v>
      </c>
      <c r="X111" s="388">
        <v>102.9</v>
      </c>
      <c r="Y111" s="389">
        <v>295990</v>
      </c>
      <c r="Z111" s="390">
        <v>247841</v>
      </c>
      <c r="AB111" s="388">
        <v>110.2</v>
      </c>
      <c r="AC111" s="391">
        <v>35100.699999999997</v>
      </c>
      <c r="AD111" s="390">
        <v>245285</v>
      </c>
    </row>
    <row r="112" spans="1:30">
      <c r="A112" s="33"/>
      <c r="B112" s="34" t="s">
        <v>165</v>
      </c>
      <c r="C112" s="383">
        <v>138.6</v>
      </c>
      <c r="D112" s="384">
        <v>1340218</v>
      </c>
      <c r="E112" s="384">
        <v>1085926</v>
      </c>
      <c r="F112" s="383">
        <v>131.80000000000001</v>
      </c>
      <c r="G112" s="361">
        <v>926071.05500000005</v>
      </c>
      <c r="H112" s="385">
        <v>0.56000000000000005</v>
      </c>
      <c r="I112" s="404">
        <v>3.7</v>
      </c>
      <c r="J112" s="386">
        <v>1.1259999999999999</v>
      </c>
      <c r="K112" s="365">
        <v>443271</v>
      </c>
      <c r="M112" s="387">
        <v>138.6</v>
      </c>
      <c r="N112" s="384">
        <v>1303.0899999999999</v>
      </c>
      <c r="O112" s="383">
        <v>1030.8499999999999</v>
      </c>
      <c r="P112" s="383">
        <v>131.80000000000001</v>
      </c>
      <c r="Q112" s="361">
        <v>930629.3</v>
      </c>
      <c r="R112" s="385">
        <v>0.56000000000000005</v>
      </c>
      <c r="S112" s="1852">
        <v>3.7</v>
      </c>
      <c r="T112" s="386">
        <v>1.073</v>
      </c>
      <c r="U112" s="365">
        <v>423832</v>
      </c>
      <c r="X112" s="388">
        <v>112.1</v>
      </c>
      <c r="Y112" s="389">
        <v>291308</v>
      </c>
      <c r="Z112" s="390">
        <v>250619</v>
      </c>
      <c r="AB112" s="388">
        <v>114.5</v>
      </c>
      <c r="AC112" s="391">
        <v>34405.5</v>
      </c>
      <c r="AD112" s="390">
        <v>236304</v>
      </c>
    </row>
    <row r="113" spans="1:30">
      <c r="A113" s="33"/>
      <c r="B113" s="34" t="s">
        <v>166</v>
      </c>
      <c r="C113" s="383">
        <v>125.9</v>
      </c>
      <c r="D113" s="384">
        <v>1309471</v>
      </c>
      <c r="E113" s="384">
        <v>943196</v>
      </c>
      <c r="F113" s="383">
        <v>116</v>
      </c>
      <c r="G113" s="361">
        <v>955732.90799999994</v>
      </c>
      <c r="H113" s="385">
        <v>0.54</v>
      </c>
      <c r="I113" s="404">
        <v>2.1</v>
      </c>
      <c r="J113" s="386">
        <v>0.96499999999999997</v>
      </c>
      <c r="K113" s="365">
        <v>465598</v>
      </c>
      <c r="M113" s="387">
        <v>125.9</v>
      </c>
      <c r="N113" s="384">
        <v>1259.92</v>
      </c>
      <c r="O113" s="383">
        <v>961.31</v>
      </c>
      <c r="P113" s="383">
        <v>116</v>
      </c>
      <c r="Q113" s="361">
        <v>934717.4</v>
      </c>
      <c r="R113" s="385">
        <v>0.54</v>
      </c>
      <c r="S113" s="1852">
        <v>2.1</v>
      </c>
      <c r="T113" s="386">
        <v>0.97899999999999998</v>
      </c>
      <c r="U113" s="365">
        <v>436362</v>
      </c>
      <c r="X113" s="388">
        <v>116.8</v>
      </c>
      <c r="Y113" s="389">
        <v>339990</v>
      </c>
      <c r="Z113" s="390">
        <v>262710</v>
      </c>
      <c r="AB113" s="388">
        <v>114.4</v>
      </c>
      <c r="AC113" s="391">
        <v>35206.800000000003</v>
      </c>
      <c r="AD113" s="390">
        <v>236675</v>
      </c>
    </row>
    <row r="114" spans="1:30">
      <c r="A114" s="33"/>
      <c r="B114" s="34" t="s">
        <v>167</v>
      </c>
      <c r="C114" s="383">
        <v>124.1</v>
      </c>
      <c r="D114" s="384">
        <v>1242313</v>
      </c>
      <c r="E114" s="384">
        <v>1046099</v>
      </c>
      <c r="F114" s="383">
        <v>115.5</v>
      </c>
      <c r="G114" s="361">
        <v>954280.31199999992</v>
      </c>
      <c r="H114" s="385">
        <v>0.53</v>
      </c>
      <c r="I114" s="404">
        <v>3.5</v>
      </c>
      <c r="J114" s="386">
        <v>0.95399999999999996</v>
      </c>
      <c r="K114" s="365">
        <v>430510</v>
      </c>
      <c r="M114" s="387">
        <v>124.1</v>
      </c>
      <c r="N114" s="384">
        <v>1262.53</v>
      </c>
      <c r="O114" s="383">
        <v>997.96</v>
      </c>
      <c r="P114" s="383">
        <v>115.5</v>
      </c>
      <c r="Q114" s="361">
        <v>931754.4</v>
      </c>
      <c r="R114" s="385">
        <v>0.53</v>
      </c>
      <c r="S114" s="1852">
        <v>3.5</v>
      </c>
      <c r="T114" s="386">
        <v>0.95599999999999996</v>
      </c>
      <c r="U114" s="365">
        <v>437619</v>
      </c>
      <c r="X114" s="388">
        <v>120.5</v>
      </c>
      <c r="Y114" s="389">
        <v>339122</v>
      </c>
      <c r="Z114" s="390">
        <v>219360</v>
      </c>
      <c r="AB114" s="388">
        <v>115.3</v>
      </c>
      <c r="AC114" s="391">
        <v>34861</v>
      </c>
      <c r="AD114" s="390">
        <v>240052</v>
      </c>
    </row>
    <row r="115" spans="1:30">
      <c r="A115" s="50"/>
      <c r="B115" s="51" t="s">
        <v>168</v>
      </c>
      <c r="C115" s="405">
        <v>123</v>
      </c>
      <c r="D115" s="406">
        <v>1262209</v>
      </c>
      <c r="E115" s="406">
        <v>966451</v>
      </c>
      <c r="F115" s="405">
        <v>110.6</v>
      </c>
      <c r="G115" s="373">
        <v>919676.06800000009</v>
      </c>
      <c r="H115" s="407">
        <v>0.51</v>
      </c>
      <c r="I115" s="408">
        <v>1</v>
      </c>
      <c r="J115" s="409">
        <v>0.97399999999999998</v>
      </c>
      <c r="K115" s="377">
        <v>515696</v>
      </c>
      <c r="M115" s="410">
        <v>123</v>
      </c>
      <c r="N115" s="406">
        <v>1266.48</v>
      </c>
      <c r="O115" s="405">
        <v>902.22</v>
      </c>
      <c r="P115" s="405">
        <v>110.6</v>
      </c>
      <c r="Q115" s="373">
        <v>921878.9</v>
      </c>
      <c r="R115" s="407">
        <v>0.51</v>
      </c>
      <c r="S115" s="1853">
        <v>1</v>
      </c>
      <c r="T115" s="409">
        <v>0.95799999999999996</v>
      </c>
      <c r="U115" s="377">
        <v>449701</v>
      </c>
      <c r="X115" s="388">
        <v>115.9</v>
      </c>
      <c r="Y115" s="389">
        <v>545155</v>
      </c>
      <c r="Z115" s="390">
        <v>248623</v>
      </c>
      <c r="AB115" s="388">
        <v>112</v>
      </c>
      <c r="AC115" s="391">
        <v>35138.300000000003</v>
      </c>
      <c r="AD115" s="390">
        <v>253387</v>
      </c>
    </row>
    <row r="116" spans="1:30">
      <c r="A116" s="33" t="s">
        <v>179</v>
      </c>
      <c r="B116" s="34" t="s">
        <v>157</v>
      </c>
      <c r="C116" s="383">
        <v>124.1</v>
      </c>
      <c r="D116" s="384">
        <v>1215177</v>
      </c>
      <c r="E116" s="384">
        <v>758377</v>
      </c>
      <c r="F116" s="383">
        <v>118.2</v>
      </c>
      <c r="G116" s="361">
        <v>846362.33399999992</v>
      </c>
      <c r="H116" s="385">
        <v>0.48</v>
      </c>
      <c r="I116" s="404">
        <v>4</v>
      </c>
      <c r="J116" s="386">
        <v>0.91300000000000003</v>
      </c>
      <c r="K116" s="365">
        <v>334319</v>
      </c>
      <c r="M116" s="387">
        <v>124.1</v>
      </c>
      <c r="N116" s="384">
        <v>1287.21</v>
      </c>
      <c r="O116" s="383">
        <v>907.05</v>
      </c>
      <c r="P116" s="383">
        <v>118.2</v>
      </c>
      <c r="Q116" s="361">
        <v>919328.1</v>
      </c>
      <c r="R116" s="385">
        <v>0.48</v>
      </c>
      <c r="S116" s="1852">
        <v>4</v>
      </c>
      <c r="T116" s="386">
        <v>0.95699999999999996</v>
      </c>
      <c r="U116" s="365">
        <v>426827</v>
      </c>
      <c r="X116" s="411">
        <v>104.6</v>
      </c>
      <c r="Y116" s="412">
        <v>338230</v>
      </c>
      <c r="Z116" s="413">
        <v>273111</v>
      </c>
      <c r="AB116" s="411">
        <v>108.9</v>
      </c>
      <c r="AC116" s="414">
        <v>35260.699999999997</v>
      </c>
      <c r="AD116" s="413">
        <v>265290</v>
      </c>
    </row>
    <row r="117" spans="1:30">
      <c r="A117" s="33">
        <v>1998</v>
      </c>
      <c r="B117" s="34" t="s">
        <v>158</v>
      </c>
      <c r="C117" s="383">
        <v>120.8</v>
      </c>
      <c r="D117" s="384">
        <v>1159884</v>
      </c>
      <c r="E117" s="384">
        <v>801342</v>
      </c>
      <c r="F117" s="383">
        <v>113.7</v>
      </c>
      <c r="G117" s="361">
        <v>912038.946</v>
      </c>
      <c r="H117" s="385">
        <v>0.45</v>
      </c>
      <c r="I117" s="404">
        <v>2.4</v>
      </c>
      <c r="J117" s="386">
        <v>0.92800000000000005</v>
      </c>
      <c r="K117" s="365">
        <v>384863</v>
      </c>
      <c r="M117" s="387">
        <v>120.8</v>
      </c>
      <c r="N117" s="384">
        <v>1248.3399999999999</v>
      </c>
      <c r="O117" s="383">
        <v>867.27</v>
      </c>
      <c r="P117" s="383">
        <v>113.7</v>
      </c>
      <c r="Q117" s="361">
        <v>926649.3</v>
      </c>
      <c r="R117" s="385">
        <v>0.45</v>
      </c>
      <c r="S117" s="1852">
        <v>2.4</v>
      </c>
      <c r="T117" s="386">
        <v>0.94</v>
      </c>
      <c r="U117" s="365">
        <v>414300</v>
      </c>
      <c r="X117" s="388">
        <v>109.3</v>
      </c>
      <c r="Y117" s="389">
        <v>270396</v>
      </c>
      <c r="Z117" s="390">
        <v>202646</v>
      </c>
      <c r="AB117" s="388">
        <v>108.7</v>
      </c>
      <c r="AC117" s="391">
        <v>35753.9</v>
      </c>
      <c r="AD117" s="390">
        <v>231112</v>
      </c>
    </row>
    <row r="118" spans="1:30">
      <c r="A118" s="33"/>
      <c r="B118" s="34" t="s">
        <v>159</v>
      </c>
      <c r="C118" s="383">
        <v>120.2</v>
      </c>
      <c r="D118" s="384">
        <v>1220867</v>
      </c>
      <c r="E118" s="384">
        <v>738091</v>
      </c>
      <c r="F118" s="383">
        <v>113.1</v>
      </c>
      <c r="G118" s="361">
        <v>918188.85600000015</v>
      </c>
      <c r="H118" s="385">
        <v>0.43</v>
      </c>
      <c r="I118" s="404">
        <v>-12.4</v>
      </c>
      <c r="J118" s="386">
        <v>1.173</v>
      </c>
      <c r="K118" s="365">
        <v>469185</v>
      </c>
      <c r="M118" s="387">
        <v>120.2</v>
      </c>
      <c r="N118" s="384">
        <v>1224.3699999999999</v>
      </c>
      <c r="O118" s="383">
        <v>758.29</v>
      </c>
      <c r="P118" s="383">
        <v>113.1</v>
      </c>
      <c r="Q118" s="361">
        <v>927758.9</v>
      </c>
      <c r="R118" s="385">
        <v>0.43</v>
      </c>
      <c r="S118" s="1852">
        <v>-12.4</v>
      </c>
      <c r="T118" s="386">
        <v>0.93600000000000005</v>
      </c>
      <c r="U118" s="365">
        <v>428281</v>
      </c>
      <c r="X118" s="388">
        <v>112.1</v>
      </c>
      <c r="Y118" s="389">
        <v>353388</v>
      </c>
      <c r="Z118" s="390">
        <v>227977</v>
      </c>
      <c r="AB118" s="388">
        <v>107.7</v>
      </c>
      <c r="AC118" s="391">
        <v>35362.9</v>
      </c>
      <c r="AD118" s="390">
        <v>224789</v>
      </c>
    </row>
    <row r="119" spans="1:30">
      <c r="A119" s="33"/>
      <c r="B119" s="34" t="s">
        <v>160</v>
      </c>
      <c r="C119" s="383">
        <v>121.6</v>
      </c>
      <c r="D119" s="384">
        <v>1195598</v>
      </c>
      <c r="E119" s="384">
        <v>798141</v>
      </c>
      <c r="F119" s="383">
        <v>125.9</v>
      </c>
      <c r="G119" s="361">
        <v>972534.23599999992</v>
      </c>
      <c r="H119" s="385">
        <v>0.42</v>
      </c>
      <c r="I119" s="404">
        <v>9.1999999999999993</v>
      </c>
      <c r="J119" s="386">
        <v>0.89</v>
      </c>
      <c r="K119" s="365">
        <v>432187</v>
      </c>
      <c r="M119" s="387">
        <v>121.6</v>
      </c>
      <c r="N119" s="384">
        <v>1229.8599999999999</v>
      </c>
      <c r="O119" s="383">
        <v>756.86</v>
      </c>
      <c r="P119" s="383">
        <v>125.9</v>
      </c>
      <c r="Q119" s="361">
        <v>924738</v>
      </c>
      <c r="R119" s="385">
        <v>0.42</v>
      </c>
      <c r="S119" s="1852">
        <v>9.1999999999999993</v>
      </c>
      <c r="T119" s="386">
        <v>0.92800000000000005</v>
      </c>
      <c r="U119" s="365">
        <v>422775</v>
      </c>
      <c r="X119" s="388">
        <v>111.2</v>
      </c>
      <c r="Y119" s="389">
        <v>325484</v>
      </c>
      <c r="Z119" s="390">
        <v>241967</v>
      </c>
      <c r="AB119" s="388">
        <v>105.1</v>
      </c>
      <c r="AC119" s="391">
        <v>35496.9</v>
      </c>
      <c r="AD119" s="390">
        <v>224544</v>
      </c>
    </row>
    <row r="120" spans="1:30">
      <c r="A120" s="33"/>
      <c r="B120" s="34" t="s">
        <v>161</v>
      </c>
      <c r="C120" s="383">
        <v>114.6</v>
      </c>
      <c r="D120" s="384">
        <v>1269014</v>
      </c>
      <c r="E120" s="384">
        <v>636605</v>
      </c>
      <c r="F120" s="383">
        <v>110.1</v>
      </c>
      <c r="G120" s="361">
        <v>894737.88</v>
      </c>
      <c r="H120" s="385">
        <v>0.41</v>
      </c>
      <c r="I120" s="404">
        <v>5.8</v>
      </c>
      <c r="J120" s="386">
        <v>0.82699999999999996</v>
      </c>
      <c r="K120" s="365">
        <v>413263</v>
      </c>
      <c r="M120" s="387">
        <v>114.6</v>
      </c>
      <c r="N120" s="384">
        <v>1265.47</v>
      </c>
      <c r="O120" s="383">
        <v>740.75</v>
      </c>
      <c r="P120" s="383">
        <v>110.1</v>
      </c>
      <c r="Q120" s="361">
        <v>918875.8</v>
      </c>
      <c r="R120" s="385">
        <v>0.41</v>
      </c>
      <c r="S120" s="1852">
        <v>5.8</v>
      </c>
      <c r="T120" s="386">
        <v>0.89900000000000002</v>
      </c>
      <c r="U120" s="365">
        <v>443398</v>
      </c>
      <c r="X120" s="388">
        <v>96.3</v>
      </c>
      <c r="Y120" s="389">
        <v>328337</v>
      </c>
      <c r="Z120" s="390">
        <v>206858</v>
      </c>
      <c r="AB120" s="388">
        <v>99.4</v>
      </c>
      <c r="AC120" s="391">
        <v>34187</v>
      </c>
      <c r="AD120" s="390">
        <v>222684</v>
      </c>
    </row>
    <row r="121" spans="1:30">
      <c r="A121" s="33"/>
      <c r="B121" s="34" t="s">
        <v>162</v>
      </c>
      <c r="C121" s="383">
        <v>123.6</v>
      </c>
      <c r="D121" s="384">
        <v>1281458</v>
      </c>
      <c r="E121" s="384">
        <v>828615</v>
      </c>
      <c r="F121" s="383">
        <v>132.19999999999999</v>
      </c>
      <c r="G121" s="361">
        <v>962608.93400000001</v>
      </c>
      <c r="H121" s="385">
        <v>0.39</v>
      </c>
      <c r="I121" s="404">
        <v>-0.3</v>
      </c>
      <c r="J121" s="386">
        <v>0.94899999999999995</v>
      </c>
      <c r="K121" s="365">
        <v>412921</v>
      </c>
      <c r="M121" s="387">
        <v>123.6</v>
      </c>
      <c r="N121" s="384">
        <v>1245.18</v>
      </c>
      <c r="O121" s="383">
        <v>742.7</v>
      </c>
      <c r="P121" s="383">
        <v>132.19999999999999</v>
      </c>
      <c r="Q121" s="361">
        <v>917246.7</v>
      </c>
      <c r="R121" s="385">
        <v>0.39</v>
      </c>
      <c r="S121" s="1852">
        <v>-0.3</v>
      </c>
      <c r="T121" s="386">
        <v>0.97799999999999998</v>
      </c>
      <c r="U121" s="365">
        <v>409988</v>
      </c>
      <c r="X121" s="388">
        <v>99.1</v>
      </c>
      <c r="Y121" s="389">
        <v>302403</v>
      </c>
      <c r="Z121" s="390">
        <v>224388</v>
      </c>
      <c r="AB121" s="388">
        <v>100.6</v>
      </c>
      <c r="AC121" s="391">
        <v>33285.800000000003</v>
      </c>
      <c r="AD121" s="390">
        <v>228956</v>
      </c>
    </row>
    <row r="122" spans="1:30">
      <c r="A122" s="33"/>
      <c r="B122" s="34" t="s">
        <v>163</v>
      </c>
      <c r="C122" s="383">
        <v>116.7</v>
      </c>
      <c r="D122" s="384">
        <v>1301836</v>
      </c>
      <c r="E122" s="384">
        <v>827637</v>
      </c>
      <c r="F122" s="383">
        <v>115.4</v>
      </c>
      <c r="G122" s="361">
        <v>953295.78799999994</v>
      </c>
      <c r="H122" s="385">
        <v>0.37</v>
      </c>
      <c r="I122" s="404">
        <v>0.5</v>
      </c>
      <c r="J122" s="386">
        <v>0.88800000000000001</v>
      </c>
      <c r="K122" s="365">
        <v>444814</v>
      </c>
      <c r="M122" s="387">
        <v>116.7</v>
      </c>
      <c r="N122" s="384">
        <v>1228.96</v>
      </c>
      <c r="O122" s="383">
        <v>734.29</v>
      </c>
      <c r="P122" s="383">
        <v>115.4</v>
      </c>
      <c r="Q122" s="361">
        <v>910202.3</v>
      </c>
      <c r="R122" s="385">
        <v>0.37</v>
      </c>
      <c r="S122" s="1852">
        <v>0.5</v>
      </c>
      <c r="T122" s="386">
        <v>0.90700000000000003</v>
      </c>
      <c r="U122" s="365">
        <v>425879</v>
      </c>
      <c r="X122" s="388">
        <v>95.3</v>
      </c>
      <c r="Y122" s="389">
        <v>448779</v>
      </c>
      <c r="Z122" s="390">
        <v>236426</v>
      </c>
      <c r="AB122" s="388">
        <v>99.4</v>
      </c>
      <c r="AC122" s="391">
        <v>34573.599999999999</v>
      </c>
      <c r="AD122" s="390">
        <v>224580</v>
      </c>
    </row>
    <row r="123" spans="1:30">
      <c r="A123" s="33"/>
      <c r="B123" s="34" t="s">
        <v>164</v>
      </c>
      <c r="C123" s="383">
        <v>117.3</v>
      </c>
      <c r="D123" s="384">
        <v>1231147</v>
      </c>
      <c r="E123" s="384">
        <v>659504</v>
      </c>
      <c r="F123" s="383">
        <v>116.1</v>
      </c>
      <c r="G123" s="361">
        <v>857488.35600000015</v>
      </c>
      <c r="H123" s="385">
        <v>0.37</v>
      </c>
      <c r="I123" s="404">
        <v>-0.7</v>
      </c>
      <c r="J123" s="386">
        <v>0.86699999999999999</v>
      </c>
      <c r="K123" s="365">
        <v>394571</v>
      </c>
      <c r="M123" s="387">
        <v>117.3</v>
      </c>
      <c r="N123" s="384">
        <v>1219.6400000000001</v>
      </c>
      <c r="O123" s="383">
        <v>653.52</v>
      </c>
      <c r="P123" s="383">
        <v>116.1</v>
      </c>
      <c r="Q123" s="361">
        <v>909197.6</v>
      </c>
      <c r="R123" s="385">
        <v>0.37</v>
      </c>
      <c r="S123" s="1852">
        <v>-0.7</v>
      </c>
      <c r="T123" s="386">
        <v>0.93600000000000005</v>
      </c>
      <c r="U123" s="365">
        <v>420129</v>
      </c>
      <c r="X123" s="388">
        <v>86.9</v>
      </c>
      <c r="Y123" s="389">
        <v>290666</v>
      </c>
      <c r="Z123" s="390">
        <v>228602</v>
      </c>
      <c r="AB123" s="388">
        <v>92.7</v>
      </c>
      <c r="AC123" s="391">
        <v>33849.699999999997</v>
      </c>
      <c r="AD123" s="390">
        <v>224930</v>
      </c>
    </row>
    <row r="124" spans="1:30">
      <c r="A124" s="33"/>
      <c r="B124" s="34" t="s">
        <v>165</v>
      </c>
      <c r="C124" s="383">
        <v>112</v>
      </c>
      <c r="D124" s="384">
        <v>1284970</v>
      </c>
      <c r="E124" s="384">
        <v>740445</v>
      </c>
      <c r="F124" s="383">
        <v>97.2</v>
      </c>
      <c r="G124" s="361">
        <v>898776.79400000011</v>
      </c>
      <c r="H124" s="385">
        <v>0.36</v>
      </c>
      <c r="I124" s="404">
        <v>-1.1000000000000001</v>
      </c>
      <c r="J124" s="386">
        <v>0.94299999999999995</v>
      </c>
      <c r="K124" s="365">
        <v>474398</v>
      </c>
      <c r="M124" s="387">
        <v>112</v>
      </c>
      <c r="N124" s="384">
        <v>1239.7</v>
      </c>
      <c r="O124" s="383">
        <v>709.38</v>
      </c>
      <c r="P124" s="383">
        <v>97.2</v>
      </c>
      <c r="Q124" s="361">
        <v>905165.3</v>
      </c>
      <c r="R124" s="385">
        <v>0.36</v>
      </c>
      <c r="S124" s="1852">
        <v>-1.1000000000000001</v>
      </c>
      <c r="T124" s="386">
        <v>0.89600000000000002</v>
      </c>
      <c r="U124" s="365">
        <v>448636</v>
      </c>
      <c r="X124" s="388">
        <v>95.3</v>
      </c>
      <c r="Y124" s="389">
        <v>276267</v>
      </c>
      <c r="Z124" s="390">
        <v>227156</v>
      </c>
      <c r="AB124" s="388">
        <v>97.3</v>
      </c>
      <c r="AC124" s="391">
        <v>33745.699999999997</v>
      </c>
      <c r="AD124" s="390">
        <v>220218</v>
      </c>
    </row>
    <row r="125" spans="1:30">
      <c r="A125" s="33"/>
      <c r="B125" s="34" t="s">
        <v>166</v>
      </c>
      <c r="C125" s="383">
        <v>115.4</v>
      </c>
      <c r="D125" s="384">
        <v>1259273</v>
      </c>
      <c r="E125" s="384">
        <v>692987</v>
      </c>
      <c r="F125" s="383">
        <v>115</v>
      </c>
      <c r="G125" s="361">
        <v>931545.23700000008</v>
      </c>
      <c r="H125" s="385">
        <v>0.35</v>
      </c>
      <c r="I125" s="404">
        <v>-1.4</v>
      </c>
      <c r="J125" s="386">
        <v>0.91400000000000003</v>
      </c>
      <c r="K125" s="365">
        <v>437712</v>
      </c>
      <c r="M125" s="387">
        <v>115.4</v>
      </c>
      <c r="N125" s="384">
        <v>1216.5</v>
      </c>
      <c r="O125" s="383">
        <v>700.84</v>
      </c>
      <c r="P125" s="383">
        <v>115</v>
      </c>
      <c r="Q125" s="361">
        <v>913758.9</v>
      </c>
      <c r="R125" s="385">
        <v>0.35</v>
      </c>
      <c r="S125" s="1852">
        <v>-1.4</v>
      </c>
      <c r="T125" s="386">
        <v>0.92800000000000005</v>
      </c>
      <c r="U125" s="365">
        <v>409025</v>
      </c>
      <c r="X125" s="388">
        <v>98.1</v>
      </c>
      <c r="Y125" s="389">
        <v>321899</v>
      </c>
      <c r="Z125" s="390">
        <v>220481</v>
      </c>
      <c r="AB125" s="388">
        <v>96.2</v>
      </c>
      <c r="AC125" s="391">
        <v>33013.800000000003</v>
      </c>
      <c r="AD125" s="390">
        <v>207752</v>
      </c>
    </row>
    <row r="126" spans="1:30">
      <c r="A126" s="33"/>
      <c r="B126" s="34" t="s">
        <v>167</v>
      </c>
      <c r="C126" s="383">
        <v>115.4</v>
      </c>
      <c r="D126" s="384">
        <v>1169378</v>
      </c>
      <c r="E126" s="384">
        <v>665815</v>
      </c>
      <c r="F126" s="383">
        <v>111.5</v>
      </c>
      <c r="G126" s="361">
        <v>922739.13900000008</v>
      </c>
      <c r="H126" s="385">
        <v>0.35</v>
      </c>
      <c r="I126" s="404">
        <v>1.4</v>
      </c>
      <c r="J126" s="386">
        <v>0.91600000000000004</v>
      </c>
      <c r="K126" s="365">
        <v>351077</v>
      </c>
      <c r="M126" s="387">
        <v>115.4</v>
      </c>
      <c r="N126" s="384">
        <v>1191.68</v>
      </c>
      <c r="O126" s="383">
        <v>650.54</v>
      </c>
      <c r="P126" s="383">
        <v>111.5</v>
      </c>
      <c r="Q126" s="361">
        <v>899481.8</v>
      </c>
      <c r="R126" s="385">
        <v>0.35</v>
      </c>
      <c r="S126" s="1852">
        <v>1.4</v>
      </c>
      <c r="T126" s="386">
        <v>0.91800000000000004</v>
      </c>
      <c r="U126" s="365">
        <v>362787</v>
      </c>
      <c r="X126" s="388">
        <v>99.1</v>
      </c>
      <c r="Y126" s="389">
        <v>331797</v>
      </c>
      <c r="Z126" s="390">
        <v>193232</v>
      </c>
      <c r="AB126" s="388">
        <v>94</v>
      </c>
      <c r="AC126" s="391">
        <v>33567.4</v>
      </c>
      <c r="AD126" s="390">
        <v>199278</v>
      </c>
    </row>
    <row r="127" spans="1:30">
      <c r="A127" s="33"/>
      <c r="B127" s="34" t="s">
        <v>168</v>
      </c>
      <c r="C127" s="383">
        <v>114.6</v>
      </c>
      <c r="D127" s="384">
        <v>1155843</v>
      </c>
      <c r="E127" s="384">
        <v>729795</v>
      </c>
      <c r="F127" s="383">
        <v>112.8</v>
      </c>
      <c r="G127" s="361">
        <v>896270.1</v>
      </c>
      <c r="H127" s="385">
        <v>0.35</v>
      </c>
      <c r="I127" s="404">
        <v>-1.8</v>
      </c>
      <c r="J127" s="386">
        <v>0.92400000000000004</v>
      </c>
      <c r="K127" s="365">
        <v>435229</v>
      </c>
      <c r="M127" s="387">
        <v>114.6</v>
      </c>
      <c r="N127" s="384">
        <v>1161.29</v>
      </c>
      <c r="O127" s="383">
        <v>698.07</v>
      </c>
      <c r="P127" s="383">
        <v>112.8</v>
      </c>
      <c r="Q127" s="361">
        <v>896342.1</v>
      </c>
      <c r="R127" s="385">
        <v>0.35</v>
      </c>
      <c r="S127" s="1852">
        <v>-1.8</v>
      </c>
      <c r="T127" s="386">
        <v>0.91</v>
      </c>
      <c r="U127" s="365">
        <v>384885</v>
      </c>
      <c r="X127" s="392">
        <v>100</v>
      </c>
      <c r="Y127" s="393">
        <v>509128</v>
      </c>
      <c r="Z127" s="394">
        <v>194834</v>
      </c>
      <c r="AB127" s="392">
        <v>96.2</v>
      </c>
      <c r="AC127" s="395">
        <v>33546.1</v>
      </c>
      <c r="AD127" s="394">
        <v>199803</v>
      </c>
    </row>
    <row r="128" spans="1:30">
      <c r="A128" s="63" t="s">
        <v>180</v>
      </c>
      <c r="B128" s="64" t="s">
        <v>157</v>
      </c>
      <c r="C128" s="396">
        <v>117.3</v>
      </c>
      <c r="D128" s="397">
        <v>3467177</v>
      </c>
      <c r="E128" s="397">
        <v>543921</v>
      </c>
      <c r="F128" s="396">
        <v>117.2</v>
      </c>
      <c r="G128" s="398">
        <v>1010896.1460000001</v>
      </c>
      <c r="H128" s="399">
        <v>0.36</v>
      </c>
      <c r="I128" s="400">
        <v>-3.7</v>
      </c>
      <c r="J128" s="401">
        <v>0.86499999999999999</v>
      </c>
      <c r="K128" s="402">
        <v>304572</v>
      </c>
      <c r="M128" s="403">
        <v>117.3</v>
      </c>
      <c r="N128" s="397">
        <v>3692.82</v>
      </c>
      <c r="O128" s="396">
        <v>651.85</v>
      </c>
      <c r="P128" s="396">
        <v>117.2</v>
      </c>
      <c r="Q128" s="398">
        <v>1103369.6000000001</v>
      </c>
      <c r="R128" s="399">
        <v>0.36</v>
      </c>
      <c r="S128" s="1851">
        <v>-3.7</v>
      </c>
      <c r="T128" s="401">
        <v>0.91</v>
      </c>
      <c r="U128" s="402">
        <v>394596</v>
      </c>
      <c r="X128" s="388">
        <v>94.7</v>
      </c>
      <c r="Y128" s="389">
        <v>327774</v>
      </c>
      <c r="Z128" s="390">
        <v>192083</v>
      </c>
      <c r="AB128" s="388">
        <v>98.5</v>
      </c>
      <c r="AC128" s="391">
        <v>33592.400000000001</v>
      </c>
      <c r="AD128" s="390">
        <v>195945</v>
      </c>
    </row>
    <row r="129" spans="1:30">
      <c r="A129" s="33">
        <v>1999</v>
      </c>
      <c r="B129" s="34" t="s">
        <v>158</v>
      </c>
      <c r="C129" s="383">
        <v>113.1</v>
      </c>
      <c r="D129" s="384">
        <v>3433636</v>
      </c>
      <c r="E129" s="384">
        <v>668233</v>
      </c>
      <c r="F129" s="383">
        <v>107.3</v>
      </c>
      <c r="G129" s="361">
        <v>1057864.227</v>
      </c>
      <c r="H129" s="385">
        <v>0.35</v>
      </c>
      <c r="I129" s="404">
        <v>-2.6</v>
      </c>
      <c r="J129" s="386">
        <v>0.89200000000000002</v>
      </c>
      <c r="K129" s="365">
        <v>332218</v>
      </c>
      <c r="M129" s="387">
        <v>113.1</v>
      </c>
      <c r="N129" s="384">
        <v>3720.62</v>
      </c>
      <c r="O129" s="383">
        <v>716.62</v>
      </c>
      <c r="P129" s="383">
        <v>107.3</v>
      </c>
      <c r="Q129" s="361">
        <v>1074600.3999999999</v>
      </c>
      <c r="R129" s="385">
        <v>0.35</v>
      </c>
      <c r="S129" s="1852">
        <v>-2.6</v>
      </c>
      <c r="T129" s="386">
        <v>0.90100000000000002</v>
      </c>
      <c r="U129" s="365">
        <v>357555</v>
      </c>
      <c r="X129" s="388">
        <v>97.6</v>
      </c>
      <c r="Y129" s="389">
        <v>259903</v>
      </c>
      <c r="Z129" s="390">
        <v>179805</v>
      </c>
      <c r="AB129" s="388">
        <v>98</v>
      </c>
      <c r="AC129" s="391">
        <v>33792.1</v>
      </c>
      <c r="AD129" s="390">
        <v>205659</v>
      </c>
    </row>
    <row r="130" spans="1:30">
      <c r="A130" s="33"/>
      <c r="B130" s="34" t="s">
        <v>159</v>
      </c>
      <c r="C130" s="383">
        <v>117.8</v>
      </c>
      <c r="D130" s="384">
        <v>3681301</v>
      </c>
      <c r="E130" s="384">
        <v>726441</v>
      </c>
      <c r="F130" s="383">
        <v>119.2</v>
      </c>
      <c r="G130" s="361">
        <v>1081206.0929999999</v>
      </c>
      <c r="H130" s="385">
        <v>0.35</v>
      </c>
      <c r="I130" s="404">
        <v>-8.1999999999999993</v>
      </c>
      <c r="J130" s="386">
        <v>1.18</v>
      </c>
      <c r="K130" s="365">
        <v>432295</v>
      </c>
      <c r="M130" s="387">
        <v>117.8</v>
      </c>
      <c r="N130" s="384">
        <v>3714.87</v>
      </c>
      <c r="O130" s="383">
        <v>719.87</v>
      </c>
      <c r="P130" s="383">
        <v>119.2</v>
      </c>
      <c r="Q130" s="361">
        <v>1083251.3999999999</v>
      </c>
      <c r="R130" s="385">
        <v>0.35</v>
      </c>
      <c r="S130" s="1852">
        <v>-8.1999999999999993</v>
      </c>
      <c r="T130" s="386">
        <v>0.93600000000000005</v>
      </c>
      <c r="U130" s="365">
        <v>380007</v>
      </c>
      <c r="X130" s="388">
        <v>103.2</v>
      </c>
      <c r="Y130" s="389">
        <v>328866</v>
      </c>
      <c r="Z130" s="390">
        <v>200147</v>
      </c>
      <c r="AB130" s="388">
        <v>99.4</v>
      </c>
      <c r="AC130" s="391">
        <v>33024.199999999997</v>
      </c>
      <c r="AD130" s="390">
        <v>189898</v>
      </c>
    </row>
    <row r="131" spans="1:30">
      <c r="A131" s="33"/>
      <c r="B131" s="34" t="s">
        <v>160</v>
      </c>
      <c r="C131" s="383">
        <v>113.9</v>
      </c>
      <c r="D131" s="384">
        <v>3539930</v>
      </c>
      <c r="E131" s="384">
        <v>662138</v>
      </c>
      <c r="F131" s="383">
        <v>110.1</v>
      </c>
      <c r="G131" s="361">
        <v>1145894.7510000002</v>
      </c>
      <c r="H131" s="385">
        <v>0.32</v>
      </c>
      <c r="I131" s="404">
        <v>-5.3</v>
      </c>
      <c r="J131" s="386">
        <v>0.86199999999999999</v>
      </c>
      <c r="K131" s="365">
        <v>375019</v>
      </c>
      <c r="M131" s="387">
        <v>113.9</v>
      </c>
      <c r="N131" s="384">
        <v>3710.23</v>
      </c>
      <c r="O131" s="383">
        <v>674.99</v>
      </c>
      <c r="P131" s="383">
        <v>110.1</v>
      </c>
      <c r="Q131" s="361">
        <v>1086855.6000000001</v>
      </c>
      <c r="R131" s="385">
        <v>0.32</v>
      </c>
      <c r="S131" s="1852">
        <v>-5.3</v>
      </c>
      <c r="T131" s="386">
        <v>0.9</v>
      </c>
      <c r="U131" s="365">
        <v>367771</v>
      </c>
      <c r="X131" s="388">
        <v>110.1</v>
      </c>
      <c r="Y131" s="389">
        <v>307180</v>
      </c>
      <c r="Z131" s="390">
        <v>212753</v>
      </c>
      <c r="AB131" s="388">
        <v>104.6</v>
      </c>
      <c r="AC131" s="391">
        <v>33120.699999999997</v>
      </c>
      <c r="AD131" s="390">
        <v>193842</v>
      </c>
    </row>
    <row r="132" spans="1:30">
      <c r="A132" s="40"/>
      <c r="B132" s="34" t="s">
        <v>161</v>
      </c>
      <c r="C132" s="383">
        <v>116.4</v>
      </c>
      <c r="D132" s="384">
        <v>3569767</v>
      </c>
      <c r="E132" s="384">
        <v>713220</v>
      </c>
      <c r="F132" s="383">
        <v>115.6</v>
      </c>
      <c r="G132" s="361">
        <v>1054860.915</v>
      </c>
      <c r="H132" s="385">
        <v>0.33</v>
      </c>
      <c r="I132" s="404">
        <v>-3.5</v>
      </c>
      <c r="J132" s="386">
        <v>0.83499999999999996</v>
      </c>
      <c r="K132" s="365">
        <v>314079</v>
      </c>
      <c r="M132" s="387">
        <v>116.4</v>
      </c>
      <c r="N132" s="384">
        <v>3610.7</v>
      </c>
      <c r="O132" s="383">
        <v>766.85</v>
      </c>
      <c r="P132" s="383">
        <v>115.6</v>
      </c>
      <c r="Q132" s="361">
        <v>1084883.3</v>
      </c>
      <c r="R132" s="385">
        <v>0.33</v>
      </c>
      <c r="S132" s="1852">
        <v>-3.5</v>
      </c>
      <c r="T132" s="386">
        <v>0.90800000000000003</v>
      </c>
      <c r="U132" s="365">
        <v>341485</v>
      </c>
      <c r="X132" s="388">
        <v>96.2</v>
      </c>
      <c r="Y132" s="389">
        <v>323459</v>
      </c>
      <c r="Z132" s="390">
        <v>184252</v>
      </c>
      <c r="AB132" s="388">
        <v>99.2</v>
      </c>
      <c r="AC132" s="391">
        <v>33181.300000000003</v>
      </c>
      <c r="AD132" s="390">
        <v>196178</v>
      </c>
    </row>
    <row r="133" spans="1:30">
      <c r="A133" s="33"/>
      <c r="B133" s="34" t="s">
        <v>162</v>
      </c>
      <c r="C133" s="383">
        <v>113.1</v>
      </c>
      <c r="D133" s="384">
        <v>3869397</v>
      </c>
      <c r="E133" s="384">
        <v>769825</v>
      </c>
      <c r="F133" s="383">
        <v>106.5</v>
      </c>
      <c r="G133" s="361">
        <v>1142903.5119999999</v>
      </c>
      <c r="H133" s="385">
        <v>0.34</v>
      </c>
      <c r="I133" s="404">
        <v>-3.6</v>
      </c>
      <c r="J133" s="386">
        <v>0.874</v>
      </c>
      <c r="K133" s="365">
        <v>388486</v>
      </c>
      <c r="M133" s="387">
        <v>113.1</v>
      </c>
      <c r="N133" s="384">
        <v>3718.1</v>
      </c>
      <c r="O133" s="383">
        <v>683.18</v>
      </c>
      <c r="P133" s="383">
        <v>106.5</v>
      </c>
      <c r="Q133" s="361">
        <v>1092900.7</v>
      </c>
      <c r="R133" s="385">
        <v>0.34</v>
      </c>
      <c r="S133" s="1852">
        <v>-3.6</v>
      </c>
      <c r="T133" s="386">
        <v>0.90200000000000002</v>
      </c>
      <c r="U133" s="365">
        <v>379265</v>
      </c>
      <c r="X133" s="388">
        <v>96</v>
      </c>
      <c r="Y133" s="389">
        <v>297597</v>
      </c>
      <c r="Z133" s="390">
        <v>187543</v>
      </c>
      <c r="AB133" s="388">
        <v>97.4</v>
      </c>
      <c r="AC133" s="391">
        <v>33373</v>
      </c>
      <c r="AD133" s="390">
        <v>195248</v>
      </c>
    </row>
    <row r="134" spans="1:30">
      <c r="A134" s="33"/>
      <c r="B134" s="34" t="s">
        <v>163</v>
      </c>
      <c r="C134" s="383">
        <v>117.4</v>
      </c>
      <c r="D134" s="384">
        <v>3987766</v>
      </c>
      <c r="E134" s="384">
        <v>655811</v>
      </c>
      <c r="F134" s="383">
        <v>115.5</v>
      </c>
      <c r="G134" s="361">
        <v>1131594.2220000001</v>
      </c>
      <c r="H134" s="385">
        <v>0.35</v>
      </c>
      <c r="I134" s="404">
        <v>-4.7</v>
      </c>
      <c r="J134" s="386">
        <v>0.90100000000000002</v>
      </c>
      <c r="K134" s="365">
        <v>392776</v>
      </c>
      <c r="M134" s="387">
        <v>117.4</v>
      </c>
      <c r="N134" s="384">
        <v>3663.22</v>
      </c>
      <c r="O134" s="383">
        <v>573.83000000000004</v>
      </c>
      <c r="P134" s="383">
        <v>115.5</v>
      </c>
      <c r="Q134" s="361">
        <v>1084194.1000000001</v>
      </c>
      <c r="R134" s="385">
        <v>0.35</v>
      </c>
      <c r="S134" s="1852">
        <v>-4.7</v>
      </c>
      <c r="T134" s="386">
        <v>0.92300000000000004</v>
      </c>
      <c r="U134" s="365">
        <v>377054</v>
      </c>
      <c r="X134" s="388">
        <v>92.6</v>
      </c>
      <c r="Y134" s="389">
        <v>434401</v>
      </c>
      <c r="Z134" s="390">
        <v>193809</v>
      </c>
      <c r="AB134" s="388">
        <v>96.8</v>
      </c>
      <c r="AC134" s="391">
        <v>33753.300000000003</v>
      </c>
      <c r="AD134" s="390">
        <v>188476</v>
      </c>
    </row>
    <row r="135" spans="1:30">
      <c r="A135" s="33"/>
      <c r="B135" s="34" t="s">
        <v>164</v>
      </c>
      <c r="C135" s="383">
        <v>116.8</v>
      </c>
      <c r="D135" s="384">
        <v>3842748</v>
      </c>
      <c r="E135" s="384">
        <v>687661</v>
      </c>
      <c r="F135" s="383">
        <v>114.2</v>
      </c>
      <c r="G135" s="361">
        <v>1048038.6539999999</v>
      </c>
      <c r="H135" s="385">
        <v>0.34</v>
      </c>
      <c r="I135" s="404">
        <v>-4.7</v>
      </c>
      <c r="J135" s="386">
        <v>0.86399999999999999</v>
      </c>
      <c r="K135" s="365">
        <v>344768</v>
      </c>
      <c r="M135" s="387">
        <v>116.8</v>
      </c>
      <c r="N135" s="384">
        <v>3668.04</v>
      </c>
      <c r="O135" s="383">
        <v>714.35</v>
      </c>
      <c r="P135" s="383">
        <v>114.2</v>
      </c>
      <c r="Q135" s="361">
        <v>1110824.1000000001</v>
      </c>
      <c r="R135" s="385">
        <v>0.34</v>
      </c>
      <c r="S135" s="1852">
        <v>-4.7</v>
      </c>
      <c r="T135" s="386">
        <v>0.93400000000000005</v>
      </c>
      <c r="U135" s="365">
        <v>364460</v>
      </c>
      <c r="X135" s="388">
        <v>95.5</v>
      </c>
      <c r="Y135" s="389">
        <v>284471</v>
      </c>
      <c r="Z135" s="390">
        <v>200006</v>
      </c>
      <c r="AB135" s="388">
        <v>101.4</v>
      </c>
      <c r="AC135" s="391">
        <v>33490.1</v>
      </c>
      <c r="AD135" s="390">
        <v>191112</v>
      </c>
    </row>
    <row r="136" spans="1:30">
      <c r="A136" s="33"/>
      <c r="B136" s="34" t="s">
        <v>165</v>
      </c>
      <c r="C136" s="383">
        <v>119.1</v>
      </c>
      <c r="D136" s="384">
        <v>4027578</v>
      </c>
      <c r="E136" s="384">
        <v>703306</v>
      </c>
      <c r="F136" s="383">
        <v>116.4</v>
      </c>
      <c r="G136" s="361">
        <v>1096725.75</v>
      </c>
      <c r="H136" s="385">
        <v>0.36</v>
      </c>
      <c r="I136" s="404">
        <v>-0.4</v>
      </c>
      <c r="J136" s="386">
        <v>0.999</v>
      </c>
      <c r="K136" s="365">
        <v>394095</v>
      </c>
      <c r="M136" s="387">
        <v>119.1</v>
      </c>
      <c r="N136" s="384">
        <v>3850.85</v>
      </c>
      <c r="O136" s="383">
        <v>670.53</v>
      </c>
      <c r="P136" s="383">
        <v>116.4</v>
      </c>
      <c r="Q136" s="361">
        <v>1099595.8999999999</v>
      </c>
      <c r="R136" s="385">
        <v>0.36</v>
      </c>
      <c r="S136" s="1852">
        <v>-0.4</v>
      </c>
      <c r="T136" s="386">
        <v>0.95099999999999996</v>
      </c>
      <c r="U136" s="365">
        <v>376685</v>
      </c>
      <c r="X136" s="388">
        <v>94.5</v>
      </c>
      <c r="Y136" s="389">
        <v>273253</v>
      </c>
      <c r="Z136" s="390">
        <v>197758</v>
      </c>
      <c r="AB136" s="388">
        <v>96.3</v>
      </c>
      <c r="AC136" s="391">
        <v>33221.4</v>
      </c>
      <c r="AD136" s="390">
        <v>192077</v>
      </c>
    </row>
    <row r="137" spans="1:30">
      <c r="A137" s="33"/>
      <c r="B137" s="34" t="s">
        <v>166</v>
      </c>
      <c r="C137" s="383">
        <v>115.9</v>
      </c>
      <c r="D137" s="384">
        <v>3849675</v>
      </c>
      <c r="E137" s="384">
        <v>663719</v>
      </c>
      <c r="F137" s="383">
        <v>110.7</v>
      </c>
      <c r="G137" s="361">
        <v>1080995.412</v>
      </c>
      <c r="H137" s="385">
        <v>0.37</v>
      </c>
      <c r="I137" s="404">
        <v>2.1</v>
      </c>
      <c r="J137" s="386">
        <v>0.88300000000000001</v>
      </c>
      <c r="K137" s="365">
        <v>356084</v>
      </c>
      <c r="M137" s="387">
        <v>115.9</v>
      </c>
      <c r="N137" s="384">
        <v>3746.01</v>
      </c>
      <c r="O137" s="383">
        <v>691.35</v>
      </c>
      <c r="P137" s="383">
        <v>110.7</v>
      </c>
      <c r="Q137" s="361">
        <v>1073135.6000000001</v>
      </c>
      <c r="R137" s="385">
        <v>0.37</v>
      </c>
      <c r="S137" s="1852">
        <v>2.1</v>
      </c>
      <c r="T137" s="386">
        <v>0.89600000000000002</v>
      </c>
      <c r="U137" s="365">
        <v>335875</v>
      </c>
      <c r="X137" s="388">
        <v>99.8</v>
      </c>
      <c r="Y137" s="389">
        <v>327111</v>
      </c>
      <c r="Z137" s="390">
        <v>194898</v>
      </c>
      <c r="AB137" s="388">
        <v>98.2</v>
      </c>
      <c r="AC137" s="391">
        <v>33553.599999999999</v>
      </c>
      <c r="AD137" s="390">
        <v>195229</v>
      </c>
    </row>
    <row r="138" spans="1:30">
      <c r="A138" s="33"/>
      <c r="B138" s="34" t="s">
        <v>167</v>
      </c>
      <c r="C138" s="383">
        <v>115.8</v>
      </c>
      <c r="D138" s="384">
        <v>3640709</v>
      </c>
      <c r="E138" s="384">
        <v>737487</v>
      </c>
      <c r="F138" s="383">
        <v>109.8</v>
      </c>
      <c r="G138" s="361">
        <v>1097092.3500000001</v>
      </c>
      <c r="H138" s="385">
        <v>0.38</v>
      </c>
      <c r="I138" s="404">
        <v>-8</v>
      </c>
      <c r="J138" s="386">
        <v>0.91700000000000004</v>
      </c>
      <c r="K138" s="365">
        <v>363354</v>
      </c>
      <c r="M138" s="387">
        <v>115.8</v>
      </c>
      <c r="N138" s="384">
        <v>3740.74</v>
      </c>
      <c r="O138" s="383">
        <v>718.47</v>
      </c>
      <c r="P138" s="383">
        <v>109.8</v>
      </c>
      <c r="Q138" s="361">
        <v>1063726.3999999999</v>
      </c>
      <c r="R138" s="385">
        <v>0.38</v>
      </c>
      <c r="S138" s="1852">
        <v>-8</v>
      </c>
      <c r="T138" s="386">
        <v>0.91800000000000004</v>
      </c>
      <c r="U138" s="365">
        <v>371106</v>
      </c>
      <c r="X138" s="388">
        <v>102.8</v>
      </c>
      <c r="Y138" s="389">
        <v>329669</v>
      </c>
      <c r="Z138" s="390">
        <v>203071</v>
      </c>
      <c r="AB138" s="388">
        <v>96.9</v>
      </c>
      <c r="AC138" s="391">
        <v>33160.400000000001</v>
      </c>
      <c r="AD138" s="390">
        <v>198611</v>
      </c>
    </row>
    <row r="139" spans="1:30">
      <c r="A139" s="50"/>
      <c r="B139" s="51" t="s">
        <v>168</v>
      </c>
      <c r="C139" s="405">
        <v>116.5</v>
      </c>
      <c r="D139" s="406">
        <v>3638655</v>
      </c>
      <c r="E139" s="406">
        <v>725288</v>
      </c>
      <c r="F139" s="405">
        <v>106.1</v>
      </c>
      <c r="G139" s="373">
        <v>1090037.7379999999</v>
      </c>
      <c r="H139" s="407">
        <v>0.38</v>
      </c>
      <c r="I139" s="408">
        <v>-5.9</v>
      </c>
      <c r="J139" s="409">
        <v>0.92800000000000005</v>
      </c>
      <c r="K139" s="377">
        <v>408656</v>
      </c>
      <c r="M139" s="410">
        <v>116.5</v>
      </c>
      <c r="N139" s="406">
        <v>3739.8</v>
      </c>
      <c r="O139" s="405">
        <v>715.3</v>
      </c>
      <c r="P139" s="405">
        <v>106.1</v>
      </c>
      <c r="Q139" s="373">
        <v>1082180.7</v>
      </c>
      <c r="R139" s="407">
        <v>0.38</v>
      </c>
      <c r="S139" s="1853">
        <v>-5.9</v>
      </c>
      <c r="T139" s="409">
        <v>0.91300000000000003</v>
      </c>
      <c r="U139" s="377">
        <v>366946</v>
      </c>
      <c r="X139" s="388">
        <v>103.3</v>
      </c>
      <c r="Y139" s="389">
        <v>507051</v>
      </c>
      <c r="Z139" s="390">
        <v>192360</v>
      </c>
      <c r="AB139" s="388">
        <v>98.8</v>
      </c>
      <c r="AC139" s="391">
        <v>33733.5</v>
      </c>
      <c r="AD139" s="390">
        <v>193681</v>
      </c>
    </row>
    <row r="140" spans="1:30">
      <c r="A140" s="33" t="s">
        <v>181</v>
      </c>
      <c r="B140" s="34" t="s">
        <v>157</v>
      </c>
      <c r="C140" s="383">
        <v>115.4</v>
      </c>
      <c r="D140" s="384">
        <v>3471468</v>
      </c>
      <c r="E140" s="384">
        <v>675002</v>
      </c>
      <c r="F140" s="383">
        <v>109.3</v>
      </c>
      <c r="G140" s="361">
        <v>1008314.875</v>
      </c>
      <c r="H140" s="385">
        <v>0.39</v>
      </c>
      <c r="I140" s="404">
        <v>-5.5</v>
      </c>
      <c r="J140" s="386">
        <v>0.873</v>
      </c>
      <c r="K140" s="365">
        <v>277866</v>
      </c>
      <c r="M140" s="387">
        <v>115.4</v>
      </c>
      <c r="N140" s="384">
        <v>3695.66</v>
      </c>
      <c r="O140" s="383">
        <v>752.64</v>
      </c>
      <c r="P140" s="383">
        <v>109.3</v>
      </c>
      <c r="Q140" s="361">
        <v>1099303.7</v>
      </c>
      <c r="R140" s="385">
        <v>0.39</v>
      </c>
      <c r="S140" s="1852">
        <v>-5.5</v>
      </c>
      <c r="T140" s="386">
        <v>0.92100000000000004</v>
      </c>
      <c r="U140" s="365">
        <v>362276</v>
      </c>
      <c r="X140" s="411">
        <v>89.5</v>
      </c>
      <c r="Y140" s="412">
        <v>332937</v>
      </c>
      <c r="Z140" s="413">
        <v>189349</v>
      </c>
      <c r="AB140" s="411">
        <v>92.8</v>
      </c>
      <c r="AC140" s="414">
        <v>32986.9</v>
      </c>
      <c r="AD140" s="413">
        <v>192595</v>
      </c>
    </row>
    <row r="141" spans="1:30">
      <c r="A141" s="33">
        <v>2000</v>
      </c>
      <c r="B141" s="34" t="s">
        <v>158</v>
      </c>
      <c r="C141" s="383">
        <v>121.1</v>
      </c>
      <c r="D141" s="384">
        <v>3585686</v>
      </c>
      <c r="E141" s="384">
        <v>647689</v>
      </c>
      <c r="F141" s="383">
        <v>119</v>
      </c>
      <c r="G141" s="361">
        <v>1086087.7949999999</v>
      </c>
      <c r="H141" s="385">
        <v>0.4</v>
      </c>
      <c r="I141" s="404">
        <v>-0.4</v>
      </c>
      <c r="J141" s="386">
        <v>0.98399999999999999</v>
      </c>
      <c r="K141" s="365">
        <v>360695</v>
      </c>
      <c r="M141" s="387">
        <v>121.1</v>
      </c>
      <c r="N141" s="384">
        <v>3766.73</v>
      </c>
      <c r="O141" s="383">
        <v>749.22</v>
      </c>
      <c r="P141" s="383">
        <v>119</v>
      </c>
      <c r="Q141" s="361">
        <v>1096019.8999999999</v>
      </c>
      <c r="R141" s="385">
        <v>0.4</v>
      </c>
      <c r="S141" s="1852">
        <v>-0.4</v>
      </c>
      <c r="T141" s="386">
        <v>0.99399999999999999</v>
      </c>
      <c r="U141" s="365">
        <v>372128</v>
      </c>
      <c r="X141" s="388">
        <v>94.3</v>
      </c>
      <c r="Y141" s="389">
        <v>266154</v>
      </c>
      <c r="Z141" s="390">
        <v>176158</v>
      </c>
      <c r="AB141" s="388">
        <v>94.2</v>
      </c>
      <c r="AC141" s="391">
        <v>33371.800000000003</v>
      </c>
      <c r="AD141" s="390">
        <v>201291</v>
      </c>
    </row>
    <row r="142" spans="1:30">
      <c r="A142" s="33"/>
      <c r="B142" s="34" t="s">
        <v>159</v>
      </c>
      <c r="C142" s="383">
        <v>117.3</v>
      </c>
      <c r="D142" s="384">
        <v>3768702</v>
      </c>
      <c r="E142" s="384">
        <v>702066</v>
      </c>
      <c r="F142" s="383">
        <v>110.7</v>
      </c>
      <c r="G142" s="361">
        <v>1119686.1880000001</v>
      </c>
      <c r="H142" s="385">
        <v>0.41</v>
      </c>
      <c r="I142" s="404">
        <v>-1.6</v>
      </c>
      <c r="J142" s="386">
        <v>1.194</v>
      </c>
      <c r="K142" s="365">
        <v>436039</v>
      </c>
      <c r="M142" s="387">
        <v>117.3</v>
      </c>
      <c r="N142" s="384">
        <v>3803.84</v>
      </c>
      <c r="O142" s="383">
        <v>741.36</v>
      </c>
      <c r="P142" s="383">
        <v>110.7</v>
      </c>
      <c r="Q142" s="361">
        <v>1111646.3</v>
      </c>
      <c r="R142" s="385">
        <v>0.41</v>
      </c>
      <c r="S142" s="1852">
        <v>-1.6</v>
      </c>
      <c r="T142" s="386">
        <v>0.94299999999999995</v>
      </c>
      <c r="U142" s="365">
        <v>377173</v>
      </c>
      <c r="X142" s="388">
        <v>99.1</v>
      </c>
      <c r="Y142" s="389">
        <v>331326</v>
      </c>
      <c r="Z142" s="390">
        <v>215390</v>
      </c>
      <c r="AB142" s="388">
        <v>95.9</v>
      </c>
      <c r="AC142" s="391">
        <v>33502.800000000003</v>
      </c>
      <c r="AD142" s="390">
        <v>203616</v>
      </c>
    </row>
    <row r="143" spans="1:30">
      <c r="A143" s="33"/>
      <c r="B143" s="34" t="s">
        <v>160</v>
      </c>
      <c r="C143" s="383">
        <v>123</v>
      </c>
      <c r="D143" s="384">
        <v>3580679</v>
      </c>
      <c r="E143" s="384">
        <v>826142</v>
      </c>
      <c r="F143" s="383">
        <v>123.1</v>
      </c>
      <c r="G143" s="361">
        <v>1158167.871</v>
      </c>
      <c r="H143" s="385">
        <v>0.41</v>
      </c>
      <c r="I143" s="404">
        <v>-2.2000000000000002</v>
      </c>
      <c r="J143" s="386">
        <v>0.93</v>
      </c>
      <c r="K143" s="365">
        <v>357936</v>
      </c>
      <c r="M143" s="387">
        <v>123</v>
      </c>
      <c r="N143" s="384">
        <v>3747</v>
      </c>
      <c r="O143" s="383">
        <v>794.97</v>
      </c>
      <c r="P143" s="383">
        <v>123.1</v>
      </c>
      <c r="Q143" s="361">
        <v>1115305.5</v>
      </c>
      <c r="R143" s="385">
        <v>0.41</v>
      </c>
      <c r="S143" s="1852">
        <v>-2.2000000000000002</v>
      </c>
      <c r="T143" s="386">
        <v>0.97299999999999998</v>
      </c>
      <c r="U143" s="365">
        <v>357700</v>
      </c>
      <c r="X143" s="388">
        <v>100.7</v>
      </c>
      <c r="Y143" s="389">
        <v>311558</v>
      </c>
      <c r="Z143" s="390">
        <v>200205</v>
      </c>
      <c r="AB143" s="388">
        <v>96.3</v>
      </c>
      <c r="AC143" s="391">
        <v>33220.800000000003</v>
      </c>
      <c r="AD143" s="390">
        <v>199681</v>
      </c>
    </row>
    <row r="144" spans="1:30">
      <c r="A144" s="33"/>
      <c r="B144" s="34" t="s">
        <v>161</v>
      </c>
      <c r="C144" s="383">
        <v>118.5</v>
      </c>
      <c r="D144" s="384">
        <v>3738413</v>
      </c>
      <c r="E144" s="384">
        <v>685430</v>
      </c>
      <c r="F144" s="383">
        <v>113.2</v>
      </c>
      <c r="G144" s="361">
        <v>1056436.5</v>
      </c>
      <c r="H144" s="385">
        <v>0.42</v>
      </c>
      <c r="I144" s="404">
        <v>-5.0999999999999996</v>
      </c>
      <c r="J144" s="386">
        <v>0.87</v>
      </c>
      <c r="K144" s="365">
        <v>346506</v>
      </c>
      <c r="M144" s="387">
        <v>118.5</v>
      </c>
      <c r="N144" s="384">
        <v>3779.97</v>
      </c>
      <c r="O144" s="383">
        <v>730.39</v>
      </c>
      <c r="P144" s="383">
        <v>113.2</v>
      </c>
      <c r="Q144" s="361">
        <v>1081024.8999999999</v>
      </c>
      <c r="R144" s="385">
        <v>0.42</v>
      </c>
      <c r="S144" s="1852">
        <v>-5.0999999999999996</v>
      </c>
      <c r="T144" s="386">
        <v>0.94399999999999995</v>
      </c>
      <c r="U144" s="365">
        <v>367127</v>
      </c>
      <c r="X144" s="388">
        <v>94.2</v>
      </c>
      <c r="Y144" s="389">
        <v>319298</v>
      </c>
      <c r="Z144" s="390">
        <v>197017</v>
      </c>
      <c r="AB144" s="388">
        <v>97</v>
      </c>
      <c r="AC144" s="391">
        <v>33320</v>
      </c>
      <c r="AD144" s="390">
        <v>194846</v>
      </c>
    </row>
    <row r="145" spans="1:30">
      <c r="A145" s="33"/>
      <c r="B145" s="34" t="s">
        <v>162</v>
      </c>
      <c r="C145" s="383">
        <v>118.8</v>
      </c>
      <c r="D145" s="384">
        <v>3947119</v>
      </c>
      <c r="E145" s="384">
        <v>738753</v>
      </c>
      <c r="F145" s="383">
        <v>110.8</v>
      </c>
      <c r="G145" s="361">
        <v>1167109.8660000002</v>
      </c>
      <c r="H145" s="385">
        <v>0.43</v>
      </c>
      <c r="I145" s="404">
        <v>-2.6</v>
      </c>
      <c r="J145" s="386">
        <v>0.92900000000000005</v>
      </c>
      <c r="K145" s="365">
        <v>396350</v>
      </c>
      <c r="M145" s="387">
        <v>118.8</v>
      </c>
      <c r="N145" s="384">
        <v>3794.68</v>
      </c>
      <c r="O145" s="383">
        <v>695</v>
      </c>
      <c r="P145" s="383">
        <v>110.8</v>
      </c>
      <c r="Q145" s="361">
        <v>1108848.8999999999</v>
      </c>
      <c r="R145" s="385">
        <v>0.43</v>
      </c>
      <c r="S145" s="1852">
        <v>-2.6</v>
      </c>
      <c r="T145" s="386">
        <v>0.95499999999999996</v>
      </c>
      <c r="U145" s="365">
        <v>388242</v>
      </c>
      <c r="X145" s="388">
        <v>96.8</v>
      </c>
      <c r="Y145" s="389">
        <v>299379</v>
      </c>
      <c r="Z145" s="390">
        <v>195312</v>
      </c>
      <c r="AB145" s="388">
        <v>98</v>
      </c>
      <c r="AC145" s="391">
        <v>32710.5</v>
      </c>
      <c r="AD145" s="390">
        <v>198730</v>
      </c>
    </row>
    <row r="146" spans="1:30">
      <c r="A146" s="40"/>
      <c r="B146" s="34" t="s">
        <v>163</v>
      </c>
      <c r="C146" s="383">
        <v>117.4</v>
      </c>
      <c r="D146" s="384">
        <v>4128225</v>
      </c>
      <c r="E146" s="384">
        <v>842532</v>
      </c>
      <c r="F146" s="383">
        <v>105.4</v>
      </c>
      <c r="G146" s="361">
        <v>1142633.3999999999</v>
      </c>
      <c r="H146" s="385">
        <v>0.44</v>
      </c>
      <c r="I146" s="404">
        <v>-4.9000000000000004</v>
      </c>
      <c r="J146" s="386">
        <v>0.9</v>
      </c>
      <c r="K146" s="365">
        <v>377904</v>
      </c>
      <c r="M146" s="387">
        <v>117.4</v>
      </c>
      <c r="N146" s="384">
        <v>3791.44</v>
      </c>
      <c r="O146" s="383">
        <v>707.63</v>
      </c>
      <c r="P146" s="383">
        <v>105.4</v>
      </c>
      <c r="Q146" s="361">
        <v>1110948</v>
      </c>
      <c r="R146" s="385">
        <v>0.44</v>
      </c>
      <c r="S146" s="1852">
        <v>-4.9000000000000004</v>
      </c>
      <c r="T146" s="386">
        <v>0.92200000000000004</v>
      </c>
      <c r="U146" s="365">
        <v>374182</v>
      </c>
      <c r="X146" s="388">
        <v>94.2</v>
      </c>
      <c r="Y146" s="389">
        <v>409773</v>
      </c>
      <c r="Z146" s="390">
        <v>189237</v>
      </c>
      <c r="AB146" s="388">
        <v>98.8</v>
      </c>
      <c r="AC146" s="391">
        <v>32197.9</v>
      </c>
      <c r="AD146" s="390">
        <v>190197</v>
      </c>
    </row>
    <row r="147" spans="1:30">
      <c r="A147" s="33"/>
      <c r="B147" s="34" t="s">
        <v>164</v>
      </c>
      <c r="C147" s="383">
        <v>118.5</v>
      </c>
      <c r="D147" s="384">
        <v>3988813</v>
      </c>
      <c r="E147" s="384">
        <v>688933</v>
      </c>
      <c r="F147" s="383">
        <v>110.7</v>
      </c>
      <c r="G147" s="361">
        <v>1057352.774</v>
      </c>
      <c r="H147" s="385">
        <v>0.45</v>
      </c>
      <c r="I147" s="404">
        <v>-6.1</v>
      </c>
      <c r="J147" s="386">
        <v>0.89400000000000002</v>
      </c>
      <c r="K147" s="365">
        <v>386330</v>
      </c>
      <c r="M147" s="387">
        <v>118.5</v>
      </c>
      <c r="N147" s="384">
        <v>3809.56</v>
      </c>
      <c r="O147" s="383">
        <v>696.3</v>
      </c>
      <c r="P147" s="383">
        <v>110.7</v>
      </c>
      <c r="Q147" s="361">
        <v>1105901.3999999999</v>
      </c>
      <c r="R147" s="385">
        <v>0.45</v>
      </c>
      <c r="S147" s="1852">
        <v>-6.1</v>
      </c>
      <c r="T147" s="386">
        <v>0.97099999999999997</v>
      </c>
      <c r="U147" s="365">
        <v>393863</v>
      </c>
      <c r="X147" s="388">
        <v>94.1</v>
      </c>
      <c r="Y147" s="389">
        <v>270522</v>
      </c>
      <c r="Z147" s="390">
        <v>217209</v>
      </c>
      <c r="AB147" s="388">
        <v>99.2</v>
      </c>
      <c r="AC147" s="391">
        <v>32720.400000000001</v>
      </c>
      <c r="AD147" s="390">
        <v>204454</v>
      </c>
    </row>
    <row r="148" spans="1:30">
      <c r="A148" s="33"/>
      <c r="B148" s="34" t="s">
        <v>165</v>
      </c>
      <c r="C148" s="383">
        <v>120.3</v>
      </c>
      <c r="D148" s="384">
        <v>3988054</v>
      </c>
      <c r="E148" s="384">
        <v>634397</v>
      </c>
      <c r="F148" s="383">
        <v>110.6</v>
      </c>
      <c r="G148" s="361">
        <v>1110755.547</v>
      </c>
      <c r="H148" s="385">
        <v>0.46</v>
      </c>
      <c r="I148" s="404">
        <v>-7.5</v>
      </c>
      <c r="J148" s="386">
        <v>1.028</v>
      </c>
      <c r="K148" s="365">
        <v>397633</v>
      </c>
      <c r="M148" s="387">
        <v>120.3</v>
      </c>
      <c r="N148" s="384">
        <v>3811.02</v>
      </c>
      <c r="O148" s="383">
        <v>627</v>
      </c>
      <c r="P148" s="383">
        <v>110.6</v>
      </c>
      <c r="Q148" s="361">
        <v>1114184.2</v>
      </c>
      <c r="R148" s="385">
        <v>0.46</v>
      </c>
      <c r="S148" s="1852">
        <v>-7.5</v>
      </c>
      <c r="T148" s="386">
        <v>0.98299999999999998</v>
      </c>
      <c r="U148" s="365">
        <v>380872</v>
      </c>
      <c r="X148" s="388">
        <v>98.9</v>
      </c>
      <c r="Y148" s="389">
        <v>269251</v>
      </c>
      <c r="Z148" s="390">
        <v>208950</v>
      </c>
      <c r="AB148" s="388">
        <v>100.3</v>
      </c>
      <c r="AC148" s="391">
        <v>32244.9</v>
      </c>
      <c r="AD148" s="390">
        <v>209088</v>
      </c>
    </row>
    <row r="149" spans="1:30">
      <c r="A149" s="33"/>
      <c r="B149" s="34" t="s">
        <v>166</v>
      </c>
      <c r="C149" s="383">
        <v>118.4</v>
      </c>
      <c r="D149" s="384">
        <v>3899732</v>
      </c>
      <c r="E149" s="384">
        <v>635967</v>
      </c>
      <c r="F149" s="383">
        <v>109.6</v>
      </c>
      <c r="G149" s="361">
        <v>1127657.6189999999</v>
      </c>
      <c r="H149" s="385">
        <v>0.46</v>
      </c>
      <c r="I149" s="404">
        <v>-4.5999999999999996</v>
      </c>
      <c r="J149" s="386">
        <v>0.93600000000000005</v>
      </c>
      <c r="K149" s="365">
        <v>392123</v>
      </c>
      <c r="M149" s="387">
        <v>118.4</v>
      </c>
      <c r="N149" s="384">
        <v>3796.98</v>
      </c>
      <c r="O149" s="383">
        <v>651</v>
      </c>
      <c r="P149" s="383">
        <v>109.6</v>
      </c>
      <c r="Q149" s="361">
        <v>1128991.1000000001</v>
      </c>
      <c r="R149" s="385">
        <v>0.46</v>
      </c>
      <c r="S149" s="1852">
        <v>-4.5999999999999996</v>
      </c>
      <c r="T149" s="386">
        <v>0.95</v>
      </c>
      <c r="U149" s="365">
        <v>372758</v>
      </c>
      <c r="X149" s="388">
        <v>100.5</v>
      </c>
      <c r="Y149" s="389">
        <v>322498</v>
      </c>
      <c r="Z149" s="390">
        <v>207921</v>
      </c>
      <c r="AB149" s="388">
        <v>99.4</v>
      </c>
      <c r="AC149" s="391">
        <v>32779.9</v>
      </c>
      <c r="AD149" s="390">
        <v>202574</v>
      </c>
    </row>
    <row r="150" spans="1:30">
      <c r="A150" s="33"/>
      <c r="B150" s="34" t="s">
        <v>167</v>
      </c>
      <c r="C150" s="383">
        <v>120.2</v>
      </c>
      <c r="D150" s="384">
        <v>3699763</v>
      </c>
      <c r="E150" s="384">
        <v>635117</v>
      </c>
      <c r="F150" s="383">
        <v>111.4</v>
      </c>
      <c r="G150" s="361">
        <v>1163525.1499999999</v>
      </c>
      <c r="H150" s="385">
        <v>0.46</v>
      </c>
      <c r="I150" s="404">
        <v>-3.5</v>
      </c>
      <c r="J150" s="386">
        <v>0.96399999999999997</v>
      </c>
      <c r="K150" s="365">
        <v>367587</v>
      </c>
      <c r="M150" s="387">
        <v>120.2</v>
      </c>
      <c r="N150" s="384">
        <v>3803.51</v>
      </c>
      <c r="O150" s="383">
        <v>615.4</v>
      </c>
      <c r="P150" s="383">
        <v>111.4</v>
      </c>
      <c r="Q150" s="361">
        <v>1119971.2</v>
      </c>
      <c r="R150" s="385">
        <v>0.46</v>
      </c>
      <c r="S150" s="1852">
        <v>-3.5</v>
      </c>
      <c r="T150" s="386">
        <v>0.96099999999999997</v>
      </c>
      <c r="U150" s="365">
        <v>375593</v>
      </c>
      <c r="X150" s="388">
        <v>109.3</v>
      </c>
      <c r="Y150" s="389">
        <v>320652</v>
      </c>
      <c r="Z150" s="390">
        <v>205852</v>
      </c>
      <c r="AB150" s="388">
        <v>102.6</v>
      </c>
      <c r="AC150" s="391">
        <v>32155.3</v>
      </c>
      <c r="AD150" s="390">
        <v>202297</v>
      </c>
    </row>
    <row r="151" spans="1:30">
      <c r="A151" s="33"/>
      <c r="B151" s="34" t="s">
        <v>168</v>
      </c>
      <c r="C151" s="383">
        <v>119.8</v>
      </c>
      <c r="D151" s="384">
        <v>3713726</v>
      </c>
      <c r="E151" s="384">
        <v>621439</v>
      </c>
      <c r="F151" s="383">
        <v>107.8</v>
      </c>
      <c r="G151" s="361">
        <v>1129585.8419999999</v>
      </c>
      <c r="H151" s="385">
        <v>0.48</v>
      </c>
      <c r="I151" s="404">
        <v>-5.5</v>
      </c>
      <c r="J151" s="386">
        <v>0.97299999999999998</v>
      </c>
      <c r="K151" s="365">
        <v>390517</v>
      </c>
      <c r="M151" s="387">
        <v>119.8</v>
      </c>
      <c r="N151" s="384">
        <v>3819.84</v>
      </c>
      <c r="O151" s="383">
        <v>614.66</v>
      </c>
      <c r="P151" s="383">
        <v>107.8</v>
      </c>
      <c r="Q151" s="361">
        <v>1130869.8</v>
      </c>
      <c r="R151" s="385">
        <v>0.48</v>
      </c>
      <c r="S151" s="1852">
        <v>-5.5</v>
      </c>
      <c r="T151" s="386">
        <v>0.95499999999999996</v>
      </c>
      <c r="U151" s="365">
        <v>364909</v>
      </c>
      <c r="X151" s="392">
        <v>107</v>
      </c>
      <c r="Y151" s="393">
        <v>488322</v>
      </c>
      <c r="Z151" s="394">
        <v>200174</v>
      </c>
      <c r="AB151" s="392">
        <v>101.7</v>
      </c>
      <c r="AC151" s="395">
        <v>32654.3</v>
      </c>
      <c r="AD151" s="394">
        <v>215586</v>
      </c>
    </row>
    <row r="152" spans="1:30">
      <c r="A152" s="264" t="s">
        <v>182</v>
      </c>
      <c r="B152" s="64" t="s">
        <v>157</v>
      </c>
      <c r="C152" s="396">
        <v>116.9</v>
      </c>
      <c r="D152" s="397">
        <v>3587370</v>
      </c>
      <c r="E152" s="397">
        <v>601200</v>
      </c>
      <c r="F152" s="396">
        <v>106</v>
      </c>
      <c r="G152" s="398">
        <v>1024086.51</v>
      </c>
      <c r="H152" s="399">
        <v>0.49</v>
      </c>
      <c r="I152" s="400">
        <v>-0.2</v>
      </c>
      <c r="J152" s="401">
        <v>0.88200000000000001</v>
      </c>
      <c r="K152" s="402">
        <v>291576</v>
      </c>
      <c r="M152" s="403">
        <v>116.9</v>
      </c>
      <c r="N152" s="397">
        <v>3812.4</v>
      </c>
      <c r="O152" s="396">
        <v>659.53</v>
      </c>
      <c r="P152" s="396">
        <v>106</v>
      </c>
      <c r="Q152" s="398">
        <v>1109111.5</v>
      </c>
      <c r="R152" s="399">
        <v>0.49</v>
      </c>
      <c r="S152" s="1851">
        <v>-0.2</v>
      </c>
      <c r="T152" s="401">
        <v>0.93500000000000005</v>
      </c>
      <c r="U152" s="402">
        <v>366382</v>
      </c>
      <c r="X152" s="388">
        <v>97.4</v>
      </c>
      <c r="Y152" s="389">
        <v>320947</v>
      </c>
      <c r="Z152" s="390">
        <v>210920</v>
      </c>
      <c r="AB152" s="388">
        <v>100.9</v>
      </c>
      <c r="AC152" s="391">
        <v>31872</v>
      </c>
      <c r="AD152" s="390">
        <v>200496</v>
      </c>
    </row>
    <row r="153" spans="1:30">
      <c r="A153" s="33">
        <v>2001</v>
      </c>
      <c r="B153" s="34" t="s">
        <v>158</v>
      </c>
      <c r="C153" s="383">
        <v>115.9</v>
      </c>
      <c r="D153" s="384">
        <v>3447946</v>
      </c>
      <c r="E153" s="384">
        <v>515229</v>
      </c>
      <c r="F153" s="383">
        <v>102.4</v>
      </c>
      <c r="G153" s="361">
        <v>1098699.4029999999</v>
      </c>
      <c r="H153" s="385">
        <v>0.48</v>
      </c>
      <c r="I153" s="404">
        <v>-7.3</v>
      </c>
      <c r="J153" s="386">
        <v>0.93</v>
      </c>
      <c r="K153" s="365">
        <v>367269</v>
      </c>
      <c r="M153" s="387">
        <v>115.9</v>
      </c>
      <c r="N153" s="384">
        <v>3745.91</v>
      </c>
      <c r="O153" s="383">
        <v>547.41999999999996</v>
      </c>
      <c r="P153" s="383">
        <v>102.4</v>
      </c>
      <c r="Q153" s="361">
        <v>1117123.5</v>
      </c>
      <c r="R153" s="385">
        <v>0.48</v>
      </c>
      <c r="S153" s="1852">
        <v>-7.3</v>
      </c>
      <c r="T153" s="386">
        <v>0.93899999999999995</v>
      </c>
      <c r="U153" s="365">
        <v>388279</v>
      </c>
      <c r="X153" s="388">
        <v>102.8</v>
      </c>
      <c r="Y153" s="389">
        <v>242525</v>
      </c>
      <c r="Z153" s="390">
        <v>174552</v>
      </c>
      <c r="AB153" s="388">
        <v>104.9</v>
      </c>
      <c r="AC153" s="391">
        <v>31296.9</v>
      </c>
      <c r="AD153" s="390">
        <v>201996</v>
      </c>
    </row>
    <row r="154" spans="1:30">
      <c r="A154" s="33"/>
      <c r="B154" s="34" t="s">
        <v>159</v>
      </c>
      <c r="C154" s="383">
        <v>114.1</v>
      </c>
      <c r="D154" s="384">
        <v>3666480</v>
      </c>
      <c r="E154" s="384">
        <v>603600</v>
      </c>
      <c r="F154" s="383">
        <v>101.5</v>
      </c>
      <c r="G154" s="361">
        <v>1070931.75</v>
      </c>
      <c r="H154" s="385">
        <v>0.47</v>
      </c>
      <c r="I154" s="404">
        <v>-4.8</v>
      </c>
      <c r="J154" s="386">
        <v>1.169</v>
      </c>
      <c r="K154" s="365">
        <v>424185</v>
      </c>
      <c r="M154" s="387">
        <v>114.1</v>
      </c>
      <c r="N154" s="384">
        <v>3701.09</v>
      </c>
      <c r="O154" s="383">
        <v>643.6</v>
      </c>
      <c r="P154" s="383">
        <v>101.5</v>
      </c>
      <c r="Q154" s="361">
        <v>1063427.3999999999</v>
      </c>
      <c r="R154" s="385">
        <v>0.47</v>
      </c>
      <c r="S154" s="1852">
        <v>-4.8</v>
      </c>
      <c r="T154" s="386">
        <v>0.92400000000000004</v>
      </c>
      <c r="U154" s="365">
        <v>367876</v>
      </c>
      <c r="X154" s="388">
        <v>99.6</v>
      </c>
      <c r="Y154" s="389">
        <v>313958</v>
      </c>
      <c r="Z154" s="390">
        <v>223791</v>
      </c>
      <c r="AB154" s="388">
        <v>96.9</v>
      </c>
      <c r="AC154" s="391">
        <v>31188.2</v>
      </c>
      <c r="AD154" s="390">
        <v>216328</v>
      </c>
    </row>
    <row r="155" spans="1:30">
      <c r="A155" s="33"/>
      <c r="B155" s="34" t="s">
        <v>160</v>
      </c>
      <c r="C155" s="383">
        <v>113.8</v>
      </c>
      <c r="D155" s="384">
        <v>3535581</v>
      </c>
      <c r="E155" s="384">
        <v>595196</v>
      </c>
      <c r="F155" s="383">
        <v>101.2</v>
      </c>
      <c r="G155" s="361">
        <v>1125514.2689999999</v>
      </c>
      <c r="H155" s="385">
        <v>0.47</v>
      </c>
      <c r="I155" s="404">
        <v>-5.4</v>
      </c>
      <c r="J155" s="386">
        <v>0.86699999999999999</v>
      </c>
      <c r="K155" s="365">
        <v>373065</v>
      </c>
      <c r="M155" s="387">
        <v>113.8</v>
      </c>
      <c r="N155" s="384">
        <v>3693.74</v>
      </c>
      <c r="O155" s="383">
        <v>583.92999999999995</v>
      </c>
      <c r="P155" s="383">
        <v>101.2</v>
      </c>
      <c r="Q155" s="361">
        <v>1085532.1000000001</v>
      </c>
      <c r="R155" s="385">
        <v>0.47</v>
      </c>
      <c r="S155" s="1852">
        <v>-5.4</v>
      </c>
      <c r="T155" s="386">
        <v>0.90700000000000003</v>
      </c>
      <c r="U155" s="365">
        <v>374687</v>
      </c>
      <c r="X155" s="388">
        <v>104.5</v>
      </c>
      <c r="Y155" s="389">
        <v>298860</v>
      </c>
      <c r="Z155" s="390">
        <v>215925</v>
      </c>
      <c r="AB155" s="388">
        <v>100.4</v>
      </c>
      <c r="AC155" s="391">
        <v>31571.8</v>
      </c>
      <c r="AD155" s="390">
        <v>205393</v>
      </c>
    </row>
    <row r="156" spans="1:30">
      <c r="A156" s="33"/>
      <c r="B156" s="34" t="s">
        <v>161</v>
      </c>
      <c r="C156" s="383">
        <v>111.9</v>
      </c>
      <c r="D156" s="384">
        <v>3640916</v>
      </c>
      <c r="E156" s="384">
        <v>589421</v>
      </c>
      <c r="F156" s="383">
        <v>98.5</v>
      </c>
      <c r="G156" s="361">
        <v>1063284.365</v>
      </c>
      <c r="H156" s="385">
        <v>0.47</v>
      </c>
      <c r="I156" s="404">
        <v>-6.4</v>
      </c>
      <c r="J156" s="386">
        <v>0.83699999999999997</v>
      </c>
      <c r="K156" s="365">
        <v>345550</v>
      </c>
      <c r="M156" s="387">
        <v>111.9</v>
      </c>
      <c r="N156" s="384">
        <v>3678.51</v>
      </c>
      <c r="O156" s="383">
        <v>640.32000000000005</v>
      </c>
      <c r="P156" s="383">
        <v>98.5</v>
      </c>
      <c r="Q156" s="361">
        <v>1085498.5</v>
      </c>
      <c r="R156" s="385">
        <v>0.47</v>
      </c>
      <c r="S156" s="1852">
        <v>-6.4</v>
      </c>
      <c r="T156" s="386">
        <v>0.90600000000000003</v>
      </c>
      <c r="U156" s="365">
        <v>366030</v>
      </c>
      <c r="X156" s="388">
        <v>98.7</v>
      </c>
      <c r="Y156" s="389">
        <v>300400</v>
      </c>
      <c r="Z156" s="390">
        <v>204393</v>
      </c>
      <c r="AB156" s="388">
        <v>101.5</v>
      </c>
      <c r="AC156" s="391">
        <v>31810</v>
      </c>
      <c r="AD156" s="390">
        <v>203544</v>
      </c>
    </row>
    <row r="157" spans="1:30">
      <c r="A157" s="33"/>
      <c r="B157" s="34" t="s">
        <v>162</v>
      </c>
      <c r="C157" s="383">
        <v>112.5</v>
      </c>
      <c r="D157" s="384">
        <v>3799364</v>
      </c>
      <c r="E157" s="384">
        <v>666628</v>
      </c>
      <c r="F157" s="383">
        <v>99.5</v>
      </c>
      <c r="G157" s="361">
        <v>1117807.5359999998</v>
      </c>
      <c r="H157" s="385">
        <v>0.47</v>
      </c>
      <c r="I157" s="404">
        <v>-3.4</v>
      </c>
      <c r="J157" s="386">
        <v>0.88</v>
      </c>
      <c r="K157" s="365">
        <v>363414</v>
      </c>
      <c r="M157" s="387">
        <v>112.5</v>
      </c>
      <c r="N157" s="384">
        <v>3654.42</v>
      </c>
      <c r="O157" s="383">
        <v>603.04999999999995</v>
      </c>
      <c r="P157" s="383">
        <v>99.5</v>
      </c>
      <c r="Q157" s="361">
        <v>1068107.3999999999</v>
      </c>
      <c r="R157" s="385">
        <v>0.47</v>
      </c>
      <c r="S157" s="1852">
        <v>-3.4</v>
      </c>
      <c r="T157" s="386">
        <v>0.9</v>
      </c>
      <c r="U157" s="365">
        <v>353785</v>
      </c>
      <c r="X157" s="388">
        <v>101.2</v>
      </c>
      <c r="Y157" s="389">
        <v>298243</v>
      </c>
      <c r="Z157" s="390">
        <v>190203</v>
      </c>
      <c r="AB157" s="388">
        <v>102.3</v>
      </c>
      <c r="AC157" s="391">
        <v>31879.8</v>
      </c>
      <c r="AD157" s="390">
        <v>200603</v>
      </c>
    </row>
    <row r="158" spans="1:30">
      <c r="A158" s="33"/>
      <c r="B158" s="34" t="s">
        <v>163</v>
      </c>
      <c r="C158" s="383">
        <v>110.3</v>
      </c>
      <c r="D158" s="384">
        <v>4022577</v>
      </c>
      <c r="E158" s="384">
        <v>732400</v>
      </c>
      <c r="F158" s="383">
        <v>98.6</v>
      </c>
      <c r="G158" s="361">
        <v>1084682.0819999999</v>
      </c>
      <c r="H158" s="385">
        <v>0.46</v>
      </c>
      <c r="I158" s="404">
        <v>-3.3</v>
      </c>
      <c r="J158" s="386">
        <v>0.86099999999999999</v>
      </c>
      <c r="K158" s="365">
        <v>360986</v>
      </c>
      <c r="M158" s="387">
        <v>110.3</v>
      </c>
      <c r="N158" s="384">
        <v>3689.57</v>
      </c>
      <c r="O158" s="383">
        <v>645.66</v>
      </c>
      <c r="P158" s="383">
        <v>98.6</v>
      </c>
      <c r="Q158" s="361">
        <v>1057635.6000000001</v>
      </c>
      <c r="R158" s="385">
        <v>0.46</v>
      </c>
      <c r="S158" s="1852">
        <v>-3.3</v>
      </c>
      <c r="T158" s="386">
        <v>0.88100000000000001</v>
      </c>
      <c r="U158" s="365">
        <v>358484</v>
      </c>
      <c r="X158" s="388">
        <v>93.9</v>
      </c>
      <c r="Y158" s="389">
        <v>389839</v>
      </c>
      <c r="Z158" s="390">
        <v>211198</v>
      </c>
      <c r="AB158" s="388">
        <v>98.4</v>
      </c>
      <c r="AC158" s="391">
        <v>31773.3</v>
      </c>
      <c r="AD158" s="390">
        <v>204648</v>
      </c>
    </row>
    <row r="159" spans="1:30">
      <c r="A159" s="33"/>
      <c r="B159" s="34" t="s">
        <v>164</v>
      </c>
      <c r="C159" s="383">
        <v>102.3</v>
      </c>
      <c r="D159" s="384">
        <v>3789458</v>
      </c>
      <c r="E159" s="384">
        <v>528267</v>
      </c>
      <c r="F159" s="383">
        <v>86.1</v>
      </c>
      <c r="G159" s="361">
        <v>1028425.4639999999</v>
      </c>
      <c r="H159" s="385">
        <v>0.46</v>
      </c>
      <c r="I159" s="404">
        <v>-2.8</v>
      </c>
      <c r="J159" s="386">
        <v>0.77500000000000002</v>
      </c>
      <c r="K159" s="365">
        <v>350759</v>
      </c>
      <c r="M159" s="387">
        <v>102.3</v>
      </c>
      <c r="N159" s="384">
        <v>3621.35</v>
      </c>
      <c r="O159" s="383">
        <v>548.98</v>
      </c>
      <c r="P159" s="383">
        <v>86.1</v>
      </c>
      <c r="Q159" s="361">
        <v>1064618.3999999999</v>
      </c>
      <c r="R159" s="385">
        <v>0.46</v>
      </c>
      <c r="S159" s="1852">
        <v>-2.8</v>
      </c>
      <c r="T159" s="386">
        <v>0.84799999999999998</v>
      </c>
      <c r="U159" s="365">
        <v>353944</v>
      </c>
      <c r="X159" s="388">
        <v>93.8</v>
      </c>
      <c r="Y159" s="389">
        <v>263715</v>
      </c>
      <c r="Z159" s="390">
        <v>212246</v>
      </c>
      <c r="AB159" s="388">
        <v>98.5</v>
      </c>
      <c r="AC159" s="391">
        <v>31855.3</v>
      </c>
      <c r="AD159" s="390">
        <v>199421</v>
      </c>
    </row>
    <row r="160" spans="1:30">
      <c r="A160" s="33"/>
      <c r="B160" s="34" t="s">
        <v>165</v>
      </c>
      <c r="C160" s="383">
        <v>104</v>
      </c>
      <c r="D160" s="384">
        <v>3676061</v>
      </c>
      <c r="E160" s="384">
        <v>677350</v>
      </c>
      <c r="F160" s="383">
        <v>89.6</v>
      </c>
      <c r="G160" s="361">
        <v>1033984.41</v>
      </c>
      <c r="H160" s="385">
        <v>0.45</v>
      </c>
      <c r="I160" s="404">
        <v>-0.1</v>
      </c>
      <c r="J160" s="386">
        <v>0.89</v>
      </c>
      <c r="K160" s="365">
        <v>355589</v>
      </c>
      <c r="M160" s="387">
        <v>104</v>
      </c>
      <c r="N160" s="384">
        <v>3511.82</v>
      </c>
      <c r="O160" s="383">
        <v>658.35</v>
      </c>
      <c r="P160" s="383">
        <v>89.6</v>
      </c>
      <c r="Q160" s="361">
        <v>1047876.3</v>
      </c>
      <c r="R160" s="385">
        <v>0.45</v>
      </c>
      <c r="S160" s="1852">
        <v>-0.1</v>
      </c>
      <c r="T160" s="386">
        <v>0.85799999999999998</v>
      </c>
      <c r="U160" s="365">
        <v>352135</v>
      </c>
      <c r="X160" s="388">
        <v>94.7</v>
      </c>
      <c r="Y160" s="389">
        <v>274794</v>
      </c>
      <c r="Z160" s="390">
        <v>184932</v>
      </c>
      <c r="AB160" s="388">
        <v>95.8</v>
      </c>
      <c r="AC160" s="391">
        <v>32449.8</v>
      </c>
      <c r="AD160" s="390">
        <v>196584</v>
      </c>
    </row>
    <row r="161" spans="1:30">
      <c r="A161" s="33"/>
      <c r="B161" s="34" t="s">
        <v>166</v>
      </c>
      <c r="C161" s="383">
        <v>106.6</v>
      </c>
      <c r="D161" s="384">
        <v>3646726</v>
      </c>
      <c r="E161" s="384">
        <v>610815</v>
      </c>
      <c r="F161" s="383">
        <v>90.5</v>
      </c>
      <c r="G161" s="361">
        <v>1046200.53</v>
      </c>
      <c r="H161" s="385">
        <v>0.42</v>
      </c>
      <c r="I161" s="404">
        <v>-10</v>
      </c>
      <c r="J161" s="386">
        <v>0.86299999999999999</v>
      </c>
      <c r="K161" s="365">
        <v>401436</v>
      </c>
      <c r="M161" s="387">
        <v>106.6</v>
      </c>
      <c r="N161" s="384">
        <v>3554.95</v>
      </c>
      <c r="O161" s="383">
        <v>592.82000000000005</v>
      </c>
      <c r="P161" s="383">
        <v>90.5</v>
      </c>
      <c r="Q161" s="361">
        <v>1042119</v>
      </c>
      <c r="R161" s="385">
        <v>0.42</v>
      </c>
      <c r="S161" s="1852">
        <v>-10</v>
      </c>
      <c r="T161" s="386">
        <v>0.875</v>
      </c>
      <c r="U161" s="365">
        <v>370433</v>
      </c>
      <c r="X161" s="388">
        <v>94.7</v>
      </c>
      <c r="Y161" s="389">
        <v>312944</v>
      </c>
      <c r="Z161" s="390">
        <v>206701</v>
      </c>
      <c r="AB161" s="388">
        <v>93.9</v>
      </c>
      <c r="AC161" s="391">
        <v>32143.7</v>
      </c>
      <c r="AD161" s="390">
        <v>195294</v>
      </c>
    </row>
    <row r="162" spans="1:30">
      <c r="A162" s="33"/>
      <c r="B162" s="34" t="s">
        <v>167</v>
      </c>
      <c r="C162" s="383">
        <v>105.4</v>
      </c>
      <c r="D162" s="384">
        <v>3444710</v>
      </c>
      <c r="E162" s="384">
        <v>621661</v>
      </c>
      <c r="F162" s="383">
        <v>90.9</v>
      </c>
      <c r="G162" s="361">
        <v>1100019.835</v>
      </c>
      <c r="H162" s="385">
        <v>0.41</v>
      </c>
      <c r="I162" s="404">
        <v>-1.3</v>
      </c>
      <c r="J162" s="386">
        <v>0.873</v>
      </c>
      <c r="K162" s="365">
        <v>338809</v>
      </c>
      <c r="M162" s="387">
        <v>105.4</v>
      </c>
      <c r="N162" s="384">
        <v>3545.79</v>
      </c>
      <c r="O162" s="383">
        <v>647.74</v>
      </c>
      <c r="P162" s="383">
        <v>90.9</v>
      </c>
      <c r="Q162" s="361">
        <v>1054781</v>
      </c>
      <c r="R162" s="385">
        <v>0.41</v>
      </c>
      <c r="S162" s="1852">
        <v>-1.3</v>
      </c>
      <c r="T162" s="386">
        <v>0.86399999999999999</v>
      </c>
      <c r="U162" s="365">
        <v>348590</v>
      </c>
      <c r="X162" s="388">
        <v>97.9</v>
      </c>
      <c r="Y162" s="389">
        <v>333972</v>
      </c>
      <c r="Z162" s="390">
        <v>209637</v>
      </c>
      <c r="AB162" s="388">
        <v>91.7</v>
      </c>
      <c r="AC162" s="391">
        <v>32686.400000000001</v>
      </c>
      <c r="AD162" s="390">
        <v>200695</v>
      </c>
    </row>
    <row r="163" spans="1:30">
      <c r="A163" s="57"/>
      <c r="B163" s="51" t="s">
        <v>168</v>
      </c>
      <c r="C163" s="405">
        <v>103.8</v>
      </c>
      <c r="D163" s="406">
        <v>3427251</v>
      </c>
      <c r="E163" s="406">
        <v>899426</v>
      </c>
      <c r="F163" s="405">
        <v>86.4</v>
      </c>
      <c r="G163" s="373">
        <v>1042082.43</v>
      </c>
      <c r="H163" s="407">
        <v>0.4</v>
      </c>
      <c r="I163" s="408">
        <v>-5.5</v>
      </c>
      <c r="J163" s="409">
        <v>0.84299999999999997</v>
      </c>
      <c r="K163" s="377">
        <v>378024</v>
      </c>
      <c r="M163" s="410">
        <v>103.8</v>
      </c>
      <c r="N163" s="406">
        <v>3529.64</v>
      </c>
      <c r="O163" s="405">
        <v>827.43</v>
      </c>
      <c r="P163" s="405">
        <v>86.4</v>
      </c>
      <c r="Q163" s="373">
        <v>1043700.1</v>
      </c>
      <c r="R163" s="407">
        <v>0.4</v>
      </c>
      <c r="S163" s="1853">
        <v>-5.5</v>
      </c>
      <c r="T163" s="409">
        <v>0.82199999999999995</v>
      </c>
      <c r="U163" s="377">
        <v>361703</v>
      </c>
      <c r="X163" s="388">
        <v>93</v>
      </c>
      <c r="Y163" s="389">
        <v>473147</v>
      </c>
      <c r="Z163" s="390">
        <v>181823</v>
      </c>
      <c r="AB163" s="388">
        <v>88</v>
      </c>
      <c r="AC163" s="391">
        <v>31875.1</v>
      </c>
      <c r="AD163" s="390">
        <v>193742</v>
      </c>
    </row>
    <row r="164" spans="1:30">
      <c r="A164" s="265" t="s">
        <v>183</v>
      </c>
      <c r="B164" s="34" t="s">
        <v>157</v>
      </c>
      <c r="C164" s="383">
        <v>105.1</v>
      </c>
      <c r="D164" s="384">
        <v>3315628</v>
      </c>
      <c r="E164" s="384">
        <v>515620</v>
      </c>
      <c r="F164" s="383">
        <v>88</v>
      </c>
      <c r="G164" s="361">
        <v>918855.81599999999</v>
      </c>
      <c r="H164" s="385">
        <v>0.4</v>
      </c>
      <c r="I164" s="404">
        <v>-3.6</v>
      </c>
      <c r="J164" s="386">
        <v>0.84299999999999997</v>
      </c>
      <c r="K164" s="365">
        <v>302907</v>
      </c>
      <c r="M164" s="387">
        <v>105.1</v>
      </c>
      <c r="N164" s="384">
        <v>3513.39</v>
      </c>
      <c r="O164" s="383">
        <v>565.63</v>
      </c>
      <c r="P164" s="383">
        <v>88</v>
      </c>
      <c r="Q164" s="361">
        <v>991847.9</v>
      </c>
      <c r="R164" s="385">
        <v>0.4</v>
      </c>
      <c r="S164" s="1852">
        <v>-3.6</v>
      </c>
      <c r="T164" s="386">
        <v>0.89500000000000002</v>
      </c>
      <c r="U164" s="365">
        <v>375790</v>
      </c>
      <c r="X164" s="411">
        <v>86.2</v>
      </c>
      <c r="Y164" s="412">
        <v>333011</v>
      </c>
      <c r="Z164" s="413">
        <v>209656</v>
      </c>
      <c r="AB164" s="411">
        <v>89.4</v>
      </c>
      <c r="AC164" s="414">
        <v>32956</v>
      </c>
      <c r="AD164" s="413">
        <v>200641</v>
      </c>
    </row>
    <row r="165" spans="1:30">
      <c r="A165" s="33">
        <v>2002</v>
      </c>
      <c r="B165" s="34" t="s">
        <v>158</v>
      </c>
      <c r="C165" s="383">
        <v>106.1</v>
      </c>
      <c r="D165" s="384">
        <v>3258641</v>
      </c>
      <c r="E165" s="384">
        <v>581101</v>
      </c>
      <c r="F165" s="383">
        <v>87.1</v>
      </c>
      <c r="G165" s="361">
        <v>966732.84</v>
      </c>
      <c r="H165" s="385">
        <v>0.4</v>
      </c>
      <c r="I165" s="404">
        <v>-5.7</v>
      </c>
      <c r="J165" s="386">
        <v>0.90400000000000003</v>
      </c>
      <c r="K165" s="365">
        <v>364197</v>
      </c>
      <c r="M165" s="387">
        <v>106.1</v>
      </c>
      <c r="N165" s="384">
        <v>3549.19</v>
      </c>
      <c r="O165" s="383">
        <v>620.19000000000005</v>
      </c>
      <c r="P165" s="383">
        <v>87.1</v>
      </c>
      <c r="Q165" s="361">
        <v>983705.1</v>
      </c>
      <c r="R165" s="385">
        <v>0.4</v>
      </c>
      <c r="S165" s="1852">
        <v>-5.7</v>
      </c>
      <c r="T165" s="386">
        <v>0.91500000000000004</v>
      </c>
      <c r="U165" s="365">
        <v>380767</v>
      </c>
      <c r="X165" s="388">
        <v>83.1</v>
      </c>
      <c r="Y165" s="389">
        <v>241829</v>
      </c>
      <c r="Z165" s="390">
        <v>181442</v>
      </c>
      <c r="AB165" s="388">
        <v>85</v>
      </c>
      <c r="AC165" s="391">
        <v>31040</v>
      </c>
      <c r="AD165" s="390">
        <v>211794</v>
      </c>
    </row>
    <row r="166" spans="1:30">
      <c r="A166" s="33"/>
      <c r="B166" s="34" t="s">
        <v>159</v>
      </c>
      <c r="C166" s="383">
        <v>108.8</v>
      </c>
      <c r="D166" s="384">
        <v>3483150</v>
      </c>
      <c r="E166" s="384">
        <v>506131</v>
      </c>
      <c r="F166" s="383">
        <v>94.7</v>
      </c>
      <c r="G166" s="361">
        <v>947197.57199999993</v>
      </c>
      <c r="H166" s="385">
        <v>0.4</v>
      </c>
      <c r="I166" s="404">
        <v>-3.2</v>
      </c>
      <c r="J166" s="386">
        <v>1.1970000000000001</v>
      </c>
      <c r="K166" s="365">
        <v>431187</v>
      </c>
      <c r="M166" s="387">
        <v>108.8</v>
      </c>
      <c r="N166" s="384">
        <v>3515.96</v>
      </c>
      <c r="O166" s="383">
        <v>564</v>
      </c>
      <c r="P166" s="383">
        <v>94.7</v>
      </c>
      <c r="Q166" s="361">
        <v>950298</v>
      </c>
      <c r="R166" s="385">
        <v>0.4</v>
      </c>
      <c r="S166" s="1852">
        <v>-3.2</v>
      </c>
      <c r="T166" s="386">
        <v>0.95299999999999996</v>
      </c>
      <c r="U166" s="365">
        <v>381795</v>
      </c>
      <c r="X166" s="388">
        <v>86.6</v>
      </c>
      <c r="Y166" s="389">
        <v>333023</v>
      </c>
      <c r="Z166" s="390">
        <v>199945</v>
      </c>
      <c r="AB166" s="388">
        <v>84.9</v>
      </c>
      <c r="AC166" s="391">
        <v>32855</v>
      </c>
      <c r="AD166" s="390">
        <v>201709</v>
      </c>
    </row>
    <row r="167" spans="1:30">
      <c r="A167" s="33"/>
      <c r="B167" s="34" t="s">
        <v>160</v>
      </c>
      <c r="C167" s="383">
        <v>107.4</v>
      </c>
      <c r="D167" s="384">
        <v>3415446</v>
      </c>
      <c r="E167" s="384">
        <v>603004</v>
      </c>
      <c r="F167" s="383">
        <v>87.3</v>
      </c>
      <c r="G167" s="361">
        <v>1010180.8620000001</v>
      </c>
      <c r="H167" s="385">
        <v>0.4</v>
      </c>
      <c r="I167" s="404">
        <v>-3.7</v>
      </c>
      <c r="J167" s="386">
        <v>0.88200000000000001</v>
      </c>
      <c r="K167" s="365">
        <v>425124</v>
      </c>
      <c r="M167" s="387">
        <v>107.4</v>
      </c>
      <c r="N167" s="384">
        <v>3558.3</v>
      </c>
      <c r="O167" s="383">
        <v>588.16</v>
      </c>
      <c r="P167" s="383">
        <v>87.3</v>
      </c>
      <c r="Q167" s="361">
        <v>973321</v>
      </c>
      <c r="R167" s="385">
        <v>0.4</v>
      </c>
      <c r="S167" s="1852">
        <v>-3.7</v>
      </c>
      <c r="T167" s="386">
        <v>0.92200000000000004</v>
      </c>
      <c r="U167" s="365">
        <v>415014</v>
      </c>
      <c r="X167" s="388">
        <v>87.6</v>
      </c>
      <c r="Y167" s="389">
        <v>304308</v>
      </c>
      <c r="Z167" s="390">
        <v>215828</v>
      </c>
      <c r="AB167" s="388">
        <v>84.4</v>
      </c>
      <c r="AC167" s="391">
        <v>32273.4</v>
      </c>
      <c r="AD167" s="390">
        <v>197993</v>
      </c>
    </row>
    <row r="168" spans="1:30">
      <c r="A168" s="33"/>
      <c r="B168" s="34" t="s">
        <v>161</v>
      </c>
      <c r="C168" s="383">
        <v>108</v>
      </c>
      <c r="D168" s="384">
        <v>3533097</v>
      </c>
      <c r="E168" s="384">
        <v>518253</v>
      </c>
      <c r="F168" s="383">
        <v>90</v>
      </c>
      <c r="G168" s="361">
        <v>956187.13199999998</v>
      </c>
      <c r="H168" s="385">
        <v>0.41</v>
      </c>
      <c r="I168" s="404">
        <v>-3.4</v>
      </c>
      <c r="J168" s="386">
        <v>0.88400000000000001</v>
      </c>
      <c r="K168" s="365">
        <v>364897</v>
      </c>
      <c r="M168" s="387">
        <v>108</v>
      </c>
      <c r="N168" s="384">
        <v>3570.46</v>
      </c>
      <c r="O168" s="383">
        <v>586.94000000000005</v>
      </c>
      <c r="P168" s="383">
        <v>90</v>
      </c>
      <c r="Q168" s="361">
        <v>971119.6</v>
      </c>
      <c r="R168" s="385">
        <v>0.41</v>
      </c>
      <c r="S168" s="1852">
        <v>-3.4</v>
      </c>
      <c r="T168" s="386">
        <v>0.95399999999999996</v>
      </c>
      <c r="U168" s="365">
        <v>383765</v>
      </c>
      <c r="X168" s="388">
        <v>82.9</v>
      </c>
      <c r="Y168" s="389">
        <v>305010</v>
      </c>
      <c r="Z168" s="390">
        <v>207195</v>
      </c>
      <c r="AB168" s="388">
        <v>85.1</v>
      </c>
      <c r="AC168" s="391">
        <v>32407.9</v>
      </c>
      <c r="AD168" s="390">
        <v>202492</v>
      </c>
    </row>
    <row r="169" spans="1:30">
      <c r="A169" s="33"/>
      <c r="B169" s="34" t="s">
        <v>162</v>
      </c>
      <c r="C169" s="383">
        <v>110.2</v>
      </c>
      <c r="D169" s="384">
        <v>3688842</v>
      </c>
      <c r="E169" s="384">
        <v>686413</v>
      </c>
      <c r="F169" s="383">
        <v>94.6</v>
      </c>
      <c r="G169" s="361">
        <v>998681.60700000008</v>
      </c>
      <c r="H169" s="385">
        <v>0.41</v>
      </c>
      <c r="I169" s="404">
        <v>-1.4</v>
      </c>
      <c r="J169" s="386">
        <v>0.92800000000000005</v>
      </c>
      <c r="K169" s="365">
        <v>382066</v>
      </c>
      <c r="M169" s="387">
        <v>110.2</v>
      </c>
      <c r="N169" s="384">
        <v>3546.64</v>
      </c>
      <c r="O169" s="383">
        <v>596.11</v>
      </c>
      <c r="P169" s="383">
        <v>94.6</v>
      </c>
      <c r="Q169" s="361">
        <v>964474.4</v>
      </c>
      <c r="R169" s="385">
        <v>0.41</v>
      </c>
      <c r="S169" s="1852">
        <v>-1.4</v>
      </c>
      <c r="T169" s="386">
        <v>0.94199999999999995</v>
      </c>
      <c r="U169" s="365">
        <v>383677</v>
      </c>
      <c r="X169" s="388">
        <v>83.1</v>
      </c>
      <c r="Y169" s="389">
        <v>315814</v>
      </c>
      <c r="Z169" s="390">
        <v>179314</v>
      </c>
      <c r="AB169" s="388">
        <v>83.9</v>
      </c>
      <c r="AC169" s="391">
        <v>33156.1</v>
      </c>
      <c r="AD169" s="390">
        <v>198992</v>
      </c>
    </row>
    <row r="170" spans="1:30">
      <c r="A170" s="33"/>
      <c r="B170" s="34" t="s">
        <v>163</v>
      </c>
      <c r="C170" s="383">
        <v>112.4</v>
      </c>
      <c r="D170" s="384">
        <v>4035226</v>
      </c>
      <c r="E170" s="384">
        <v>506407</v>
      </c>
      <c r="F170" s="383">
        <v>96.4</v>
      </c>
      <c r="G170" s="361">
        <v>1004994.7359999999</v>
      </c>
      <c r="H170" s="385">
        <v>0.42</v>
      </c>
      <c r="I170" s="404">
        <v>-9.4</v>
      </c>
      <c r="J170" s="386">
        <v>0.96399999999999997</v>
      </c>
      <c r="K170" s="365">
        <v>402718</v>
      </c>
      <c r="M170" s="387">
        <v>112.4</v>
      </c>
      <c r="N170" s="384">
        <v>3698.23</v>
      </c>
      <c r="O170" s="383">
        <v>437.68</v>
      </c>
      <c r="P170" s="383">
        <v>96.4</v>
      </c>
      <c r="Q170" s="361">
        <v>973150.5</v>
      </c>
      <c r="R170" s="385">
        <v>0.42</v>
      </c>
      <c r="S170" s="1852">
        <v>-9.4</v>
      </c>
      <c r="T170" s="386">
        <v>0.98399999999999999</v>
      </c>
      <c r="U170" s="365">
        <v>390075</v>
      </c>
      <c r="X170" s="388">
        <v>80.8</v>
      </c>
      <c r="Y170" s="389">
        <v>375479</v>
      </c>
      <c r="Z170" s="390">
        <v>215319</v>
      </c>
      <c r="AB170" s="388">
        <v>84.5</v>
      </c>
      <c r="AC170" s="391">
        <v>31495.5</v>
      </c>
      <c r="AD170" s="390">
        <v>201170</v>
      </c>
    </row>
    <row r="171" spans="1:30">
      <c r="A171" s="33"/>
      <c r="B171" s="34" t="s">
        <v>164</v>
      </c>
      <c r="C171" s="383">
        <v>112.5</v>
      </c>
      <c r="D171" s="384">
        <v>3785406</v>
      </c>
      <c r="E171" s="384">
        <v>570012</v>
      </c>
      <c r="F171" s="383">
        <v>98.8</v>
      </c>
      <c r="G171" s="361">
        <v>938851.34700000007</v>
      </c>
      <c r="H171" s="385">
        <v>0.42</v>
      </c>
      <c r="I171" s="404">
        <v>-3.4</v>
      </c>
      <c r="J171" s="386">
        <v>0.9</v>
      </c>
      <c r="K171" s="365">
        <v>358744</v>
      </c>
      <c r="M171" s="387">
        <v>112.5</v>
      </c>
      <c r="N171" s="384">
        <v>3620.49</v>
      </c>
      <c r="O171" s="383">
        <v>578.48</v>
      </c>
      <c r="P171" s="383">
        <v>98.8</v>
      </c>
      <c r="Q171" s="361">
        <v>966739.2</v>
      </c>
      <c r="R171" s="385">
        <v>0.42</v>
      </c>
      <c r="S171" s="1852">
        <v>-3.4</v>
      </c>
      <c r="T171" s="386">
        <v>0.99199999999999999</v>
      </c>
      <c r="U171" s="365">
        <v>364006</v>
      </c>
      <c r="X171" s="388">
        <v>81</v>
      </c>
      <c r="Y171" s="389">
        <v>264094</v>
      </c>
      <c r="Z171" s="390">
        <v>202856</v>
      </c>
      <c r="AB171" s="388">
        <v>84.7</v>
      </c>
      <c r="AC171" s="391">
        <v>31468.5</v>
      </c>
      <c r="AD171" s="390">
        <v>197190</v>
      </c>
    </row>
    <row r="172" spans="1:30">
      <c r="A172" s="33"/>
      <c r="B172" s="34" t="s">
        <v>165</v>
      </c>
      <c r="C172" s="383">
        <v>108.1</v>
      </c>
      <c r="D172" s="384">
        <v>3755852</v>
      </c>
      <c r="E172" s="384">
        <v>611975</v>
      </c>
      <c r="F172" s="383">
        <v>90.5</v>
      </c>
      <c r="G172" s="361">
        <v>954147.19699999993</v>
      </c>
      <c r="H172" s="385">
        <v>0.43</v>
      </c>
      <c r="I172" s="404">
        <v>-6.4</v>
      </c>
      <c r="J172" s="386">
        <v>0.97299999999999998</v>
      </c>
      <c r="K172" s="365">
        <v>382272</v>
      </c>
      <c r="M172" s="387">
        <v>108.1</v>
      </c>
      <c r="N172" s="384">
        <v>3585.79</v>
      </c>
      <c r="O172" s="383">
        <v>605.19000000000005</v>
      </c>
      <c r="P172" s="383">
        <v>90.5</v>
      </c>
      <c r="Q172" s="361">
        <v>965998.7</v>
      </c>
      <c r="R172" s="385">
        <v>0.43</v>
      </c>
      <c r="S172" s="1852">
        <v>-6.4</v>
      </c>
      <c r="T172" s="386">
        <v>0.94499999999999995</v>
      </c>
      <c r="U172" s="365">
        <v>382123</v>
      </c>
      <c r="X172" s="388">
        <v>86.2</v>
      </c>
      <c r="Y172" s="389">
        <v>277662</v>
      </c>
      <c r="Z172" s="390">
        <v>191239</v>
      </c>
      <c r="AB172" s="388">
        <v>87.1</v>
      </c>
      <c r="AC172" s="391">
        <v>32304.3</v>
      </c>
      <c r="AD172" s="390">
        <v>195613</v>
      </c>
    </row>
    <row r="173" spans="1:30">
      <c r="A173" s="33"/>
      <c r="B173" s="34" t="s">
        <v>166</v>
      </c>
      <c r="C173" s="383">
        <v>117</v>
      </c>
      <c r="D173" s="384">
        <v>3691152</v>
      </c>
      <c r="E173" s="384">
        <v>581509</v>
      </c>
      <c r="F173" s="383">
        <v>103.1</v>
      </c>
      <c r="G173" s="361">
        <v>965696.06699999992</v>
      </c>
      <c r="H173" s="385">
        <v>0.45</v>
      </c>
      <c r="I173" s="404">
        <v>-4.4000000000000004</v>
      </c>
      <c r="J173" s="386">
        <v>1.01</v>
      </c>
      <c r="K173" s="365">
        <v>437158</v>
      </c>
      <c r="M173" s="387">
        <v>117</v>
      </c>
      <c r="N173" s="384">
        <v>3604.73</v>
      </c>
      <c r="O173" s="383">
        <v>570.44000000000005</v>
      </c>
      <c r="P173" s="383">
        <v>103.1</v>
      </c>
      <c r="Q173" s="361">
        <v>960616.4</v>
      </c>
      <c r="R173" s="385">
        <v>0.45</v>
      </c>
      <c r="S173" s="1852">
        <v>-4.4000000000000004</v>
      </c>
      <c r="T173" s="386">
        <v>1.022</v>
      </c>
      <c r="U173" s="365">
        <v>402950</v>
      </c>
      <c r="X173" s="388">
        <v>86.4</v>
      </c>
      <c r="Y173" s="389">
        <v>301540</v>
      </c>
      <c r="Z173" s="390">
        <v>207078</v>
      </c>
      <c r="AB173" s="388">
        <v>85.6</v>
      </c>
      <c r="AC173" s="391">
        <v>31418.5</v>
      </c>
      <c r="AD173" s="390">
        <v>198136</v>
      </c>
    </row>
    <row r="174" spans="1:30">
      <c r="A174" s="33"/>
      <c r="B174" s="34" t="s">
        <v>167</v>
      </c>
      <c r="C174" s="383">
        <v>114.9</v>
      </c>
      <c r="D174" s="384">
        <v>3487651</v>
      </c>
      <c r="E174" s="384">
        <v>689049</v>
      </c>
      <c r="F174" s="383">
        <v>100.6</v>
      </c>
      <c r="G174" s="361">
        <v>997868.65799999994</v>
      </c>
      <c r="H174" s="385">
        <v>0.44</v>
      </c>
      <c r="I174" s="404">
        <v>-3</v>
      </c>
      <c r="J174" s="386">
        <v>0.999</v>
      </c>
      <c r="K174" s="365">
        <v>391614</v>
      </c>
      <c r="M174" s="387">
        <v>114.9</v>
      </c>
      <c r="N174" s="384">
        <v>3595.82</v>
      </c>
      <c r="O174" s="383">
        <v>688.08</v>
      </c>
      <c r="P174" s="383">
        <v>100.6</v>
      </c>
      <c r="Q174" s="361">
        <v>961123.1</v>
      </c>
      <c r="R174" s="385">
        <v>0.44</v>
      </c>
      <c r="S174" s="1852">
        <v>-3</v>
      </c>
      <c r="T174" s="386">
        <v>0.98199999999999998</v>
      </c>
      <c r="U174" s="365">
        <v>402389</v>
      </c>
      <c r="X174" s="388">
        <v>95.6</v>
      </c>
      <c r="Y174" s="389">
        <v>330267</v>
      </c>
      <c r="Z174" s="390">
        <v>213322</v>
      </c>
      <c r="AB174" s="388">
        <v>89.8</v>
      </c>
      <c r="AC174" s="391">
        <v>31711.8</v>
      </c>
      <c r="AD174" s="390">
        <v>210906</v>
      </c>
    </row>
    <row r="175" spans="1:30">
      <c r="A175" s="33"/>
      <c r="B175" s="34" t="s">
        <v>168</v>
      </c>
      <c r="C175" s="383">
        <v>118.3</v>
      </c>
      <c r="D175" s="384">
        <v>3469518</v>
      </c>
      <c r="E175" s="384">
        <v>590148</v>
      </c>
      <c r="F175" s="383">
        <v>108</v>
      </c>
      <c r="G175" s="361">
        <v>945816.91500000004</v>
      </c>
      <c r="H175" s="385">
        <v>0.44</v>
      </c>
      <c r="I175" s="404">
        <v>-7.9</v>
      </c>
      <c r="J175" s="386">
        <v>1.073</v>
      </c>
      <c r="K175" s="365">
        <v>414244</v>
      </c>
      <c r="M175" s="387">
        <v>118.3</v>
      </c>
      <c r="N175" s="384">
        <v>3575.1</v>
      </c>
      <c r="O175" s="383">
        <v>563.46</v>
      </c>
      <c r="P175" s="383">
        <v>108</v>
      </c>
      <c r="Q175" s="361">
        <v>949446</v>
      </c>
      <c r="R175" s="385">
        <v>0.44</v>
      </c>
      <c r="S175" s="1852">
        <v>-7.9</v>
      </c>
      <c r="T175" s="386">
        <v>1.04</v>
      </c>
      <c r="U175" s="365">
        <v>397395</v>
      </c>
      <c r="X175" s="392">
        <v>95.8</v>
      </c>
      <c r="Y175" s="393">
        <v>440421</v>
      </c>
      <c r="Z175" s="394">
        <v>206053</v>
      </c>
      <c r="AB175" s="392">
        <v>90.5</v>
      </c>
      <c r="AC175" s="395">
        <v>30635.1</v>
      </c>
      <c r="AD175" s="394">
        <v>211073</v>
      </c>
    </row>
    <row r="176" spans="1:30">
      <c r="A176" s="264" t="s">
        <v>184</v>
      </c>
      <c r="B176" s="64" t="s">
        <v>157</v>
      </c>
      <c r="C176" s="396">
        <v>120.1</v>
      </c>
      <c r="D176" s="397">
        <v>3393570</v>
      </c>
      <c r="E176" s="397">
        <v>465817</v>
      </c>
      <c r="F176" s="396">
        <v>109.6</v>
      </c>
      <c r="G176" s="398">
        <v>872704.35200000007</v>
      </c>
      <c r="H176" s="399">
        <v>0.46</v>
      </c>
      <c r="I176" s="400">
        <v>-4.5</v>
      </c>
      <c r="J176" s="401">
        <v>1.008</v>
      </c>
      <c r="K176" s="402">
        <v>324648</v>
      </c>
      <c r="M176" s="403">
        <v>120.1</v>
      </c>
      <c r="N176" s="397">
        <v>3585.03</v>
      </c>
      <c r="O176" s="396">
        <v>524.61</v>
      </c>
      <c r="P176" s="396">
        <v>109.6</v>
      </c>
      <c r="Q176" s="398">
        <v>935542.4</v>
      </c>
      <c r="R176" s="399">
        <v>0.46</v>
      </c>
      <c r="S176" s="1851">
        <v>-4.5</v>
      </c>
      <c r="T176" s="401">
        <v>1.071</v>
      </c>
      <c r="U176" s="402">
        <v>396599</v>
      </c>
      <c r="X176" s="388">
        <v>87.8</v>
      </c>
      <c r="Y176" s="389">
        <v>321705</v>
      </c>
      <c r="Z176" s="390">
        <v>219878</v>
      </c>
      <c r="AB176" s="388">
        <v>91.4</v>
      </c>
      <c r="AC176" s="391">
        <v>31356.400000000001</v>
      </c>
      <c r="AD176" s="390">
        <v>206905</v>
      </c>
    </row>
    <row r="177" spans="1:30">
      <c r="A177" s="33">
        <v>2003</v>
      </c>
      <c r="B177" s="34" t="s">
        <v>158</v>
      </c>
      <c r="C177" s="383">
        <v>119.4</v>
      </c>
      <c r="D177" s="384">
        <v>3272489</v>
      </c>
      <c r="E177" s="384">
        <v>561786</v>
      </c>
      <c r="F177" s="383">
        <v>109.6</v>
      </c>
      <c r="G177" s="361">
        <v>922588.8</v>
      </c>
      <c r="H177" s="385">
        <v>0.47</v>
      </c>
      <c r="I177" s="404">
        <v>-1.5</v>
      </c>
      <c r="J177" s="386">
        <v>1.042</v>
      </c>
      <c r="K177" s="365">
        <v>380666</v>
      </c>
      <c r="M177" s="387">
        <v>119.4</v>
      </c>
      <c r="N177" s="384">
        <v>3570.46</v>
      </c>
      <c r="O177" s="383">
        <v>589.63</v>
      </c>
      <c r="P177" s="383">
        <v>109.6</v>
      </c>
      <c r="Q177" s="361">
        <v>939737.3</v>
      </c>
      <c r="R177" s="385">
        <v>0.47</v>
      </c>
      <c r="S177" s="1852">
        <v>-1.5</v>
      </c>
      <c r="T177" s="386">
        <v>1.06</v>
      </c>
      <c r="U177" s="365">
        <v>395081</v>
      </c>
      <c r="X177" s="388">
        <v>88.8</v>
      </c>
      <c r="Y177" s="389">
        <v>245450</v>
      </c>
      <c r="Z177" s="390">
        <v>169927</v>
      </c>
      <c r="AB177" s="388">
        <v>90.9</v>
      </c>
      <c r="AC177" s="391">
        <v>31283</v>
      </c>
      <c r="AD177" s="390">
        <v>199099</v>
      </c>
    </row>
    <row r="178" spans="1:30">
      <c r="A178" s="33"/>
      <c r="B178" s="34" t="s">
        <v>159</v>
      </c>
      <c r="C178" s="383">
        <v>121.1</v>
      </c>
      <c r="D178" s="384">
        <v>3550992</v>
      </c>
      <c r="E178" s="384">
        <v>531326</v>
      </c>
      <c r="F178" s="383">
        <v>110.2</v>
      </c>
      <c r="G178" s="361">
        <v>901472.22</v>
      </c>
      <c r="H178" s="385">
        <v>0.48</v>
      </c>
      <c r="I178" s="404">
        <v>-4</v>
      </c>
      <c r="J178" s="386">
        <v>1.3180000000000001</v>
      </c>
      <c r="K178" s="365">
        <v>439259</v>
      </c>
      <c r="M178" s="387">
        <v>121.1</v>
      </c>
      <c r="N178" s="384">
        <v>3583.07</v>
      </c>
      <c r="O178" s="383">
        <v>578.91999999999996</v>
      </c>
      <c r="P178" s="383">
        <v>110.2</v>
      </c>
      <c r="Q178" s="361">
        <v>907202.3</v>
      </c>
      <c r="R178" s="385">
        <v>0.48</v>
      </c>
      <c r="S178" s="1852">
        <v>-4</v>
      </c>
      <c r="T178" s="386">
        <v>1.0580000000000001</v>
      </c>
      <c r="U178" s="365">
        <v>395902</v>
      </c>
      <c r="X178" s="388">
        <v>95.7</v>
      </c>
      <c r="Y178" s="389">
        <v>321920</v>
      </c>
      <c r="Z178" s="390">
        <v>197916</v>
      </c>
      <c r="AB178" s="388">
        <v>94.3</v>
      </c>
      <c r="AC178" s="391">
        <v>31132.3</v>
      </c>
      <c r="AD178" s="390">
        <v>198541</v>
      </c>
    </row>
    <row r="179" spans="1:30">
      <c r="A179" s="33"/>
      <c r="B179" s="34" t="s">
        <v>160</v>
      </c>
      <c r="C179" s="383">
        <v>116.8</v>
      </c>
      <c r="D179" s="384">
        <v>3465136</v>
      </c>
      <c r="E179" s="384">
        <v>621201</v>
      </c>
      <c r="F179" s="383">
        <v>103.2</v>
      </c>
      <c r="G179" s="361">
        <v>965550.19499999995</v>
      </c>
      <c r="H179" s="385">
        <v>0.48</v>
      </c>
      <c r="I179" s="404">
        <v>-5.4</v>
      </c>
      <c r="J179" s="386">
        <v>1.0069999999999999</v>
      </c>
      <c r="K179" s="365">
        <v>417182</v>
      </c>
      <c r="M179" s="387">
        <v>116.8</v>
      </c>
      <c r="N179" s="384">
        <v>3606.3</v>
      </c>
      <c r="O179" s="383">
        <v>607.76</v>
      </c>
      <c r="P179" s="383">
        <v>103.2</v>
      </c>
      <c r="Q179" s="361">
        <v>931892.6</v>
      </c>
      <c r="R179" s="385">
        <v>0.48</v>
      </c>
      <c r="S179" s="1852">
        <v>-5.4</v>
      </c>
      <c r="T179" s="386">
        <v>1.052</v>
      </c>
      <c r="U179" s="365">
        <v>402070</v>
      </c>
      <c r="X179" s="388">
        <v>90.8</v>
      </c>
      <c r="Y179" s="389">
        <v>285257</v>
      </c>
      <c r="Z179" s="390">
        <v>209574</v>
      </c>
      <c r="AB179" s="388">
        <v>87.4</v>
      </c>
      <c r="AC179" s="391">
        <v>30820.6</v>
      </c>
      <c r="AD179" s="390">
        <v>197360</v>
      </c>
    </row>
    <row r="180" spans="1:30">
      <c r="A180" s="33"/>
      <c r="B180" s="34" t="s">
        <v>161</v>
      </c>
      <c r="C180" s="383">
        <v>119.3</v>
      </c>
      <c r="D180" s="384">
        <v>3558146</v>
      </c>
      <c r="E180" s="384">
        <v>471082</v>
      </c>
      <c r="F180" s="383">
        <v>108</v>
      </c>
      <c r="G180" s="361">
        <v>923714.4</v>
      </c>
      <c r="H180" s="385">
        <v>0.49</v>
      </c>
      <c r="I180" s="404">
        <v>-4.5</v>
      </c>
      <c r="J180" s="386">
        <v>1.01</v>
      </c>
      <c r="K180" s="365">
        <v>372798</v>
      </c>
      <c r="M180" s="387">
        <v>119.3</v>
      </c>
      <c r="N180" s="384">
        <v>3599.76</v>
      </c>
      <c r="O180" s="383">
        <v>531.30999999999995</v>
      </c>
      <c r="P180" s="383">
        <v>108</v>
      </c>
      <c r="Q180" s="361">
        <v>940121.5</v>
      </c>
      <c r="R180" s="385">
        <v>0.49</v>
      </c>
      <c r="S180" s="1852">
        <v>-4.5</v>
      </c>
      <c r="T180" s="386">
        <v>1.0880000000000001</v>
      </c>
      <c r="U180" s="365">
        <v>393528</v>
      </c>
      <c r="X180" s="388">
        <v>86.9</v>
      </c>
      <c r="Y180" s="389">
        <v>290759</v>
      </c>
      <c r="Z180" s="390">
        <v>198698</v>
      </c>
      <c r="AB180" s="388">
        <v>88.9</v>
      </c>
      <c r="AC180" s="391">
        <v>30722.799999999999</v>
      </c>
      <c r="AD180" s="390">
        <v>198893</v>
      </c>
    </row>
    <row r="181" spans="1:30">
      <c r="A181" s="33"/>
      <c r="B181" s="34" t="s">
        <v>162</v>
      </c>
      <c r="C181" s="383">
        <v>120.2</v>
      </c>
      <c r="D181" s="384">
        <v>3665085</v>
      </c>
      <c r="E181" s="384">
        <v>628375</v>
      </c>
      <c r="F181" s="383">
        <v>111.9</v>
      </c>
      <c r="G181" s="361">
        <v>963288.86400000006</v>
      </c>
      <c r="H181" s="385">
        <v>0.49</v>
      </c>
      <c r="I181" s="404">
        <v>-4.7</v>
      </c>
      <c r="J181" s="386">
        <v>1.077</v>
      </c>
      <c r="K181" s="365">
        <v>366760</v>
      </c>
      <c r="M181" s="387">
        <v>120.2</v>
      </c>
      <c r="N181" s="384">
        <v>3519.39</v>
      </c>
      <c r="O181" s="383">
        <v>541.35</v>
      </c>
      <c r="P181" s="383">
        <v>111.9</v>
      </c>
      <c r="Q181" s="361">
        <v>929303.5</v>
      </c>
      <c r="R181" s="385">
        <v>0.49</v>
      </c>
      <c r="S181" s="1852">
        <v>-4.7</v>
      </c>
      <c r="T181" s="386">
        <v>1.083</v>
      </c>
      <c r="U181" s="365">
        <v>372020</v>
      </c>
      <c r="X181" s="388">
        <v>86.3</v>
      </c>
      <c r="Y181" s="389">
        <v>303628</v>
      </c>
      <c r="Z181" s="390">
        <v>188707</v>
      </c>
      <c r="AB181" s="388">
        <v>87</v>
      </c>
      <c r="AC181" s="391">
        <v>31260.400000000001</v>
      </c>
      <c r="AD181" s="390">
        <v>199077</v>
      </c>
    </row>
    <row r="182" spans="1:30">
      <c r="A182" s="33"/>
      <c r="B182" s="34" t="s">
        <v>163</v>
      </c>
      <c r="C182" s="383">
        <v>118.5</v>
      </c>
      <c r="D182" s="384">
        <v>3762956</v>
      </c>
      <c r="E182" s="384">
        <v>687165</v>
      </c>
      <c r="F182" s="383">
        <v>104.1</v>
      </c>
      <c r="G182" s="361">
        <v>961993.16500000004</v>
      </c>
      <c r="H182" s="385">
        <v>0.5</v>
      </c>
      <c r="I182" s="404">
        <v>-5.6</v>
      </c>
      <c r="J182" s="386">
        <v>1.0740000000000001</v>
      </c>
      <c r="K182" s="365">
        <v>401744</v>
      </c>
      <c r="M182" s="387">
        <v>118.5</v>
      </c>
      <c r="N182" s="384">
        <v>3448.07</v>
      </c>
      <c r="O182" s="383">
        <v>627.91</v>
      </c>
      <c r="P182" s="383">
        <v>104.1</v>
      </c>
      <c r="Q182" s="361">
        <v>929040.2</v>
      </c>
      <c r="R182" s="385">
        <v>0.5</v>
      </c>
      <c r="S182" s="1852">
        <v>-5.6</v>
      </c>
      <c r="T182" s="386">
        <v>1.0960000000000001</v>
      </c>
      <c r="U182" s="365">
        <v>388917</v>
      </c>
      <c r="X182" s="388">
        <v>87.3</v>
      </c>
      <c r="Y182" s="389">
        <v>359599</v>
      </c>
      <c r="Z182" s="390">
        <v>212155</v>
      </c>
      <c r="AB182" s="388">
        <v>90.8</v>
      </c>
      <c r="AC182" s="391">
        <v>30868.7</v>
      </c>
      <c r="AD182" s="390">
        <v>200946</v>
      </c>
    </row>
    <row r="183" spans="1:30">
      <c r="A183" s="33"/>
      <c r="B183" s="34" t="s">
        <v>164</v>
      </c>
      <c r="C183" s="383">
        <v>115.9</v>
      </c>
      <c r="D183" s="384">
        <v>3641280</v>
      </c>
      <c r="E183" s="384">
        <v>573976</v>
      </c>
      <c r="F183" s="383">
        <v>102.2</v>
      </c>
      <c r="G183" s="361">
        <v>881444.17100000009</v>
      </c>
      <c r="H183" s="385">
        <v>0.52</v>
      </c>
      <c r="I183" s="404">
        <v>-4.8</v>
      </c>
      <c r="J183" s="386">
        <v>0.97299999999999998</v>
      </c>
      <c r="K183" s="365">
        <v>374798</v>
      </c>
      <c r="M183" s="387">
        <v>115.9</v>
      </c>
      <c r="N183" s="384">
        <v>3480.53</v>
      </c>
      <c r="O183" s="383">
        <v>585.88</v>
      </c>
      <c r="P183" s="383">
        <v>102.2</v>
      </c>
      <c r="Q183" s="361">
        <v>911710.9</v>
      </c>
      <c r="R183" s="385">
        <v>0.52</v>
      </c>
      <c r="S183" s="1852">
        <v>-4.8</v>
      </c>
      <c r="T183" s="386">
        <v>1.0740000000000001</v>
      </c>
      <c r="U183" s="365">
        <v>385841</v>
      </c>
      <c r="X183" s="388">
        <v>88.3</v>
      </c>
      <c r="Y183" s="389">
        <v>264372</v>
      </c>
      <c r="Z183" s="390">
        <v>194220</v>
      </c>
      <c r="AB183" s="388">
        <v>92</v>
      </c>
      <c r="AC183" s="391">
        <v>31414.2</v>
      </c>
      <c r="AD183" s="390">
        <v>198261</v>
      </c>
    </row>
    <row r="184" spans="1:30">
      <c r="A184" s="33"/>
      <c r="B184" s="34" t="s">
        <v>165</v>
      </c>
      <c r="C184" s="383">
        <v>117.7</v>
      </c>
      <c r="D184" s="384">
        <v>3722776</v>
      </c>
      <c r="E184" s="384">
        <v>572394</v>
      </c>
      <c r="F184" s="383">
        <v>103.2</v>
      </c>
      <c r="G184" s="361">
        <v>902740.91200000001</v>
      </c>
      <c r="H184" s="385">
        <v>0.55000000000000004</v>
      </c>
      <c r="I184" s="404">
        <v>-4.9000000000000004</v>
      </c>
      <c r="J184" s="386">
        <v>1.1279999999999999</v>
      </c>
      <c r="K184" s="365">
        <v>407313</v>
      </c>
      <c r="M184" s="387">
        <v>117.7</v>
      </c>
      <c r="N184" s="384">
        <v>3555.75</v>
      </c>
      <c r="O184" s="383">
        <v>553.20000000000005</v>
      </c>
      <c r="P184" s="383">
        <v>103.2</v>
      </c>
      <c r="Q184" s="361">
        <v>909870.7</v>
      </c>
      <c r="R184" s="385">
        <v>0.55000000000000004</v>
      </c>
      <c r="S184" s="1852">
        <v>-4.9000000000000004</v>
      </c>
      <c r="T184" s="386">
        <v>1.105</v>
      </c>
      <c r="U184" s="365">
        <v>397875</v>
      </c>
      <c r="X184" s="388">
        <v>91</v>
      </c>
      <c r="Y184" s="389">
        <v>262221</v>
      </c>
      <c r="Z184" s="390">
        <v>210726</v>
      </c>
      <c r="AB184" s="388">
        <v>92</v>
      </c>
      <c r="AC184" s="391">
        <v>30776.799999999999</v>
      </c>
      <c r="AD184" s="390">
        <v>208555</v>
      </c>
    </row>
    <row r="185" spans="1:30">
      <c r="A185" s="33"/>
      <c r="B185" s="34" t="s">
        <v>166</v>
      </c>
      <c r="C185" s="383">
        <v>123.8</v>
      </c>
      <c r="D185" s="384">
        <v>3611935</v>
      </c>
      <c r="E185" s="384">
        <v>633260</v>
      </c>
      <c r="F185" s="383">
        <v>115.7</v>
      </c>
      <c r="G185" s="361">
        <v>940826.42399999988</v>
      </c>
      <c r="H185" s="385">
        <v>0.56999999999999995</v>
      </c>
      <c r="I185" s="404">
        <v>1.9</v>
      </c>
      <c r="J185" s="386">
        <v>1.177</v>
      </c>
      <c r="K185" s="365">
        <v>426387</v>
      </c>
      <c r="M185" s="387">
        <v>123.8</v>
      </c>
      <c r="N185" s="384">
        <v>3530.31</v>
      </c>
      <c r="O185" s="383">
        <v>640.08000000000004</v>
      </c>
      <c r="P185" s="383">
        <v>115.7</v>
      </c>
      <c r="Q185" s="361">
        <v>929598.2</v>
      </c>
      <c r="R185" s="385">
        <v>0.56999999999999995</v>
      </c>
      <c r="S185" s="1852">
        <v>1.9</v>
      </c>
      <c r="T185" s="386">
        <v>1.1890000000000001</v>
      </c>
      <c r="U185" s="365">
        <v>392983</v>
      </c>
      <c r="X185" s="388">
        <v>93</v>
      </c>
      <c r="Y185" s="389">
        <v>306037</v>
      </c>
      <c r="Z185" s="390">
        <v>212251</v>
      </c>
      <c r="AB185" s="388">
        <v>92.1</v>
      </c>
      <c r="AC185" s="391">
        <v>31889.599999999999</v>
      </c>
      <c r="AD185" s="390">
        <v>200284</v>
      </c>
    </row>
    <row r="186" spans="1:30">
      <c r="A186" s="33"/>
      <c r="B186" s="34" t="s">
        <v>167</v>
      </c>
      <c r="C186" s="383">
        <v>120.7</v>
      </c>
      <c r="D186" s="384">
        <v>3444506</v>
      </c>
      <c r="E186" s="384">
        <v>542731</v>
      </c>
      <c r="F186" s="383">
        <v>109.3</v>
      </c>
      <c r="G186" s="361">
        <v>924915.97899999993</v>
      </c>
      <c r="H186" s="385">
        <v>0.59</v>
      </c>
      <c r="I186" s="404">
        <v>-4.3</v>
      </c>
      <c r="J186" s="386">
        <v>1.1579999999999999</v>
      </c>
      <c r="K186" s="365">
        <v>376609</v>
      </c>
      <c r="M186" s="387">
        <v>120.7</v>
      </c>
      <c r="N186" s="384">
        <v>3555.62</v>
      </c>
      <c r="O186" s="383">
        <v>525.1</v>
      </c>
      <c r="P186" s="383">
        <v>109.3</v>
      </c>
      <c r="Q186" s="361">
        <v>902718.6</v>
      </c>
      <c r="R186" s="385">
        <v>0.59</v>
      </c>
      <c r="S186" s="1852">
        <v>-4.3</v>
      </c>
      <c r="T186" s="386">
        <v>1.1319999999999999</v>
      </c>
      <c r="U186" s="365">
        <v>397200</v>
      </c>
      <c r="X186" s="388">
        <v>97.4</v>
      </c>
      <c r="Y186" s="389">
        <v>322750</v>
      </c>
      <c r="Z186" s="390">
        <v>185584</v>
      </c>
      <c r="AB186" s="388">
        <v>92.2</v>
      </c>
      <c r="AC186" s="391">
        <v>30499.1</v>
      </c>
      <c r="AD186" s="390">
        <v>192836</v>
      </c>
    </row>
    <row r="187" spans="1:30">
      <c r="A187" s="50"/>
      <c r="B187" s="51" t="s">
        <v>168</v>
      </c>
      <c r="C187" s="405">
        <v>122</v>
      </c>
      <c r="D187" s="406">
        <v>3458166</v>
      </c>
      <c r="E187" s="406">
        <v>670725</v>
      </c>
      <c r="F187" s="405">
        <v>114.1</v>
      </c>
      <c r="G187" s="373">
        <v>877196.74</v>
      </c>
      <c r="H187" s="407">
        <v>0.61</v>
      </c>
      <c r="I187" s="408">
        <v>-4.2</v>
      </c>
      <c r="J187" s="409">
        <v>1.3029999999999999</v>
      </c>
      <c r="K187" s="377">
        <v>443221</v>
      </c>
      <c r="M187" s="410">
        <v>122</v>
      </c>
      <c r="N187" s="406">
        <v>3565.28</v>
      </c>
      <c r="O187" s="405">
        <v>614.77</v>
      </c>
      <c r="P187" s="405">
        <v>114.1</v>
      </c>
      <c r="Q187" s="373">
        <v>875302</v>
      </c>
      <c r="R187" s="407">
        <v>0.61</v>
      </c>
      <c r="S187" s="1853">
        <v>-4.2</v>
      </c>
      <c r="T187" s="409">
        <v>1.2549999999999999</v>
      </c>
      <c r="U187" s="377">
        <v>412749</v>
      </c>
      <c r="X187" s="388">
        <v>90.8</v>
      </c>
      <c r="Y187" s="389">
        <v>426201</v>
      </c>
      <c r="Z187" s="390">
        <v>198059</v>
      </c>
      <c r="AB187" s="388">
        <v>85.7</v>
      </c>
      <c r="AC187" s="391">
        <v>30367.9</v>
      </c>
      <c r="AD187" s="390">
        <v>193958</v>
      </c>
    </row>
    <row r="188" spans="1:30">
      <c r="A188" s="265" t="s">
        <v>185</v>
      </c>
      <c r="B188" s="34" t="s">
        <v>157</v>
      </c>
      <c r="C188" s="383">
        <v>122.8</v>
      </c>
      <c r="D188" s="384">
        <v>3417264</v>
      </c>
      <c r="E188" s="384">
        <v>604473</v>
      </c>
      <c r="F188" s="383">
        <v>115.8</v>
      </c>
      <c r="G188" s="361">
        <v>966909.30599999998</v>
      </c>
      <c r="H188" s="385">
        <v>0.63</v>
      </c>
      <c r="I188" s="404">
        <v>-1.4</v>
      </c>
      <c r="J188" s="386">
        <v>1.0029999999999999</v>
      </c>
      <c r="K188" s="365">
        <v>341987</v>
      </c>
      <c r="M188" s="387">
        <v>122.8</v>
      </c>
      <c r="N188" s="384">
        <v>3604.14</v>
      </c>
      <c r="O188" s="383">
        <v>680.38</v>
      </c>
      <c r="P188" s="383">
        <v>115.8</v>
      </c>
      <c r="Q188" s="361">
        <v>1035746.5</v>
      </c>
      <c r="R188" s="385">
        <v>0.63</v>
      </c>
      <c r="S188" s="1852">
        <v>-1.4</v>
      </c>
      <c r="T188" s="386">
        <v>1.0669999999999999</v>
      </c>
      <c r="U188" s="365">
        <v>416708</v>
      </c>
      <c r="X188" s="411">
        <v>91</v>
      </c>
      <c r="Y188" s="412">
        <v>317688</v>
      </c>
      <c r="Z188" s="413">
        <v>210641</v>
      </c>
      <c r="AB188" s="411">
        <v>95.3</v>
      </c>
      <c r="AC188" s="414">
        <v>30328.7</v>
      </c>
      <c r="AD188" s="413">
        <v>203607</v>
      </c>
    </row>
    <row r="189" spans="1:30">
      <c r="A189" s="33">
        <v>2004</v>
      </c>
      <c r="B189" s="34" t="s">
        <v>158</v>
      </c>
      <c r="C189" s="383">
        <v>123.1</v>
      </c>
      <c r="D189" s="384">
        <v>3384689</v>
      </c>
      <c r="E189" s="384">
        <v>508622</v>
      </c>
      <c r="F189" s="383">
        <v>119.8</v>
      </c>
      <c r="G189" s="361">
        <v>1008630.0209999999</v>
      </c>
      <c r="H189" s="385">
        <v>0.63</v>
      </c>
      <c r="I189" s="404">
        <v>1.6</v>
      </c>
      <c r="J189" s="386">
        <v>1.05</v>
      </c>
      <c r="K189" s="365">
        <v>413722</v>
      </c>
      <c r="M189" s="387">
        <v>123.1</v>
      </c>
      <c r="N189" s="384">
        <v>3581.7</v>
      </c>
      <c r="O189" s="383">
        <v>565.79999999999995</v>
      </c>
      <c r="P189" s="383">
        <v>119.8</v>
      </c>
      <c r="Q189" s="361">
        <v>1025284.6</v>
      </c>
      <c r="R189" s="385">
        <v>0.63</v>
      </c>
      <c r="S189" s="1852">
        <v>1.6</v>
      </c>
      <c r="T189" s="386">
        <v>1.073</v>
      </c>
      <c r="U189" s="365">
        <v>423826</v>
      </c>
      <c r="X189" s="388">
        <v>94.2</v>
      </c>
      <c r="Y189" s="389">
        <v>250495</v>
      </c>
      <c r="Z189" s="390">
        <v>167537</v>
      </c>
      <c r="AB189" s="388">
        <v>94.7</v>
      </c>
      <c r="AC189" s="391">
        <v>30487.8</v>
      </c>
      <c r="AD189" s="390">
        <v>203118</v>
      </c>
    </row>
    <row r="190" spans="1:30">
      <c r="A190" s="33"/>
      <c r="B190" s="34" t="s">
        <v>159</v>
      </c>
      <c r="C190" s="383">
        <v>119.6</v>
      </c>
      <c r="D190" s="384">
        <v>3596713</v>
      </c>
      <c r="E190" s="384">
        <v>555105</v>
      </c>
      <c r="F190" s="383">
        <v>109.3</v>
      </c>
      <c r="G190" s="361">
        <v>1065554.1000000001</v>
      </c>
      <c r="H190" s="385">
        <v>0.63</v>
      </c>
      <c r="I190" s="404">
        <v>-3.7</v>
      </c>
      <c r="J190" s="386">
        <v>1.325</v>
      </c>
      <c r="K190" s="365">
        <v>479890</v>
      </c>
      <c r="M190" s="387">
        <v>119.6</v>
      </c>
      <c r="N190" s="384">
        <v>3623.16</v>
      </c>
      <c r="O190" s="383">
        <v>622.79999999999995</v>
      </c>
      <c r="P190" s="383">
        <v>109.3</v>
      </c>
      <c r="Q190" s="361">
        <v>1068491.2</v>
      </c>
      <c r="R190" s="385">
        <v>0.63</v>
      </c>
      <c r="S190" s="1852">
        <v>-3.7</v>
      </c>
      <c r="T190" s="386">
        <v>1.077</v>
      </c>
      <c r="U190" s="365">
        <v>422074</v>
      </c>
      <c r="X190" s="388">
        <v>96.7</v>
      </c>
      <c r="Y190" s="389">
        <v>308857</v>
      </c>
      <c r="Z190" s="390">
        <v>222272</v>
      </c>
      <c r="AB190" s="388">
        <v>95.3</v>
      </c>
      <c r="AC190" s="391">
        <v>30493.4</v>
      </c>
      <c r="AD190" s="390">
        <v>209432</v>
      </c>
    </row>
    <row r="191" spans="1:30">
      <c r="A191" s="33"/>
      <c r="B191" s="34" t="s">
        <v>160</v>
      </c>
      <c r="C191" s="383">
        <v>123.6</v>
      </c>
      <c r="D191" s="384">
        <v>3474468</v>
      </c>
      <c r="E191" s="384">
        <v>524886</v>
      </c>
      <c r="F191" s="383">
        <v>113.7</v>
      </c>
      <c r="G191" s="361">
        <v>1066730.3639999998</v>
      </c>
      <c r="H191" s="385">
        <v>0.64</v>
      </c>
      <c r="I191" s="404">
        <v>-1.9</v>
      </c>
      <c r="J191" s="386">
        <v>1.0469999999999999</v>
      </c>
      <c r="K191" s="365">
        <v>444088</v>
      </c>
      <c r="M191" s="387">
        <v>123.6</v>
      </c>
      <c r="N191" s="384">
        <v>3611.23</v>
      </c>
      <c r="O191" s="383">
        <v>550.21</v>
      </c>
      <c r="P191" s="383">
        <v>113.7</v>
      </c>
      <c r="Q191" s="361">
        <v>1020240</v>
      </c>
      <c r="R191" s="385">
        <v>0.64</v>
      </c>
      <c r="S191" s="1852">
        <v>-1.9</v>
      </c>
      <c r="T191" s="386">
        <v>1.0940000000000001</v>
      </c>
      <c r="U191" s="365">
        <v>432904</v>
      </c>
      <c r="X191" s="388">
        <v>102.3</v>
      </c>
      <c r="Y191" s="389">
        <v>288908</v>
      </c>
      <c r="Z191" s="390">
        <v>230772</v>
      </c>
      <c r="AB191" s="388">
        <v>98.5</v>
      </c>
      <c r="AC191" s="391">
        <v>30679.8</v>
      </c>
      <c r="AD191" s="390">
        <v>213902</v>
      </c>
    </row>
    <row r="192" spans="1:30">
      <c r="A192" s="33"/>
      <c r="B192" s="34" t="s">
        <v>161</v>
      </c>
      <c r="C192" s="383">
        <v>124.6</v>
      </c>
      <c r="D192" s="384">
        <v>3656027</v>
      </c>
      <c r="E192" s="384">
        <v>605473</v>
      </c>
      <c r="F192" s="383">
        <v>115</v>
      </c>
      <c r="G192" s="361">
        <v>981735.78599999996</v>
      </c>
      <c r="H192" s="385">
        <v>0.67</v>
      </c>
      <c r="I192" s="404">
        <v>-1.8</v>
      </c>
      <c r="J192" s="386">
        <v>0.98</v>
      </c>
      <c r="K192" s="365">
        <v>400628</v>
      </c>
      <c r="M192" s="387">
        <v>124.6</v>
      </c>
      <c r="N192" s="384">
        <v>3706.99</v>
      </c>
      <c r="O192" s="383">
        <v>661.16</v>
      </c>
      <c r="P192" s="383">
        <v>115</v>
      </c>
      <c r="Q192" s="361">
        <v>1013316</v>
      </c>
      <c r="R192" s="385">
        <v>0.67</v>
      </c>
      <c r="S192" s="1852">
        <v>-1.8</v>
      </c>
      <c r="T192" s="386">
        <v>1.0509999999999999</v>
      </c>
      <c r="U192" s="365">
        <v>435025</v>
      </c>
      <c r="X192" s="388">
        <v>94.2</v>
      </c>
      <c r="Y192" s="389">
        <v>288726</v>
      </c>
      <c r="Z192" s="390">
        <v>200615</v>
      </c>
      <c r="AB192" s="388">
        <v>96.1</v>
      </c>
      <c r="AC192" s="391">
        <v>30025.4</v>
      </c>
      <c r="AD192" s="390">
        <v>207550</v>
      </c>
    </row>
    <row r="193" spans="1:30">
      <c r="A193" s="33"/>
      <c r="B193" s="34" t="s">
        <v>162</v>
      </c>
      <c r="C193" s="383">
        <v>122.5</v>
      </c>
      <c r="D193" s="384">
        <v>3833122</v>
      </c>
      <c r="E193" s="384">
        <v>764836</v>
      </c>
      <c r="F193" s="383">
        <v>112.7</v>
      </c>
      <c r="G193" s="361">
        <v>1061378.3160000001</v>
      </c>
      <c r="H193" s="385">
        <v>0.69</v>
      </c>
      <c r="I193" s="404">
        <v>-5.2</v>
      </c>
      <c r="J193" s="386">
        <v>1.1000000000000001</v>
      </c>
      <c r="K193" s="365">
        <v>469294</v>
      </c>
      <c r="M193" s="387">
        <v>122.5</v>
      </c>
      <c r="N193" s="384">
        <v>3674.86</v>
      </c>
      <c r="O193" s="383">
        <v>628.75</v>
      </c>
      <c r="P193" s="383">
        <v>112.7</v>
      </c>
      <c r="Q193" s="361">
        <v>1018990.5</v>
      </c>
      <c r="R193" s="385">
        <v>0.69</v>
      </c>
      <c r="S193" s="1852">
        <v>-5.2</v>
      </c>
      <c r="T193" s="386">
        <v>1.097</v>
      </c>
      <c r="U193" s="365">
        <v>459226</v>
      </c>
      <c r="X193" s="388">
        <v>96.7</v>
      </c>
      <c r="Y193" s="389">
        <v>278975</v>
      </c>
      <c r="Z193" s="390">
        <v>225127</v>
      </c>
      <c r="AB193" s="388">
        <v>97.8</v>
      </c>
      <c r="AC193" s="391">
        <v>29534.1</v>
      </c>
      <c r="AD193" s="390">
        <v>232838</v>
      </c>
    </row>
    <row r="194" spans="1:30">
      <c r="A194" s="33"/>
      <c r="B194" s="34" t="s">
        <v>163</v>
      </c>
      <c r="C194" s="383">
        <v>127.9</v>
      </c>
      <c r="D194" s="384">
        <v>4022361</v>
      </c>
      <c r="E194" s="384">
        <v>631346</v>
      </c>
      <c r="F194" s="383">
        <v>120.5</v>
      </c>
      <c r="G194" s="361">
        <v>1060694.4350000001</v>
      </c>
      <c r="H194" s="385">
        <v>0.69</v>
      </c>
      <c r="I194" s="404">
        <v>-1</v>
      </c>
      <c r="J194" s="386">
        <v>1.1000000000000001</v>
      </c>
      <c r="K194" s="365">
        <v>467998</v>
      </c>
      <c r="M194" s="387">
        <v>127.9</v>
      </c>
      <c r="N194" s="384">
        <v>3693.37</v>
      </c>
      <c r="O194" s="383">
        <v>615.71</v>
      </c>
      <c r="P194" s="383">
        <v>120.5</v>
      </c>
      <c r="Q194" s="361">
        <v>1019248.1</v>
      </c>
      <c r="R194" s="385">
        <v>0.69</v>
      </c>
      <c r="S194" s="1852">
        <v>-1</v>
      </c>
      <c r="T194" s="386">
        <v>1.1220000000000001</v>
      </c>
      <c r="U194" s="365">
        <v>452615</v>
      </c>
      <c r="X194" s="388">
        <v>98.2</v>
      </c>
      <c r="Y194" s="389">
        <v>350391</v>
      </c>
      <c r="Z194" s="390">
        <v>226099</v>
      </c>
      <c r="AB194" s="388">
        <v>101.7</v>
      </c>
      <c r="AC194" s="391">
        <v>29906.5</v>
      </c>
      <c r="AD194" s="390">
        <v>218443</v>
      </c>
    </row>
    <row r="195" spans="1:30">
      <c r="A195" s="33"/>
      <c r="B195" s="34" t="s">
        <v>164</v>
      </c>
      <c r="C195" s="383">
        <v>121.8</v>
      </c>
      <c r="D195" s="384">
        <v>3773456</v>
      </c>
      <c r="E195" s="384">
        <v>660362</v>
      </c>
      <c r="F195" s="383">
        <v>115.4</v>
      </c>
      <c r="G195" s="361">
        <v>994415.76</v>
      </c>
      <c r="H195" s="385">
        <v>0.7</v>
      </c>
      <c r="I195" s="404">
        <v>-3.8</v>
      </c>
      <c r="J195" s="386">
        <v>0.97</v>
      </c>
      <c r="K195" s="365">
        <v>446453</v>
      </c>
      <c r="M195" s="387">
        <v>121.8</v>
      </c>
      <c r="N195" s="384">
        <v>3604.49</v>
      </c>
      <c r="O195" s="383">
        <v>650.32000000000005</v>
      </c>
      <c r="P195" s="383">
        <v>115.4</v>
      </c>
      <c r="Q195" s="361">
        <v>1030380.7</v>
      </c>
      <c r="R195" s="385">
        <v>0.7</v>
      </c>
      <c r="S195" s="1852">
        <v>-3.8</v>
      </c>
      <c r="T195" s="386">
        <v>1.0629999999999999</v>
      </c>
      <c r="U195" s="365">
        <v>465010</v>
      </c>
      <c r="X195" s="388">
        <v>91.8</v>
      </c>
      <c r="Y195" s="389">
        <v>248749</v>
      </c>
      <c r="Z195" s="390">
        <v>222162</v>
      </c>
      <c r="AB195" s="388">
        <v>95.2</v>
      </c>
      <c r="AC195" s="391">
        <v>29297.8</v>
      </c>
      <c r="AD195" s="390">
        <v>218090</v>
      </c>
    </row>
    <row r="196" spans="1:30">
      <c r="A196" s="33"/>
      <c r="B196" s="34" t="s">
        <v>165</v>
      </c>
      <c r="C196" s="383">
        <v>122.8</v>
      </c>
      <c r="D196" s="384">
        <v>3828482</v>
      </c>
      <c r="E196" s="384">
        <v>1143418</v>
      </c>
      <c r="F196" s="383">
        <v>115.2</v>
      </c>
      <c r="G196" s="361">
        <v>1012538.3939999999</v>
      </c>
      <c r="H196" s="385">
        <v>0.69</v>
      </c>
      <c r="I196" s="404">
        <v>-2.1</v>
      </c>
      <c r="J196" s="386">
        <v>1.093</v>
      </c>
      <c r="K196" s="365">
        <v>463056</v>
      </c>
      <c r="M196" s="387">
        <v>122.8</v>
      </c>
      <c r="N196" s="384">
        <v>3657.9</v>
      </c>
      <c r="O196" s="383">
        <v>1090.53</v>
      </c>
      <c r="P196" s="383">
        <v>115.2</v>
      </c>
      <c r="Q196" s="361">
        <v>1012840</v>
      </c>
      <c r="R196" s="385">
        <v>0.69</v>
      </c>
      <c r="S196" s="1852">
        <v>-2.1</v>
      </c>
      <c r="T196" s="386">
        <v>1.075</v>
      </c>
      <c r="U196" s="365">
        <v>445441</v>
      </c>
      <c r="X196" s="388">
        <v>94.2</v>
      </c>
      <c r="Y196" s="389">
        <v>246843</v>
      </c>
      <c r="Z196" s="390">
        <v>220934</v>
      </c>
      <c r="AB196" s="388">
        <v>95.2</v>
      </c>
      <c r="AC196" s="391">
        <v>29483.9</v>
      </c>
      <c r="AD196" s="390">
        <v>223488</v>
      </c>
    </row>
    <row r="197" spans="1:30">
      <c r="A197" s="33"/>
      <c r="B197" s="34" t="s">
        <v>166</v>
      </c>
      <c r="C197" s="383">
        <v>124.6</v>
      </c>
      <c r="D197" s="384">
        <v>3756869</v>
      </c>
      <c r="E197" s="384">
        <v>600307</v>
      </c>
      <c r="F197" s="383">
        <v>115</v>
      </c>
      <c r="G197" s="361">
        <v>1017274.4</v>
      </c>
      <c r="H197" s="385">
        <v>0.74</v>
      </c>
      <c r="I197" s="404">
        <v>-4.2</v>
      </c>
      <c r="J197" s="386">
        <v>1.0760000000000001</v>
      </c>
      <c r="K197" s="365">
        <v>492235</v>
      </c>
      <c r="M197" s="387">
        <v>124.6</v>
      </c>
      <c r="N197" s="384">
        <v>3672.97</v>
      </c>
      <c r="O197" s="383">
        <v>614.41999999999996</v>
      </c>
      <c r="P197" s="383">
        <v>115</v>
      </c>
      <c r="Q197" s="361">
        <v>1014984.7</v>
      </c>
      <c r="R197" s="385">
        <v>0.74</v>
      </c>
      <c r="S197" s="1852">
        <v>-4.2</v>
      </c>
      <c r="T197" s="386">
        <v>1.0860000000000001</v>
      </c>
      <c r="U197" s="365">
        <v>469100</v>
      </c>
      <c r="X197" s="388">
        <v>99.8</v>
      </c>
      <c r="Y197" s="389">
        <v>288707</v>
      </c>
      <c r="Z197" s="390">
        <v>226941</v>
      </c>
      <c r="AB197" s="388">
        <v>98.8</v>
      </c>
      <c r="AC197" s="391">
        <v>29805.9</v>
      </c>
      <c r="AD197" s="390">
        <v>229198</v>
      </c>
    </row>
    <row r="198" spans="1:30">
      <c r="A198" s="33"/>
      <c r="B198" s="34" t="s">
        <v>167</v>
      </c>
      <c r="C198" s="383">
        <v>126.6</v>
      </c>
      <c r="D198" s="384">
        <v>3532016</v>
      </c>
      <c r="E198" s="384">
        <v>513254</v>
      </c>
      <c r="F198" s="383">
        <v>122.3</v>
      </c>
      <c r="G198" s="361">
        <v>1037046.7839999999</v>
      </c>
      <c r="H198" s="385">
        <v>0.77</v>
      </c>
      <c r="I198" s="404">
        <v>-4.0999999999999996</v>
      </c>
      <c r="J198" s="386">
        <v>1.1639999999999999</v>
      </c>
      <c r="K198" s="365">
        <v>477027</v>
      </c>
      <c r="M198" s="387">
        <v>126.6</v>
      </c>
      <c r="N198" s="384">
        <v>3646.8</v>
      </c>
      <c r="O198" s="383">
        <v>483.95</v>
      </c>
      <c r="P198" s="383">
        <v>122.3</v>
      </c>
      <c r="Q198" s="361">
        <v>1012026</v>
      </c>
      <c r="R198" s="385">
        <v>0.77</v>
      </c>
      <c r="S198" s="1852">
        <v>-4.0999999999999996</v>
      </c>
      <c r="T198" s="386">
        <v>1.1339999999999999</v>
      </c>
      <c r="U198" s="365">
        <v>494142</v>
      </c>
      <c r="X198" s="388">
        <v>103</v>
      </c>
      <c r="Y198" s="389">
        <v>301306</v>
      </c>
      <c r="Z198" s="390">
        <v>236783</v>
      </c>
      <c r="AB198" s="388">
        <v>98.4</v>
      </c>
      <c r="AC198" s="391">
        <v>28093.1</v>
      </c>
      <c r="AD198" s="390">
        <v>225341</v>
      </c>
    </row>
    <row r="199" spans="1:30">
      <c r="A199" s="33"/>
      <c r="B199" s="34" t="s">
        <v>168</v>
      </c>
      <c r="C199" s="383">
        <v>125.5</v>
      </c>
      <c r="D199" s="384">
        <v>3528140</v>
      </c>
      <c r="E199" s="384">
        <v>764356</v>
      </c>
      <c r="F199" s="383">
        <v>121.2</v>
      </c>
      <c r="G199" s="361">
        <v>1033111.7</v>
      </c>
      <c r="H199" s="385">
        <v>0.78</v>
      </c>
      <c r="I199" s="404">
        <v>-2.9</v>
      </c>
      <c r="J199" s="386">
        <v>1.1830000000000001</v>
      </c>
      <c r="K199" s="365">
        <v>505740</v>
      </c>
      <c r="M199" s="387">
        <v>125.5</v>
      </c>
      <c r="N199" s="384">
        <v>3633.93</v>
      </c>
      <c r="O199" s="383">
        <v>747.96</v>
      </c>
      <c r="P199" s="383">
        <v>121.2</v>
      </c>
      <c r="Q199" s="361">
        <v>1023564.1</v>
      </c>
      <c r="R199" s="385">
        <v>0.78</v>
      </c>
      <c r="S199" s="1852">
        <v>-2.9</v>
      </c>
      <c r="T199" s="386">
        <v>1.137</v>
      </c>
      <c r="U199" s="365">
        <v>464619</v>
      </c>
      <c r="X199" s="392">
        <v>105.6</v>
      </c>
      <c r="Y199" s="393">
        <v>402283</v>
      </c>
      <c r="Z199" s="394">
        <v>212153</v>
      </c>
      <c r="AB199" s="392">
        <v>99.7</v>
      </c>
      <c r="AC199" s="395">
        <v>29131.1</v>
      </c>
      <c r="AD199" s="394">
        <v>206721</v>
      </c>
    </row>
    <row r="200" spans="1:30">
      <c r="A200" s="264" t="s">
        <v>186</v>
      </c>
      <c r="B200" s="64" t="s">
        <v>157</v>
      </c>
      <c r="C200" s="396">
        <v>123.5</v>
      </c>
      <c r="D200" s="397">
        <v>3463225</v>
      </c>
      <c r="E200" s="397">
        <v>657784</v>
      </c>
      <c r="F200" s="396">
        <v>117.1</v>
      </c>
      <c r="G200" s="398">
        <v>938133.77099999995</v>
      </c>
      <c r="H200" s="399">
        <v>0.79</v>
      </c>
      <c r="I200" s="400">
        <v>0.8</v>
      </c>
      <c r="J200" s="401">
        <v>1.0609999999999999</v>
      </c>
      <c r="K200" s="402">
        <v>411777</v>
      </c>
      <c r="M200" s="403">
        <v>123.5</v>
      </c>
      <c r="N200" s="397">
        <v>3650.3</v>
      </c>
      <c r="O200" s="396">
        <v>728.61</v>
      </c>
      <c r="P200" s="396">
        <v>117.1</v>
      </c>
      <c r="Q200" s="398">
        <v>1015285.3</v>
      </c>
      <c r="R200" s="399">
        <v>0.79</v>
      </c>
      <c r="S200" s="1851">
        <v>0.8</v>
      </c>
      <c r="T200" s="401">
        <v>1.1319999999999999</v>
      </c>
      <c r="U200" s="402">
        <v>515077</v>
      </c>
      <c r="X200" s="388">
        <v>91.8</v>
      </c>
      <c r="Y200" s="389">
        <v>317436</v>
      </c>
      <c r="Z200" s="390">
        <v>227033</v>
      </c>
      <c r="AB200" s="388">
        <v>96.8</v>
      </c>
      <c r="AC200" s="391">
        <v>29543.4</v>
      </c>
      <c r="AD200" s="390">
        <v>229036</v>
      </c>
    </row>
    <row r="201" spans="1:30">
      <c r="A201" s="33">
        <v>2005</v>
      </c>
      <c r="B201" s="34" t="s">
        <v>158</v>
      </c>
      <c r="C201" s="383">
        <v>123.7</v>
      </c>
      <c r="D201" s="384">
        <v>3339607</v>
      </c>
      <c r="E201" s="384">
        <v>570996</v>
      </c>
      <c r="F201" s="383">
        <v>118.6</v>
      </c>
      <c r="G201" s="361">
        <v>996103.11699999985</v>
      </c>
      <c r="H201" s="385">
        <v>0.81</v>
      </c>
      <c r="I201" s="404">
        <v>-6.2</v>
      </c>
      <c r="J201" s="386">
        <v>1.095</v>
      </c>
      <c r="K201" s="365">
        <v>439058</v>
      </c>
      <c r="M201" s="387">
        <v>123.7</v>
      </c>
      <c r="N201" s="384">
        <v>3646.35</v>
      </c>
      <c r="O201" s="383">
        <v>558.32000000000005</v>
      </c>
      <c r="P201" s="383">
        <v>118.6</v>
      </c>
      <c r="Q201" s="361">
        <v>1016260.4</v>
      </c>
      <c r="R201" s="385">
        <v>0.81</v>
      </c>
      <c r="S201" s="1852">
        <v>-6.2</v>
      </c>
      <c r="T201" s="386">
        <v>1.121</v>
      </c>
      <c r="U201" s="365">
        <v>457623</v>
      </c>
      <c r="X201" s="388">
        <v>97.5</v>
      </c>
      <c r="Y201" s="389">
        <v>230617</v>
      </c>
      <c r="Z201" s="390">
        <v>189579</v>
      </c>
      <c r="AB201" s="388">
        <v>98.9</v>
      </c>
      <c r="AC201" s="391">
        <v>28932.9</v>
      </c>
      <c r="AD201" s="390">
        <v>221034</v>
      </c>
    </row>
    <row r="202" spans="1:30">
      <c r="A202" s="33"/>
      <c r="B202" s="34" t="s">
        <v>159</v>
      </c>
      <c r="C202" s="383">
        <v>122.8</v>
      </c>
      <c r="D202" s="384">
        <v>3637213</v>
      </c>
      <c r="E202" s="384">
        <v>526056</v>
      </c>
      <c r="F202" s="383">
        <v>116.5</v>
      </c>
      <c r="G202" s="361">
        <v>1028119.96</v>
      </c>
      <c r="H202" s="385">
        <v>0.84</v>
      </c>
      <c r="I202" s="404">
        <v>-5.5</v>
      </c>
      <c r="J202" s="386">
        <v>1.393</v>
      </c>
      <c r="K202" s="365">
        <v>520571</v>
      </c>
      <c r="M202" s="387">
        <v>122.8</v>
      </c>
      <c r="N202" s="384">
        <v>3659.99</v>
      </c>
      <c r="O202" s="383">
        <v>606.03</v>
      </c>
      <c r="P202" s="383">
        <v>116.5</v>
      </c>
      <c r="Q202" s="361">
        <v>1028271.9</v>
      </c>
      <c r="R202" s="385">
        <v>0.84</v>
      </c>
      <c r="S202" s="1852">
        <v>-5.5</v>
      </c>
      <c r="T202" s="386">
        <v>1.1499999999999999</v>
      </c>
      <c r="U202" s="365">
        <v>457218</v>
      </c>
      <c r="X202" s="388">
        <v>98.9</v>
      </c>
      <c r="Y202" s="389">
        <v>287505</v>
      </c>
      <c r="Z202" s="390">
        <v>236952</v>
      </c>
      <c r="AB202" s="388">
        <v>97.1</v>
      </c>
      <c r="AC202" s="391">
        <v>28918.3</v>
      </c>
      <c r="AD202" s="390">
        <v>226818</v>
      </c>
    </row>
    <row r="203" spans="1:30">
      <c r="A203" s="33"/>
      <c r="B203" s="34" t="s">
        <v>160</v>
      </c>
      <c r="C203" s="383">
        <v>130.9</v>
      </c>
      <c r="D203" s="384">
        <v>3549411</v>
      </c>
      <c r="E203" s="384">
        <v>641454</v>
      </c>
      <c r="F203" s="383">
        <v>133.5</v>
      </c>
      <c r="G203" s="361">
        <v>1069862.6000000001</v>
      </c>
      <c r="H203" s="385">
        <v>0.86</v>
      </c>
      <c r="I203" s="404">
        <v>-2.6</v>
      </c>
      <c r="J203" s="386">
        <v>1.115</v>
      </c>
      <c r="K203" s="365">
        <v>490335</v>
      </c>
      <c r="M203" s="387">
        <v>130.9</v>
      </c>
      <c r="N203" s="384">
        <v>3696.39</v>
      </c>
      <c r="O203" s="383">
        <v>658.61</v>
      </c>
      <c r="P203" s="383">
        <v>133.5</v>
      </c>
      <c r="Q203" s="361">
        <v>1025956.2</v>
      </c>
      <c r="R203" s="385">
        <v>0.86</v>
      </c>
      <c r="S203" s="1852">
        <v>-2.6</v>
      </c>
      <c r="T203" s="386">
        <v>1.163</v>
      </c>
      <c r="U203" s="365">
        <v>482503</v>
      </c>
      <c r="X203" s="388">
        <v>104.8</v>
      </c>
      <c r="Y203" s="389">
        <v>276793</v>
      </c>
      <c r="Z203" s="390">
        <v>238138</v>
      </c>
      <c r="AB203" s="388">
        <v>100.9</v>
      </c>
      <c r="AC203" s="391">
        <v>29334.5</v>
      </c>
      <c r="AD203" s="390">
        <v>230369</v>
      </c>
    </row>
    <row r="204" spans="1:30">
      <c r="A204" s="33"/>
      <c r="B204" s="34" t="s">
        <v>161</v>
      </c>
      <c r="C204" s="383">
        <v>122.5</v>
      </c>
      <c r="D204" s="384">
        <v>3562292</v>
      </c>
      <c r="E204" s="384">
        <v>525385</v>
      </c>
      <c r="F204" s="383">
        <v>119.9</v>
      </c>
      <c r="G204" s="361">
        <v>982640.46300000011</v>
      </c>
      <c r="H204" s="385">
        <v>0.84</v>
      </c>
      <c r="I204" s="404">
        <v>-3.2</v>
      </c>
      <c r="J204" s="386">
        <v>0.86499999999999999</v>
      </c>
      <c r="K204" s="365">
        <v>447175</v>
      </c>
      <c r="M204" s="387">
        <v>122.5</v>
      </c>
      <c r="N204" s="384">
        <v>3617.16</v>
      </c>
      <c r="O204" s="383">
        <v>603.37</v>
      </c>
      <c r="P204" s="383">
        <v>119.9</v>
      </c>
      <c r="Q204" s="361">
        <v>1017837.4</v>
      </c>
      <c r="R204" s="385">
        <v>0.84</v>
      </c>
      <c r="S204" s="1852">
        <v>-3.2</v>
      </c>
      <c r="T204" s="386">
        <v>0.92500000000000004</v>
      </c>
      <c r="U204" s="365">
        <v>485348</v>
      </c>
      <c r="X204" s="388">
        <v>100.7</v>
      </c>
      <c r="Y204" s="389">
        <v>277068</v>
      </c>
      <c r="Z204" s="390">
        <v>245024</v>
      </c>
      <c r="AB204" s="388">
        <v>102.6</v>
      </c>
      <c r="AC204" s="391">
        <v>29119.3</v>
      </c>
      <c r="AD204" s="390">
        <v>245020</v>
      </c>
    </row>
    <row r="205" spans="1:30">
      <c r="A205" s="33"/>
      <c r="B205" s="34" t="s">
        <v>162</v>
      </c>
      <c r="C205" s="383">
        <v>124.6</v>
      </c>
      <c r="D205" s="384">
        <v>3826781</v>
      </c>
      <c r="E205" s="384">
        <v>886305</v>
      </c>
      <c r="F205" s="383">
        <v>127</v>
      </c>
      <c r="G205" s="361">
        <v>1079019.004</v>
      </c>
      <c r="H205" s="385">
        <v>0.84</v>
      </c>
      <c r="I205" s="404">
        <v>-0.2</v>
      </c>
      <c r="J205" s="386">
        <v>1.1419999999999999</v>
      </c>
      <c r="K205" s="365">
        <v>477342</v>
      </c>
      <c r="M205" s="387">
        <v>124.6</v>
      </c>
      <c r="N205" s="384">
        <v>3662.62</v>
      </c>
      <c r="O205" s="383">
        <v>720.59</v>
      </c>
      <c r="P205" s="383">
        <v>127</v>
      </c>
      <c r="Q205" s="361">
        <v>1029015.4</v>
      </c>
      <c r="R205" s="385">
        <v>0.84</v>
      </c>
      <c r="S205" s="1852">
        <v>-0.2</v>
      </c>
      <c r="T205" s="386">
        <v>1.1299999999999999</v>
      </c>
      <c r="U205" s="365">
        <v>466429</v>
      </c>
      <c r="X205" s="388">
        <v>102.3</v>
      </c>
      <c r="Y205" s="389">
        <v>283749</v>
      </c>
      <c r="Z205" s="390">
        <v>236295</v>
      </c>
      <c r="AB205" s="388">
        <v>103.9</v>
      </c>
      <c r="AC205" s="391">
        <v>29654.3</v>
      </c>
      <c r="AD205" s="390">
        <v>241940</v>
      </c>
    </row>
    <row r="206" spans="1:30">
      <c r="A206" s="33"/>
      <c r="B206" s="34" t="s">
        <v>163</v>
      </c>
      <c r="C206" s="383">
        <v>124.7</v>
      </c>
      <c r="D206" s="384">
        <v>3952182</v>
      </c>
      <c r="E206" s="384">
        <v>534953</v>
      </c>
      <c r="F206" s="383">
        <v>121.4</v>
      </c>
      <c r="G206" s="361">
        <v>1053545.7379999999</v>
      </c>
      <c r="H206" s="385">
        <v>0.84</v>
      </c>
      <c r="I206" s="404">
        <v>-2.1</v>
      </c>
      <c r="J206" s="386">
        <v>1.0960000000000001</v>
      </c>
      <c r="K206" s="365">
        <v>485842</v>
      </c>
      <c r="M206" s="387">
        <v>124.7</v>
      </c>
      <c r="N206" s="384">
        <v>3633.68</v>
      </c>
      <c r="O206" s="383">
        <v>541.1</v>
      </c>
      <c r="P206" s="383">
        <v>121.4</v>
      </c>
      <c r="Q206" s="361">
        <v>1023682.4</v>
      </c>
      <c r="R206" s="385">
        <v>0.84</v>
      </c>
      <c r="S206" s="1852">
        <v>-2.1</v>
      </c>
      <c r="T206" s="386">
        <v>1.1140000000000001</v>
      </c>
      <c r="U206" s="365">
        <v>476882</v>
      </c>
      <c r="X206" s="388">
        <v>99.8</v>
      </c>
      <c r="Y206" s="389">
        <v>343512</v>
      </c>
      <c r="Z206" s="390">
        <v>238435</v>
      </c>
      <c r="AB206" s="388">
        <v>102.8</v>
      </c>
      <c r="AC206" s="391">
        <v>29692.1</v>
      </c>
      <c r="AD206" s="390">
        <v>242513</v>
      </c>
    </row>
    <row r="207" spans="1:30">
      <c r="A207" s="33"/>
      <c r="B207" s="34" t="s">
        <v>164</v>
      </c>
      <c r="C207" s="383">
        <v>133.69999999999999</v>
      </c>
      <c r="D207" s="384">
        <v>3835581</v>
      </c>
      <c r="E207" s="384">
        <v>690071</v>
      </c>
      <c r="F207" s="383">
        <v>138.5</v>
      </c>
      <c r="G207" s="361">
        <v>1006051.165</v>
      </c>
      <c r="H207" s="385">
        <v>0.84</v>
      </c>
      <c r="I207" s="404">
        <v>-3.2</v>
      </c>
      <c r="J207" s="386">
        <v>1.1140000000000001</v>
      </c>
      <c r="K207" s="365">
        <v>473957</v>
      </c>
      <c r="M207" s="387">
        <v>133.69999999999999</v>
      </c>
      <c r="N207" s="384">
        <v>3661.24</v>
      </c>
      <c r="O207" s="383">
        <v>643.53</v>
      </c>
      <c r="P207" s="383">
        <v>138.5</v>
      </c>
      <c r="Q207" s="361">
        <v>1033401.3</v>
      </c>
      <c r="R207" s="385">
        <v>0.84</v>
      </c>
      <c r="S207" s="1852">
        <v>-3.2</v>
      </c>
      <c r="T207" s="386">
        <v>1.208</v>
      </c>
      <c r="U207" s="365">
        <v>477052</v>
      </c>
      <c r="X207" s="388">
        <v>100.7</v>
      </c>
      <c r="Y207" s="389">
        <v>247490</v>
      </c>
      <c r="Z207" s="390">
        <v>266702</v>
      </c>
      <c r="AB207" s="388">
        <v>104.1</v>
      </c>
      <c r="AC207" s="391">
        <v>29337.8</v>
      </c>
      <c r="AD207" s="390">
        <v>252144</v>
      </c>
    </row>
    <row r="208" spans="1:30">
      <c r="A208" s="33"/>
      <c r="B208" s="34" t="s">
        <v>165</v>
      </c>
      <c r="C208" s="383">
        <v>126.7</v>
      </c>
      <c r="D208" s="384">
        <v>3844372</v>
      </c>
      <c r="E208" s="384">
        <v>627806</v>
      </c>
      <c r="F208" s="383">
        <v>130.19999999999999</v>
      </c>
      <c r="G208" s="361">
        <v>1048582.656</v>
      </c>
      <c r="H208" s="385">
        <v>0.83</v>
      </c>
      <c r="I208" s="404">
        <v>-3.1</v>
      </c>
      <c r="J208" s="386">
        <v>1.17</v>
      </c>
      <c r="K208" s="365">
        <v>515089</v>
      </c>
      <c r="M208" s="387">
        <v>126.7</v>
      </c>
      <c r="N208" s="384">
        <v>3677.59</v>
      </c>
      <c r="O208" s="383">
        <v>639.13</v>
      </c>
      <c r="P208" s="383">
        <v>130.19999999999999</v>
      </c>
      <c r="Q208" s="361">
        <v>1043672</v>
      </c>
      <c r="R208" s="385">
        <v>0.83</v>
      </c>
      <c r="S208" s="1852">
        <v>-3.1</v>
      </c>
      <c r="T208" s="386">
        <v>1.1479999999999999</v>
      </c>
      <c r="U208" s="365">
        <v>493830</v>
      </c>
      <c r="X208" s="388">
        <v>103</v>
      </c>
      <c r="Y208" s="389">
        <v>244529</v>
      </c>
      <c r="Z208" s="390">
        <v>246475</v>
      </c>
      <c r="AB208" s="388">
        <v>104.1</v>
      </c>
      <c r="AC208" s="391">
        <v>29081.3</v>
      </c>
      <c r="AD208" s="390">
        <v>244546</v>
      </c>
    </row>
    <row r="209" spans="1:30">
      <c r="A209" s="33"/>
      <c r="B209" s="34" t="s">
        <v>166</v>
      </c>
      <c r="C209" s="383">
        <v>127.9</v>
      </c>
      <c r="D209" s="384">
        <v>3704747</v>
      </c>
      <c r="E209" s="384">
        <v>711113</v>
      </c>
      <c r="F209" s="383">
        <v>131.80000000000001</v>
      </c>
      <c r="G209" s="361">
        <v>1020851.127</v>
      </c>
      <c r="H209" s="385">
        <v>0.83</v>
      </c>
      <c r="I209" s="404">
        <v>-3.8</v>
      </c>
      <c r="J209" s="386">
        <v>1.1379999999999999</v>
      </c>
      <c r="K209" s="365">
        <v>496607</v>
      </c>
      <c r="M209" s="387">
        <v>127.9</v>
      </c>
      <c r="N209" s="384">
        <v>3616.64</v>
      </c>
      <c r="O209" s="383">
        <v>686.17</v>
      </c>
      <c r="P209" s="383">
        <v>131.80000000000001</v>
      </c>
      <c r="Q209" s="361">
        <v>1020306.6</v>
      </c>
      <c r="R209" s="385">
        <v>0.83</v>
      </c>
      <c r="S209" s="1852">
        <v>-3.8</v>
      </c>
      <c r="T209" s="386">
        <v>1.1499999999999999</v>
      </c>
      <c r="U209" s="365">
        <v>484772</v>
      </c>
      <c r="X209" s="388">
        <v>105.6</v>
      </c>
      <c r="Y209" s="389">
        <v>284421</v>
      </c>
      <c r="Z209" s="390">
        <v>249397</v>
      </c>
      <c r="AB209" s="388">
        <v>104.4</v>
      </c>
      <c r="AC209" s="391">
        <v>29057</v>
      </c>
      <c r="AD209" s="390">
        <v>249200</v>
      </c>
    </row>
    <row r="210" spans="1:30">
      <c r="A210" s="33"/>
      <c r="B210" s="34" t="s">
        <v>167</v>
      </c>
      <c r="C210" s="383">
        <v>129</v>
      </c>
      <c r="D210" s="384">
        <v>3539215</v>
      </c>
      <c r="E210" s="384">
        <v>774503</v>
      </c>
      <c r="F210" s="383">
        <v>135.5</v>
      </c>
      <c r="G210" s="361">
        <v>1041391.8</v>
      </c>
      <c r="H210" s="385">
        <v>0.84</v>
      </c>
      <c r="I210" s="404">
        <v>-0.9</v>
      </c>
      <c r="J210" s="386">
        <v>1.1839999999999999</v>
      </c>
      <c r="K210" s="365">
        <v>482582</v>
      </c>
      <c r="M210" s="387">
        <v>129</v>
      </c>
      <c r="N210" s="384">
        <v>3655.2</v>
      </c>
      <c r="O210" s="383">
        <v>713.63</v>
      </c>
      <c r="P210" s="383">
        <v>135.5</v>
      </c>
      <c r="Q210" s="361">
        <v>1021404.6</v>
      </c>
      <c r="R210" s="385">
        <v>0.84</v>
      </c>
      <c r="S210" s="1852">
        <v>-0.9</v>
      </c>
      <c r="T210" s="386">
        <v>1.155</v>
      </c>
      <c r="U210" s="365">
        <v>489221</v>
      </c>
      <c r="X210" s="388">
        <v>102.3</v>
      </c>
      <c r="Y210" s="389">
        <v>309033</v>
      </c>
      <c r="Z210" s="390">
        <v>264945</v>
      </c>
      <c r="AB210" s="388">
        <v>98.4</v>
      </c>
      <c r="AC210" s="391">
        <v>29179.4</v>
      </c>
      <c r="AD210" s="390">
        <v>258590</v>
      </c>
    </row>
    <row r="211" spans="1:30">
      <c r="A211" s="50"/>
      <c r="B211" s="51" t="s">
        <v>168</v>
      </c>
      <c r="C211" s="405">
        <v>129.4</v>
      </c>
      <c r="D211" s="406">
        <v>3621894</v>
      </c>
      <c r="E211" s="406">
        <v>482873</v>
      </c>
      <c r="F211" s="405">
        <v>135.4</v>
      </c>
      <c r="G211" s="373">
        <v>1023429.3420000001</v>
      </c>
      <c r="H211" s="407">
        <v>0.85</v>
      </c>
      <c r="I211" s="408">
        <v>-1</v>
      </c>
      <c r="J211" s="409">
        <v>1.2390000000000001</v>
      </c>
      <c r="K211" s="377">
        <v>542499</v>
      </c>
      <c r="M211" s="410">
        <v>129.4</v>
      </c>
      <c r="N211" s="406">
        <v>3727.58</v>
      </c>
      <c r="O211" s="405">
        <v>470.08</v>
      </c>
      <c r="P211" s="405">
        <v>135.4</v>
      </c>
      <c r="Q211" s="373">
        <v>1015850.9</v>
      </c>
      <c r="R211" s="407">
        <v>0.85</v>
      </c>
      <c r="S211" s="1853">
        <v>-1</v>
      </c>
      <c r="T211" s="409">
        <v>1.1930000000000001</v>
      </c>
      <c r="U211" s="377">
        <v>501241</v>
      </c>
      <c r="X211" s="388">
        <v>107.2</v>
      </c>
      <c r="Y211" s="389">
        <v>412397</v>
      </c>
      <c r="Z211" s="390">
        <v>269250</v>
      </c>
      <c r="AB211" s="388">
        <v>101.2</v>
      </c>
      <c r="AC211" s="391">
        <v>29498.5</v>
      </c>
      <c r="AD211" s="390">
        <v>269321</v>
      </c>
    </row>
    <row r="212" spans="1:30">
      <c r="A212" s="265" t="s">
        <v>187</v>
      </c>
      <c r="B212" s="34" t="s">
        <v>157</v>
      </c>
      <c r="C212" s="383">
        <v>130.5</v>
      </c>
      <c r="D212" s="384">
        <v>3544385</v>
      </c>
      <c r="E212" s="384">
        <v>518380</v>
      </c>
      <c r="F212" s="383">
        <v>135.9</v>
      </c>
      <c r="G212" s="361">
        <v>950403.41</v>
      </c>
      <c r="H212" s="385">
        <v>0.89</v>
      </c>
      <c r="I212" s="404">
        <v>-5.6</v>
      </c>
      <c r="J212" s="386">
        <v>1.1499999999999999</v>
      </c>
      <c r="K212" s="365">
        <v>405566</v>
      </c>
      <c r="M212" s="387">
        <v>130.5</v>
      </c>
      <c r="N212" s="384">
        <v>3737.69</v>
      </c>
      <c r="O212" s="383">
        <v>609.95000000000005</v>
      </c>
      <c r="P212" s="383">
        <v>135.9</v>
      </c>
      <c r="Q212" s="361">
        <v>1028510.1</v>
      </c>
      <c r="R212" s="385">
        <v>0.89</v>
      </c>
      <c r="S212" s="1852">
        <v>-5.6</v>
      </c>
      <c r="T212" s="386">
        <v>1.2310000000000001</v>
      </c>
      <c r="U212" s="365">
        <v>505190</v>
      </c>
      <c r="X212" s="411">
        <v>94.2</v>
      </c>
      <c r="Y212" s="412">
        <v>309064</v>
      </c>
      <c r="Z212" s="413">
        <v>266132</v>
      </c>
      <c r="AB212" s="411">
        <v>99.8</v>
      </c>
      <c r="AC212" s="414">
        <v>28932</v>
      </c>
      <c r="AD212" s="413">
        <v>261286</v>
      </c>
    </row>
    <row r="213" spans="1:30">
      <c r="A213" s="33">
        <v>2006</v>
      </c>
      <c r="B213" s="34" t="s">
        <v>158</v>
      </c>
      <c r="C213" s="383">
        <v>131</v>
      </c>
      <c r="D213" s="384">
        <v>3413399</v>
      </c>
      <c r="E213" s="384">
        <v>859241</v>
      </c>
      <c r="F213" s="383">
        <v>140.5</v>
      </c>
      <c r="G213" s="361">
        <v>1007190.8909999999</v>
      </c>
      <c r="H213" s="385">
        <v>0.9</v>
      </c>
      <c r="I213" s="404">
        <v>-3.1</v>
      </c>
      <c r="J213" s="386">
        <v>1.1879999999999999</v>
      </c>
      <c r="K213" s="365">
        <v>498660</v>
      </c>
      <c r="M213" s="387">
        <v>131</v>
      </c>
      <c r="N213" s="384">
        <v>3720.76</v>
      </c>
      <c r="O213" s="383">
        <v>822.07</v>
      </c>
      <c r="P213" s="383">
        <v>140.5</v>
      </c>
      <c r="Q213" s="361">
        <v>1026368.8</v>
      </c>
      <c r="R213" s="385">
        <v>0.9</v>
      </c>
      <c r="S213" s="1852">
        <v>-3.1</v>
      </c>
      <c r="T213" s="386">
        <v>1.216</v>
      </c>
      <c r="U213" s="365">
        <v>523249</v>
      </c>
      <c r="X213" s="388">
        <v>96.7</v>
      </c>
      <c r="Y213" s="389">
        <v>236691</v>
      </c>
      <c r="Z213" s="390">
        <v>237318</v>
      </c>
      <c r="AB213" s="388">
        <v>97.7</v>
      </c>
      <c r="AC213" s="391">
        <v>29429.5</v>
      </c>
      <c r="AD213" s="390">
        <v>276090</v>
      </c>
    </row>
    <row r="214" spans="1:30">
      <c r="A214" s="33"/>
      <c r="B214" s="34" t="s">
        <v>159</v>
      </c>
      <c r="C214" s="383">
        <v>133.1</v>
      </c>
      <c r="D214" s="384">
        <v>3694479</v>
      </c>
      <c r="E214" s="384">
        <v>536644</v>
      </c>
      <c r="F214" s="383">
        <v>137.69999999999999</v>
      </c>
      <c r="G214" s="361">
        <v>1028821.6680000001</v>
      </c>
      <c r="H214" s="385">
        <v>0.92</v>
      </c>
      <c r="I214" s="404">
        <v>-1</v>
      </c>
      <c r="J214" s="386">
        <v>1.52</v>
      </c>
      <c r="K214" s="365">
        <v>594528</v>
      </c>
      <c r="M214" s="387">
        <v>133.1</v>
      </c>
      <c r="N214" s="384">
        <v>3716.98</v>
      </c>
      <c r="O214" s="383">
        <v>628.92999999999995</v>
      </c>
      <c r="P214" s="383">
        <v>137.69999999999999</v>
      </c>
      <c r="Q214" s="361">
        <v>1023457.6</v>
      </c>
      <c r="R214" s="385">
        <v>0.92</v>
      </c>
      <c r="S214" s="1852">
        <v>-1</v>
      </c>
      <c r="T214" s="386">
        <v>1.2769999999999999</v>
      </c>
      <c r="U214" s="365">
        <v>520693</v>
      </c>
      <c r="X214" s="388">
        <v>106.4</v>
      </c>
      <c r="Y214" s="389">
        <v>294819</v>
      </c>
      <c r="Z214" s="390">
        <v>284528</v>
      </c>
      <c r="AB214" s="388">
        <v>103.9</v>
      </c>
      <c r="AC214" s="391">
        <v>29643.5</v>
      </c>
      <c r="AD214" s="390">
        <v>270049</v>
      </c>
    </row>
    <row r="215" spans="1:30">
      <c r="A215" s="33"/>
      <c r="B215" s="34" t="s">
        <v>160</v>
      </c>
      <c r="C215" s="383">
        <v>137.69999999999999</v>
      </c>
      <c r="D215" s="384">
        <v>3536505</v>
      </c>
      <c r="E215" s="384">
        <v>772745</v>
      </c>
      <c r="F215" s="383">
        <v>152.6</v>
      </c>
      <c r="G215" s="361">
        <v>1064073.92</v>
      </c>
      <c r="H215" s="385">
        <v>0.93</v>
      </c>
      <c r="I215" s="404">
        <v>-1.6</v>
      </c>
      <c r="J215" s="386">
        <v>1.19</v>
      </c>
      <c r="K215" s="365">
        <v>502556</v>
      </c>
      <c r="M215" s="387">
        <v>137.69999999999999</v>
      </c>
      <c r="N215" s="384">
        <v>3688.14</v>
      </c>
      <c r="O215" s="383">
        <v>785.45</v>
      </c>
      <c r="P215" s="383">
        <v>152.6</v>
      </c>
      <c r="Q215" s="361">
        <v>1029443</v>
      </c>
      <c r="R215" s="385">
        <v>0.93</v>
      </c>
      <c r="S215" s="1852">
        <v>-1.6</v>
      </c>
      <c r="T215" s="386">
        <v>1.2390000000000001</v>
      </c>
      <c r="U215" s="365">
        <v>513996</v>
      </c>
      <c r="X215" s="388">
        <v>111.1</v>
      </c>
      <c r="Y215" s="389">
        <v>274706</v>
      </c>
      <c r="Z215" s="390">
        <v>266827</v>
      </c>
      <c r="AB215" s="388">
        <v>107.4</v>
      </c>
      <c r="AC215" s="391">
        <v>29148.2</v>
      </c>
      <c r="AD215" s="390">
        <v>273041</v>
      </c>
    </row>
    <row r="216" spans="1:30">
      <c r="A216" s="33"/>
      <c r="B216" s="34" t="s">
        <v>161</v>
      </c>
      <c r="C216" s="383">
        <v>140.1</v>
      </c>
      <c r="D216" s="384">
        <v>3601519</v>
      </c>
      <c r="E216" s="384">
        <v>667113</v>
      </c>
      <c r="F216" s="383">
        <v>151.1</v>
      </c>
      <c r="G216" s="361">
        <v>999729.06699999992</v>
      </c>
      <c r="H216" s="385">
        <v>0.94</v>
      </c>
      <c r="I216" s="404">
        <v>-0.5</v>
      </c>
      <c r="J216" s="386">
        <v>1.2170000000000001</v>
      </c>
      <c r="K216" s="365">
        <v>499016</v>
      </c>
      <c r="M216" s="387">
        <v>140.1</v>
      </c>
      <c r="N216" s="384">
        <v>3661.96</v>
      </c>
      <c r="O216" s="383">
        <v>743.36</v>
      </c>
      <c r="P216" s="383">
        <v>151.1</v>
      </c>
      <c r="Q216" s="361">
        <v>1029367.5</v>
      </c>
      <c r="R216" s="385">
        <v>0.94</v>
      </c>
      <c r="S216" s="1852">
        <v>-0.5</v>
      </c>
      <c r="T216" s="386">
        <v>1.2989999999999999</v>
      </c>
      <c r="U216" s="365">
        <v>522860</v>
      </c>
      <c r="X216" s="388">
        <v>103.9</v>
      </c>
      <c r="Y216" s="389">
        <v>277807</v>
      </c>
      <c r="Z216" s="390">
        <v>264636</v>
      </c>
      <c r="AB216" s="388">
        <v>105.9</v>
      </c>
      <c r="AC216" s="391">
        <v>29359.8</v>
      </c>
      <c r="AD216" s="390">
        <v>255000</v>
      </c>
    </row>
    <row r="217" spans="1:30">
      <c r="A217" s="33"/>
      <c r="B217" s="34" t="s">
        <v>162</v>
      </c>
      <c r="C217" s="383">
        <v>145.30000000000001</v>
      </c>
      <c r="D217" s="384">
        <v>3992328</v>
      </c>
      <c r="E217" s="384">
        <v>746252</v>
      </c>
      <c r="F217" s="383">
        <v>165.8</v>
      </c>
      <c r="G217" s="361">
        <v>1085085.06</v>
      </c>
      <c r="H217" s="385">
        <v>0.94</v>
      </c>
      <c r="I217" s="404">
        <v>-0.9</v>
      </c>
      <c r="J217" s="386">
        <v>1.345</v>
      </c>
      <c r="K217" s="365">
        <v>553930</v>
      </c>
      <c r="M217" s="387">
        <v>145.30000000000001</v>
      </c>
      <c r="N217" s="384">
        <v>3817.19</v>
      </c>
      <c r="O217" s="383">
        <v>656.54</v>
      </c>
      <c r="P217" s="383">
        <v>165.8</v>
      </c>
      <c r="Q217" s="361">
        <v>1031834.9</v>
      </c>
      <c r="R217" s="385">
        <v>0.94</v>
      </c>
      <c r="S217" s="1852">
        <v>-0.9</v>
      </c>
      <c r="T217" s="386">
        <v>1.3220000000000001</v>
      </c>
      <c r="U217" s="365">
        <v>539919</v>
      </c>
      <c r="X217" s="388">
        <v>103.9</v>
      </c>
      <c r="Y217" s="389">
        <v>279314</v>
      </c>
      <c r="Z217" s="390">
        <v>256107</v>
      </c>
      <c r="AB217" s="388">
        <v>106</v>
      </c>
      <c r="AC217" s="391">
        <v>29054.3</v>
      </c>
      <c r="AD217" s="390">
        <v>256350</v>
      </c>
    </row>
    <row r="218" spans="1:30">
      <c r="A218" s="33"/>
      <c r="B218" s="34" t="s">
        <v>163</v>
      </c>
      <c r="C218" s="383">
        <v>140.69999999999999</v>
      </c>
      <c r="D218" s="384">
        <v>4158703</v>
      </c>
      <c r="E218" s="384">
        <v>725117</v>
      </c>
      <c r="F218" s="383">
        <v>152.6</v>
      </c>
      <c r="G218" s="361">
        <v>1043151.2579999999</v>
      </c>
      <c r="H218" s="385">
        <v>0.96</v>
      </c>
      <c r="I218" s="404">
        <v>-1.7</v>
      </c>
      <c r="J218" s="386">
        <v>1.256</v>
      </c>
      <c r="K218" s="365">
        <v>541590</v>
      </c>
      <c r="M218" s="387">
        <v>140.69999999999999</v>
      </c>
      <c r="N218" s="384">
        <v>3825.57</v>
      </c>
      <c r="O218" s="383">
        <v>689.43</v>
      </c>
      <c r="P218" s="383">
        <v>152.6</v>
      </c>
      <c r="Q218" s="361">
        <v>1017842.9</v>
      </c>
      <c r="R218" s="385">
        <v>0.96</v>
      </c>
      <c r="S218" s="1852">
        <v>-1.7</v>
      </c>
      <c r="T218" s="386">
        <v>1.2709999999999999</v>
      </c>
      <c r="U218" s="365">
        <v>536749</v>
      </c>
      <c r="X218" s="388">
        <v>103.9</v>
      </c>
      <c r="Y218" s="389">
        <v>333395</v>
      </c>
      <c r="Z218" s="390">
        <v>260598</v>
      </c>
      <c r="AB218" s="388">
        <v>106.5</v>
      </c>
      <c r="AC218" s="391">
        <v>28699.200000000001</v>
      </c>
      <c r="AD218" s="390">
        <v>264514</v>
      </c>
    </row>
    <row r="219" spans="1:30">
      <c r="A219" s="33"/>
      <c r="B219" s="34" t="s">
        <v>164</v>
      </c>
      <c r="C219" s="383">
        <v>142.1</v>
      </c>
      <c r="D219" s="384">
        <v>4074475</v>
      </c>
      <c r="E219" s="384">
        <v>724482</v>
      </c>
      <c r="F219" s="383">
        <v>155.19999999999999</v>
      </c>
      <c r="G219" s="361">
        <v>1010167.49</v>
      </c>
      <c r="H219" s="385">
        <v>0.96</v>
      </c>
      <c r="I219" s="404">
        <v>1.6</v>
      </c>
      <c r="J219" s="386">
        <v>1.2090000000000001</v>
      </c>
      <c r="K219" s="365">
        <v>555053</v>
      </c>
      <c r="M219" s="387">
        <v>142.1</v>
      </c>
      <c r="N219" s="384">
        <v>3887.49</v>
      </c>
      <c r="O219" s="383">
        <v>696.33</v>
      </c>
      <c r="P219" s="383">
        <v>155.19999999999999</v>
      </c>
      <c r="Q219" s="361">
        <v>1033515.1</v>
      </c>
      <c r="R219" s="385">
        <v>0.96</v>
      </c>
      <c r="S219" s="1852">
        <v>1.6</v>
      </c>
      <c r="T219" s="386">
        <v>1.298</v>
      </c>
      <c r="U219" s="365">
        <v>554559</v>
      </c>
      <c r="X219" s="388">
        <v>103.9</v>
      </c>
      <c r="Y219" s="389">
        <v>243378</v>
      </c>
      <c r="Z219" s="390">
        <v>275595</v>
      </c>
      <c r="AB219" s="388">
        <v>107.3</v>
      </c>
      <c r="AC219" s="391">
        <v>29114.5</v>
      </c>
      <c r="AD219" s="390">
        <v>261743</v>
      </c>
    </row>
    <row r="220" spans="1:30">
      <c r="A220" s="33"/>
      <c r="B220" s="34" t="s">
        <v>165</v>
      </c>
      <c r="C220" s="383">
        <v>142.1</v>
      </c>
      <c r="D220" s="384">
        <v>3945241</v>
      </c>
      <c r="E220" s="384">
        <v>744169</v>
      </c>
      <c r="F220" s="383">
        <v>156.30000000000001</v>
      </c>
      <c r="G220" s="361">
        <v>1029284.9920000001</v>
      </c>
      <c r="H220" s="385">
        <v>0.95</v>
      </c>
      <c r="I220" s="404">
        <v>2.6</v>
      </c>
      <c r="J220" s="386">
        <v>1.3380000000000001</v>
      </c>
      <c r="K220" s="365">
        <v>568702</v>
      </c>
      <c r="M220" s="387">
        <v>142.1</v>
      </c>
      <c r="N220" s="384">
        <v>3782.43</v>
      </c>
      <c r="O220" s="383">
        <v>729.83</v>
      </c>
      <c r="P220" s="383">
        <v>156.30000000000001</v>
      </c>
      <c r="Q220" s="361">
        <v>1025837.2</v>
      </c>
      <c r="R220" s="385">
        <v>0.95</v>
      </c>
      <c r="S220" s="1852">
        <v>2.6</v>
      </c>
      <c r="T220" s="386">
        <v>1.3069999999999999</v>
      </c>
      <c r="U220" s="365">
        <v>541919</v>
      </c>
      <c r="X220" s="388">
        <v>104.8</v>
      </c>
      <c r="Y220" s="389">
        <v>248570</v>
      </c>
      <c r="Z220" s="390">
        <v>272703</v>
      </c>
      <c r="AB220" s="388">
        <v>105.6</v>
      </c>
      <c r="AC220" s="391">
        <v>29399.599999999999</v>
      </c>
      <c r="AD220" s="390">
        <v>280185</v>
      </c>
    </row>
    <row r="221" spans="1:30">
      <c r="A221" s="33"/>
      <c r="B221" s="34" t="s">
        <v>166</v>
      </c>
      <c r="C221" s="383">
        <v>138.30000000000001</v>
      </c>
      <c r="D221" s="384">
        <v>3989224</v>
      </c>
      <c r="E221" s="384">
        <v>617355</v>
      </c>
      <c r="F221" s="383">
        <v>149.6</v>
      </c>
      <c r="G221" s="361">
        <v>1040822.6429999999</v>
      </c>
      <c r="H221" s="385">
        <v>0.95</v>
      </c>
      <c r="I221" s="404">
        <v>-1.6</v>
      </c>
      <c r="J221" s="386">
        <v>1.278</v>
      </c>
      <c r="K221" s="365">
        <v>555926</v>
      </c>
      <c r="M221" s="387">
        <v>138.30000000000001</v>
      </c>
      <c r="N221" s="384">
        <v>3889.19</v>
      </c>
      <c r="O221" s="383">
        <v>612.37</v>
      </c>
      <c r="P221" s="383">
        <v>149.6</v>
      </c>
      <c r="Q221" s="361">
        <v>1043264.9</v>
      </c>
      <c r="R221" s="385">
        <v>0.95</v>
      </c>
      <c r="S221" s="1852">
        <v>-1.6</v>
      </c>
      <c r="T221" s="386">
        <v>1.29</v>
      </c>
      <c r="U221" s="365">
        <v>547439</v>
      </c>
      <c r="X221" s="388">
        <v>107.2</v>
      </c>
      <c r="Y221" s="389">
        <v>274800</v>
      </c>
      <c r="Z221" s="390">
        <v>291264</v>
      </c>
      <c r="AB221" s="388">
        <v>105.9</v>
      </c>
      <c r="AC221" s="391">
        <v>28624.2</v>
      </c>
      <c r="AD221" s="390">
        <v>281908</v>
      </c>
    </row>
    <row r="222" spans="1:30">
      <c r="A222" s="33"/>
      <c r="B222" s="34" t="s">
        <v>167</v>
      </c>
      <c r="C222" s="383">
        <v>137.5</v>
      </c>
      <c r="D222" s="384">
        <v>3762924</v>
      </c>
      <c r="E222" s="384">
        <v>676084</v>
      </c>
      <c r="F222" s="383">
        <v>148.30000000000001</v>
      </c>
      <c r="G222" s="361">
        <v>1053438.2320000001</v>
      </c>
      <c r="H222" s="385">
        <v>0.96</v>
      </c>
      <c r="I222" s="404">
        <v>1.5</v>
      </c>
      <c r="J222" s="386">
        <v>1.3180000000000001</v>
      </c>
      <c r="K222" s="365">
        <v>541407</v>
      </c>
      <c r="M222" s="387">
        <v>137.5</v>
      </c>
      <c r="N222" s="384">
        <v>3884.64</v>
      </c>
      <c r="O222" s="383">
        <v>606.09</v>
      </c>
      <c r="P222" s="383">
        <v>148.30000000000001</v>
      </c>
      <c r="Q222" s="361">
        <v>1030253</v>
      </c>
      <c r="R222" s="385">
        <v>0.96</v>
      </c>
      <c r="S222" s="1852">
        <v>1.5</v>
      </c>
      <c r="T222" s="386">
        <v>1.294</v>
      </c>
      <c r="U222" s="365">
        <v>548381</v>
      </c>
      <c r="X222" s="388">
        <v>110.3</v>
      </c>
      <c r="Y222" s="389">
        <v>312392</v>
      </c>
      <c r="Z222" s="390">
        <v>292020</v>
      </c>
      <c r="AB222" s="388">
        <v>106.6</v>
      </c>
      <c r="AC222" s="391">
        <v>28940.1</v>
      </c>
      <c r="AD222" s="390">
        <v>284201</v>
      </c>
    </row>
    <row r="223" spans="1:30">
      <c r="A223" s="33"/>
      <c r="B223" s="34" t="s">
        <v>168</v>
      </c>
      <c r="C223" s="383">
        <v>138.30000000000001</v>
      </c>
      <c r="D223" s="384">
        <v>3726834</v>
      </c>
      <c r="E223" s="384">
        <v>561499</v>
      </c>
      <c r="F223" s="383">
        <v>146.1</v>
      </c>
      <c r="G223" s="361">
        <v>1034427.9</v>
      </c>
      <c r="H223" s="385">
        <v>0.96</v>
      </c>
      <c r="I223" s="404">
        <v>-1.1000000000000001</v>
      </c>
      <c r="J223" s="386">
        <v>1.349</v>
      </c>
      <c r="K223" s="365">
        <v>592180</v>
      </c>
      <c r="M223" s="387">
        <v>138.30000000000001</v>
      </c>
      <c r="N223" s="384">
        <v>3831.91</v>
      </c>
      <c r="O223" s="383">
        <v>559.46</v>
      </c>
      <c r="P223" s="383">
        <v>146.1</v>
      </c>
      <c r="Q223" s="361">
        <v>1038835.1</v>
      </c>
      <c r="R223" s="385">
        <v>0.96</v>
      </c>
      <c r="S223" s="1852">
        <v>-1.1000000000000001</v>
      </c>
      <c r="T223" s="386">
        <v>1.3049999999999999</v>
      </c>
      <c r="U223" s="365">
        <v>558735</v>
      </c>
      <c r="X223" s="392">
        <v>113.6</v>
      </c>
      <c r="Y223" s="393">
        <v>395427</v>
      </c>
      <c r="Z223" s="394">
        <v>283995</v>
      </c>
      <c r="AB223" s="392">
        <v>107.2</v>
      </c>
      <c r="AC223" s="395">
        <v>28354.400000000001</v>
      </c>
      <c r="AD223" s="394">
        <v>299043</v>
      </c>
    </row>
    <row r="224" spans="1:30">
      <c r="A224" s="264" t="s">
        <v>188</v>
      </c>
      <c r="B224" s="64" t="s">
        <v>157</v>
      </c>
      <c r="C224" s="396">
        <v>133.69999999999999</v>
      </c>
      <c r="D224" s="397">
        <v>3610642</v>
      </c>
      <c r="E224" s="397">
        <v>499994</v>
      </c>
      <c r="F224" s="396">
        <v>143.6</v>
      </c>
      <c r="G224" s="398">
        <v>966776.92500000005</v>
      </c>
      <c r="H224" s="399">
        <v>0.95</v>
      </c>
      <c r="I224" s="400">
        <v>2.4</v>
      </c>
      <c r="J224" s="401">
        <v>1.161</v>
      </c>
      <c r="K224" s="402">
        <v>459892</v>
      </c>
      <c r="M224" s="403">
        <v>133.69999999999999</v>
      </c>
      <c r="N224" s="397">
        <v>3807.39</v>
      </c>
      <c r="O224" s="396">
        <v>582.79999999999995</v>
      </c>
      <c r="P224" s="396">
        <v>143.6</v>
      </c>
      <c r="Q224" s="398">
        <v>1035370.4</v>
      </c>
      <c r="R224" s="399">
        <v>0.95</v>
      </c>
      <c r="S224" s="1851">
        <v>2.4</v>
      </c>
      <c r="T224" s="401">
        <v>1.2450000000000001</v>
      </c>
      <c r="U224" s="402">
        <v>552844</v>
      </c>
      <c r="X224" s="388">
        <v>104.5</v>
      </c>
      <c r="Y224" s="389">
        <v>300867</v>
      </c>
      <c r="Z224" s="390">
        <v>297093</v>
      </c>
      <c r="AB224" s="388">
        <v>111.1</v>
      </c>
      <c r="AC224" s="391">
        <v>28177.8</v>
      </c>
      <c r="AD224" s="390">
        <v>282668</v>
      </c>
    </row>
    <row r="225" spans="1:30">
      <c r="A225" s="33">
        <v>2007</v>
      </c>
      <c r="B225" s="34" t="s">
        <v>158</v>
      </c>
      <c r="C225" s="383">
        <v>145.5</v>
      </c>
      <c r="D225" s="384">
        <v>3519903</v>
      </c>
      <c r="E225" s="384">
        <v>728716</v>
      </c>
      <c r="F225" s="383">
        <v>160.6</v>
      </c>
      <c r="G225" s="361">
        <v>1021525.2659999999</v>
      </c>
      <c r="H225" s="385">
        <v>0.95</v>
      </c>
      <c r="I225" s="404">
        <v>2.7</v>
      </c>
      <c r="J225" s="386">
        <v>1.258</v>
      </c>
      <c r="K225" s="365">
        <v>526820</v>
      </c>
      <c r="M225" s="387">
        <v>145.5</v>
      </c>
      <c r="N225" s="384">
        <v>3828.26</v>
      </c>
      <c r="O225" s="383">
        <v>686.6</v>
      </c>
      <c r="P225" s="383">
        <v>160.6</v>
      </c>
      <c r="Q225" s="361">
        <v>1039211.1</v>
      </c>
      <c r="R225" s="385">
        <v>0.95</v>
      </c>
      <c r="S225" s="1852">
        <v>2.7</v>
      </c>
      <c r="T225" s="386">
        <v>1.2869999999999999</v>
      </c>
      <c r="U225" s="365">
        <v>556680</v>
      </c>
      <c r="X225" s="388">
        <v>111.2</v>
      </c>
      <c r="Y225" s="389">
        <v>226598</v>
      </c>
      <c r="Z225" s="390">
        <v>284170</v>
      </c>
      <c r="AB225" s="388">
        <v>112</v>
      </c>
      <c r="AC225" s="391">
        <v>27924.6</v>
      </c>
      <c r="AD225" s="390">
        <v>329456</v>
      </c>
    </row>
    <row r="226" spans="1:30">
      <c r="A226" s="33"/>
      <c r="B226" s="34" t="s">
        <v>159</v>
      </c>
      <c r="C226" s="383">
        <v>135.6</v>
      </c>
      <c r="D226" s="384">
        <v>3866188</v>
      </c>
      <c r="E226" s="384">
        <v>506558</v>
      </c>
      <c r="F226" s="383">
        <v>141.6</v>
      </c>
      <c r="G226" s="361">
        <v>1022358.6439999999</v>
      </c>
      <c r="H226" s="385">
        <v>0.95</v>
      </c>
      <c r="I226" s="404">
        <v>1.6</v>
      </c>
      <c r="J226" s="386">
        <v>1.4490000000000001</v>
      </c>
      <c r="K226" s="365">
        <v>653967</v>
      </c>
      <c r="M226" s="387">
        <v>135.6</v>
      </c>
      <c r="N226" s="384">
        <v>3893.99</v>
      </c>
      <c r="O226" s="383">
        <v>568.27</v>
      </c>
      <c r="P226" s="383">
        <v>141.6</v>
      </c>
      <c r="Q226" s="361">
        <v>1018192.8</v>
      </c>
      <c r="R226" s="385">
        <v>0.95</v>
      </c>
      <c r="S226" s="1852">
        <v>1.6</v>
      </c>
      <c r="T226" s="386">
        <v>1.234</v>
      </c>
      <c r="U226" s="365">
        <v>578063</v>
      </c>
      <c r="X226" s="388">
        <v>115.5</v>
      </c>
      <c r="Y226" s="389">
        <v>273928</v>
      </c>
      <c r="Z226" s="390">
        <v>274908</v>
      </c>
      <c r="AB226" s="388">
        <v>112.2</v>
      </c>
      <c r="AC226" s="391">
        <v>27319.9</v>
      </c>
      <c r="AD226" s="390">
        <v>268925</v>
      </c>
    </row>
    <row r="227" spans="1:30">
      <c r="A227" s="33"/>
      <c r="B227" s="34" t="s">
        <v>160</v>
      </c>
      <c r="C227" s="383">
        <v>141.19999999999999</v>
      </c>
      <c r="D227" s="384">
        <v>3719696</v>
      </c>
      <c r="E227" s="384">
        <v>504227</v>
      </c>
      <c r="F227" s="383">
        <v>156.30000000000001</v>
      </c>
      <c r="G227" s="361">
        <v>1074089.148</v>
      </c>
      <c r="H227" s="385">
        <v>0.96</v>
      </c>
      <c r="I227" s="404">
        <v>1.8</v>
      </c>
      <c r="J227" s="386">
        <v>1.2190000000000001</v>
      </c>
      <c r="K227" s="365">
        <v>545867</v>
      </c>
      <c r="M227" s="387">
        <v>141.19999999999999</v>
      </c>
      <c r="N227" s="384">
        <v>3889.48</v>
      </c>
      <c r="O227" s="383">
        <v>522.65</v>
      </c>
      <c r="P227" s="383">
        <v>156.30000000000001</v>
      </c>
      <c r="Q227" s="361">
        <v>1037786.4</v>
      </c>
      <c r="R227" s="385">
        <v>0.96</v>
      </c>
      <c r="S227" s="1852">
        <v>1.8</v>
      </c>
      <c r="T227" s="386">
        <v>1.2689999999999999</v>
      </c>
      <c r="U227" s="365">
        <v>564868</v>
      </c>
      <c r="X227" s="388">
        <v>113.3</v>
      </c>
      <c r="Y227" s="389">
        <v>259465</v>
      </c>
      <c r="Z227" s="390">
        <v>299454</v>
      </c>
      <c r="AB227" s="388">
        <v>110.2</v>
      </c>
      <c r="AC227" s="391">
        <v>27426.3</v>
      </c>
      <c r="AD227" s="390">
        <v>291865</v>
      </c>
    </row>
    <row r="228" spans="1:30">
      <c r="A228" s="33"/>
      <c r="B228" s="34" t="s">
        <v>161</v>
      </c>
      <c r="C228" s="383">
        <v>138.1</v>
      </c>
      <c r="D228" s="384">
        <v>3770405</v>
      </c>
      <c r="E228" s="384">
        <v>812072</v>
      </c>
      <c r="F228" s="383">
        <v>150.69999999999999</v>
      </c>
      <c r="G228" s="361">
        <v>1026967.2270000001</v>
      </c>
      <c r="H228" s="385">
        <v>0.96</v>
      </c>
      <c r="I228" s="404">
        <v>0.8</v>
      </c>
      <c r="J228" s="386">
        <v>1.1919999999999999</v>
      </c>
      <c r="K228" s="365">
        <v>552340</v>
      </c>
      <c r="M228" s="387">
        <v>138.1</v>
      </c>
      <c r="N228" s="384">
        <v>3832.09</v>
      </c>
      <c r="O228" s="383">
        <v>932.56</v>
      </c>
      <c r="P228" s="383">
        <v>150.69999999999999</v>
      </c>
      <c r="Q228" s="361">
        <v>1054972.3</v>
      </c>
      <c r="R228" s="385">
        <v>0.96</v>
      </c>
      <c r="S228" s="1852">
        <v>0.8</v>
      </c>
      <c r="T228" s="386">
        <v>1.274</v>
      </c>
      <c r="U228" s="365">
        <v>572090</v>
      </c>
      <c r="X228" s="388">
        <v>107.7</v>
      </c>
      <c r="Y228" s="389">
        <v>256164</v>
      </c>
      <c r="Z228" s="390">
        <v>330033</v>
      </c>
      <c r="AB228" s="388">
        <v>109.9</v>
      </c>
      <c r="AC228" s="391">
        <v>27407.5</v>
      </c>
      <c r="AD228" s="390">
        <v>321571</v>
      </c>
    </row>
    <row r="229" spans="1:30">
      <c r="A229" s="33"/>
      <c r="B229" s="34" t="s">
        <v>162</v>
      </c>
      <c r="C229" s="383">
        <v>136.19999999999999</v>
      </c>
      <c r="D229" s="384">
        <v>3979982</v>
      </c>
      <c r="E229" s="384">
        <v>962779</v>
      </c>
      <c r="F229" s="383">
        <v>146.4</v>
      </c>
      <c r="G229" s="361">
        <v>1087199.82</v>
      </c>
      <c r="H229" s="385">
        <v>0.97</v>
      </c>
      <c r="I229" s="404">
        <v>2.8</v>
      </c>
      <c r="J229" s="386">
        <v>1.212</v>
      </c>
      <c r="K229" s="365">
        <v>604471</v>
      </c>
      <c r="M229" s="387">
        <v>136.19999999999999</v>
      </c>
      <c r="N229" s="384">
        <v>3804.28</v>
      </c>
      <c r="O229" s="383">
        <v>858.69</v>
      </c>
      <c r="P229" s="383">
        <v>146.4</v>
      </c>
      <c r="Q229" s="361">
        <v>1039058.7</v>
      </c>
      <c r="R229" s="385">
        <v>0.97</v>
      </c>
      <c r="S229" s="1852">
        <v>2.8</v>
      </c>
      <c r="T229" s="386">
        <v>1.18</v>
      </c>
      <c r="U229" s="365">
        <v>585029</v>
      </c>
      <c r="X229" s="388">
        <v>103</v>
      </c>
      <c r="Y229" s="389">
        <v>272191</v>
      </c>
      <c r="Z229" s="390">
        <v>295690</v>
      </c>
      <c r="AB229" s="388">
        <v>105.6</v>
      </c>
      <c r="AC229" s="391">
        <v>28231.9</v>
      </c>
      <c r="AD229" s="390">
        <v>305350</v>
      </c>
    </row>
    <row r="230" spans="1:30">
      <c r="A230" s="40"/>
      <c r="B230" s="34" t="s">
        <v>163</v>
      </c>
      <c r="C230" s="383">
        <v>138.1</v>
      </c>
      <c r="D230" s="384">
        <v>4117393</v>
      </c>
      <c r="E230" s="384">
        <v>610485</v>
      </c>
      <c r="F230" s="383">
        <v>147.4</v>
      </c>
      <c r="G230" s="361">
        <v>1063706.5919999999</v>
      </c>
      <c r="H230" s="385">
        <v>0.97</v>
      </c>
      <c r="I230" s="404">
        <v>-0.8</v>
      </c>
      <c r="J230" s="386">
        <v>1.2390000000000001</v>
      </c>
      <c r="K230" s="365">
        <v>602321</v>
      </c>
      <c r="M230" s="387">
        <v>138.1</v>
      </c>
      <c r="N230" s="384">
        <v>3785.7</v>
      </c>
      <c r="O230" s="383">
        <v>582.82000000000005</v>
      </c>
      <c r="P230" s="383">
        <v>147.4</v>
      </c>
      <c r="Q230" s="361">
        <v>1041635.2</v>
      </c>
      <c r="R230" s="385">
        <v>0.97</v>
      </c>
      <c r="S230" s="1852">
        <v>-0.8</v>
      </c>
      <c r="T230" s="386">
        <v>1.2470000000000001</v>
      </c>
      <c r="U230" s="365">
        <v>594425</v>
      </c>
      <c r="X230" s="388">
        <v>104.9</v>
      </c>
      <c r="Y230" s="389">
        <v>304454</v>
      </c>
      <c r="Z230" s="390">
        <v>308635</v>
      </c>
      <c r="AB230" s="388">
        <v>106.8</v>
      </c>
      <c r="AC230" s="391">
        <v>26758.799999999999</v>
      </c>
      <c r="AD230" s="390">
        <v>303439</v>
      </c>
    </row>
    <row r="231" spans="1:30">
      <c r="A231" s="33"/>
      <c r="B231" s="34" t="s">
        <v>164</v>
      </c>
      <c r="C231" s="383">
        <v>141.80000000000001</v>
      </c>
      <c r="D231" s="384">
        <v>4050424</v>
      </c>
      <c r="E231" s="384">
        <v>338067</v>
      </c>
      <c r="F231" s="383">
        <v>153.5</v>
      </c>
      <c r="G231" s="361">
        <v>1016317.4</v>
      </c>
      <c r="H231" s="385">
        <v>0.96</v>
      </c>
      <c r="I231" s="404">
        <v>2.5</v>
      </c>
      <c r="J231" s="386">
        <v>1.2</v>
      </c>
      <c r="K231" s="365">
        <v>592434</v>
      </c>
      <c r="M231" s="387">
        <v>141.80000000000001</v>
      </c>
      <c r="N231" s="384">
        <v>3860.6</v>
      </c>
      <c r="O231" s="383">
        <v>340.59</v>
      </c>
      <c r="P231" s="383">
        <v>153.5</v>
      </c>
      <c r="Q231" s="361">
        <v>1032876.5</v>
      </c>
      <c r="R231" s="385">
        <v>0.96</v>
      </c>
      <c r="S231" s="1852">
        <v>2.5</v>
      </c>
      <c r="T231" s="386">
        <v>1.278</v>
      </c>
      <c r="U231" s="365">
        <v>587184</v>
      </c>
      <c r="X231" s="388">
        <v>105.1</v>
      </c>
      <c r="Y231" s="389">
        <v>229632</v>
      </c>
      <c r="Z231" s="390">
        <v>326624</v>
      </c>
      <c r="AB231" s="388">
        <v>108.5</v>
      </c>
      <c r="AC231" s="391">
        <v>27241.3</v>
      </c>
      <c r="AD231" s="390">
        <v>304298</v>
      </c>
    </row>
    <row r="232" spans="1:30">
      <c r="A232" s="33"/>
      <c r="B232" s="34" t="s">
        <v>165</v>
      </c>
      <c r="C232" s="383">
        <v>135.4</v>
      </c>
      <c r="D232" s="384">
        <v>4028089</v>
      </c>
      <c r="E232" s="384">
        <v>301595</v>
      </c>
      <c r="F232" s="383">
        <v>144.6</v>
      </c>
      <c r="G232" s="361">
        <v>1038051.4080000002</v>
      </c>
      <c r="H232" s="385">
        <v>0.94</v>
      </c>
      <c r="I232" s="404">
        <v>1.6</v>
      </c>
      <c r="J232" s="386">
        <v>1.218</v>
      </c>
      <c r="K232" s="365">
        <v>605308</v>
      </c>
      <c r="M232" s="387">
        <v>135.4</v>
      </c>
      <c r="N232" s="384">
        <v>3872.08</v>
      </c>
      <c r="O232" s="383">
        <v>286.75</v>
      </c>
      <c r="P232" s="383">
        <v>144.6</v>
      </c>
      <c r="Q232" s="361">
        <v>1042777</v>
      </c>
      <c r="R232" s="385">
        <v>0.94</v>
      </c>
      <c r="S232" s="1852">
        <v>1.6</v>
      </c>
      <c r="T232" s="386">
        <v>1.18</v>
      </c>
      <c r="U232" s="365">
        <v>596662</v>
      </c>
      <c r="X232" s="388">
        <v>108.6</v>
      </c>
      <c r="Y232" s="389">
        <v>230256</v>
      </c>
      <c r="Z232" s="390">
        <v>274628</v>
      </c>
      <c r="AB232" s="388">
        <v>109.1</v>
      </c>
      <c r="AC232" s="391">
        <v>27121.8</v>
      </c>
      <c r="AD232" s="390">
        <v>295869</v>
      </c>
    </row>
    <row r="233" spans="1:30">
      <c r="A233" s="33"/>
      <c r="B233" s="34" t="s">
        <v>166</v>
      </c>
      <c r="C233" s="383">
        <v>135.69999999999999</v>
      </c>
      <c r="D233" s="384">
        <v>3984830</v>
      </c>
      <c r="E233" s="384">
        <v>456514</v>
      </c>
      <c r="F233" s="383">
        <v>143.80000000000001</v>
      </c>
      <c r="G233" s="361">
        <v>1049479.7549999999</v>
      </c>
      <c r="H233" s="385">
        <v>0.92</v>
      </c>
      <c r="I233" s="404">
        <v>2.2000000000000002</v>
      </c>
      <c r="J233" s="386">
        <v>1.2370000000000001</v>
      </c>
      <c r="K233" s="365">
        <v>616871</v>
      </c>
      <c r="M233" s="387">
        <v>135.69999999999999</v>
      </c>
      <c r="N233" s="384">
        <v>3879.6</v>
      </c>
      <c r="O233" s="383">
        <v>427.56</v>
      </c>
      <c r="P233" s="383">
        <v>143.80000000000001</v>
      </c>
      <c r="Q233" s="361">
        <v>1044980.4</v>
      </c>
      <c r="R233" s="385">
        <v>0.92</v>
      </c>
      <c r="S233" s="1852">
        <v>2.2000000000000002</v>
      </c>
      <c r="T233" s="386">
        <v>1.25</v>
      </c>
      <c r="U233" s="365">
        <v>592796</v>
      </c>
      <c r="X233" s="388">
        <v>107.9</v>
      </c>
      <c r="Y233" s="389">
        <v>259276</v>
      </c>
      <c r="Z233" s="390">
        <v>320621</v>
      </c>
      <c r="AB233" s="388">
        <v>106.4</v>
      </c>
      <c r="AC233" s="391">
        <v>27412.3</v>
      </c>
      <c r="AD233" s="390">
        <v>301284</v>
      </c>
    </row>
    <row r="234" spans="1:30">
      <c r="A234" s="33"/>
      <c r="B234" s="34" t="s">
        <v>167</v>
      </c>
      <c r="C234" s="383">
        <v>133.1</v>
      </c>
      <c r="D234" s="384">
        <v>3812202</v>
      </c>
      <c r="E234" s="384">
        <v>667067</v>
      </c>
      <c r="F234" s="383">
        <v>140.19999999999999</v>
      </c>
      <c r="G234" s="361">
        <v>1077481.2319999998</v>
      </c>
      <c r="H234" s="385">
        <v>0.89</v>
      </c>
      <c r="I234" s="404">
        <v>2.8</v>
      </c>
      <c r="J234" s="386">
        <v>1.266</v>
      </c>
      <c r="K234" s="365">
        <v>593500</v>
      </c>
      <c r="M234" s="387">
        <v>133.1</v>
      </c>
      <c r="N234" s="384">
        <v>3934.79</v>
      </c>
      <c r="O234" s="383">
        <v>646.23</v>
      </c>
      <c r="P234" s="383">
        <v>140.19999999999999</v>
      </c>
      <c r="Q234" s="361">
        <v>1052384.8</v>
      </c>
      <c r="R234" s="385">
        <v>0.89</v>
      </c>
      <c r="S234" s="1852">
        <v>2.8</v>
      </c>
      <c r="T234" s="386">
        <v>1.2549999999999999</v>
      </c>
      <c r="U234" s="365">
        <v>601424</v>
      </c>
      <c r="X234" s="388">
        <v>113.2</v>
      </c>
      <c r="Y234" s="389">
        <v>295521</v>
      </c>
      <c r="Z234" s="390">
        <v>317714</v>
      </c>
      <c r="AB234" s="388">
        <v>109.6</v>
      </c>
      <c r="AC234" s="391">
        <v>27154.7</v>
      </c>
      <c r="AD234" s="390">
        <v>305239</v>
      </c>
    </row>
    <row r="235" spans="1:30">
      <c r="A235" s="50"/>
      <c r="B235" s="51" t="s">
        <v>168</v>
      </c>
      <c r="C235" s="405">
        <v>132.9</v>
      </c>
      <c r="D235" s="406">
        <v>3865955</v>
      </c>
      <c r="E235" s="406">
        <v>957212</v>
      </c>
      <c r="F235" s="405">
        <v>139.6</v>
      </c>
      <c r="G235" s="373">
        <v>1039087.214</v>
      </c>
      <c r="H235" s="407">
        <v>0.88</v>
      </c>
      <c r="I235" s="408">
        <v>1.3</v>
      </c>
      <c r="J235" s="409">
        <v>1.252</v>
      </c>
      <c r="K235" s="377">
        <v>634915</v>
      </c>
      <c r="M235" s="410">
        <v>132.9</v>
      </c>
      <c r="N235" s="406">
        <v>3981.36</v>
      </c>
      <c r="O235" s="405">
        <v>889.65</v>
      </c>
      <c r="P235" s="405">
        <v>139.6</v>
      </c>
      <c r="Q235" s="373">
        <v>1047693.4</v>
      </c>
      <c r="R235" s="407">
        <v>0.88</v>
      </c>
      <c r="S235" s="1853">
        <v>1.3</v>
      </c>
      <c r="T235" s="409">
        <v>1.214</v>
      </c>
      <c r="U235" s="377">
        <v>609639</v>
      </c>
      <c r="X235" s="388">
        <v>117.6</v>
      </c>
      <c r="Y235" s="389">
        <v>369100</v>
      </c>
      <c r="Z235" s="390">
        <v>291080</v>
      </c>
      <c r="AB235" s="388">
        <v>111.1</v>
      </c>
      <c r="AC235" s="391">
        <v>25951</v>
      </c>
      <c r="AD235" s="390">
        <v>307674</v>
      </c>
    </row>
    <row r="236" spans="1:30">
      <c r="A236" s="265" t="s">
        <v>189</v>
      </c>
      <c r="B236" s="34" t="s">
        <v>157</v>
      </c>
      <c r="C236" s="383">
        <v>133.6</v>
      </c>
      <c r="D236" s="384">
        <v>3764794</v>
      </c>
      <c r="E236" s="384">
        <v>463515</v>
      </c>
      <c r="F236" s="383">
        <v>139</v>
      </c>
      <c r="G236" s="361">
        <v>952116.93</v>
      </c>
      <c r="H236" s="385">
        <v>0.86</v>
      </c>
      <c r="I236" s="404">
        <v>0.2</v>
      </c>
      <c r="J236" s="386">
        <v>1.1579999999999999</v>
      </c>
      <c r="K236" s="365">
        <v>490534</v>
      </c>
      <c r="M236" s="387">
        <v>133.6</v>
      </c>
      <c r="N236" s="384">
        <v>3968.53</v>
      </c>
      <c r="O236" s="383">
        <v>566.84</v>
      </c>
      <c r="P236" s="383">
        <v>139</v>
      </c>
      <c r="Q236" s="361">
        <v>1014209.5</v>
      </c>
      <c r="R236" s="385">
        <v>0.86</v>
      </c>
      <c r="S236" s="1852">
        <v>0.2</v>
      </c>
      <c r="T236" s="386">
        <v>1.2430000000000001</v>
      </c>
      <c r="U236" s="365">
        <v>584009</v>
      </c>
      <c r="X236" s="411">
        <v>104.4</v>
      </c>
      <c r="Y236" s="412">
        <v>286530</v>
      </c>
      <c r="Z236" s="413">
        <v>328062</v>
      </c>
      <c r="AB236" s="411">
        <v>110.9</v>
      </c>
      <c r="AC236" s="414">
        <v>26989.7</v>
      </c>
      <c r="AD236" s="413">
        <v>315271</v>
      </c>
    </row>
    <row r="237" spans="1:30">
      <c r="A237" s="33">
        <v>2008</v>
      </c>
      <c r="B237" s="34" t="s">
        <v>158</v>
      </c>
      <c r="C237" s="383">
        <v>133.30000000000001</v>
      </c>
      <c r="D237" s="384">
        <v>3813439</v>
      </c>
      <c r="E237" s="384">
        <v>545017</v>
      </c>
      <c r="F237" s="383">
        <v>137.4</v>
      </c>
      <c r="G237" s="361">
        <v>1040636.535</v>
      </c>
      <c r="H237" s="385">
        <v>0.85</v>
      </c>
      <c r="I237" s="404">
        <v>5</v>
      </c>
      <c r="J237" s="386">
        <v>1.248</v>
      </c>
      <c r="K237" s="365">
        <v>573901</v>
      </c>
      <c r="M237" s="387">
        <v>133.30000000000001</v>
      </c>
      <c r="N237" s="384">
        <v>4011.92</v>
      </c>
      <c r="O237" s="383">
        <v>568.78</v>
      </c>
      <c r="P237" s="383">
        <v>137.4</v>
      </c>
      <c r="Q237" s="361">
        <v>1043672.1</v>
      </c>
      <c r="R237" s="385">
        <v>0.85</v>
      </c>
      <c r="S237" s="1852">
        <v>5</v>
      </c>
      <c r="T237" s="386">
        <v>1.274</v>
      </c>
      <c r="U237" s="365">
        <v>583865</v>
      </c>
      <c r="X237" s="388">
        <v>113.8</v>
      </c>
      <c r="Y237" s="389">
        <v>225835</v>
      </c>
      <c r="Z237" s="390">
        <v>285165</v>
      </c>
      <c r="AB237" s="388">
        <v>113.1</v>
      </c>
      <c r="AC237" s="391">
        <v>26736.5</v>
      </c>
      <c r="AD237" s="390">
        <v>325330</v>
      </c>
    </row>
    <row r="238" spans="1:30">
      <c r="A238" s="33"/>
      <c r="B238" s="34" t="s">
        <v>159</v>
      </c>
      <c r="C238" s="383">
        <v>126.3</v>
      </c>
      <c r="D238" s="384">
        <v>3917929</v>
      </c>
      <c r="E238" s="384">
        <v>709892</v>
      </c>
      <c r="F238" s="383">
        <v>127.1</v>
      </c>
      <c r="G238" s="361">
        <v>1032155.415</v>
      </c>
      <c r="H238" s="385">
        <v>0.84</v>
      </c>
      <c r="I238" s="404">
        <v>4.0999999999999996</v>
      </c>
      <c r="J238" s="386">
        <v>1.399</v>
      </c>
      <c r="K238" s="365">
        <v>649999</v>
      </c>
      <c r="M238" s="387">
        <v>126.3</v>
      </c>
      <c r="N238" s="384">
        <v>3943.33</v>
      </c>
      <c r="O238" s="383">
        <v>740.06</v>
      </c>
      <c r="P238" s="383">
        <v>127.1</v>
      </c>
      <c r="Q238" s="361">
        <v>1041270.2</v>
      </c>
      <c r="R238" s="385">
        <v>0.84</v>
      </c>
      <c r="S238" s="1852">
        <v>4.0999999999999996</v>
      </c>
      <c r="T238" s="386">
        <v>1.2050000000000001</v>
      </c>
      <c r="U238" s="365">
        <v>594329</v>
      </c>
      <c r="X238" s="388">
        <v>115.7</v>
      </c>
      <c r="Y238" s="389">
        <v>276014</v>
      </c>
      <c r="Z238" s="390">
        <v>313459</v>
      </c>
      <c r="AB238" s="388">
        <v>111.9</v>
      </c>
      <c r="AC238" s="391">
        <v>27081.7</v>
      </c>
      <c r="AD238" s="390">
        <v>319990</v>
      </c>
    </row>
    <row r="239" spans="1:30">
      <c r="A239" s="33"/>
      <c r="B239" s="34" t="s">
        <v>160</v>
      </c>
      <c r="C239" s="383">
        <v>131.80000000000001</v>
      </c>
      <c r="D239" s="384">
        <v>3788782</v>
      </c>
      <c r="E239" s="384">
        <v>597581</v>
      </c>
      <c r="F239" s="383">
        <v>130.69999999999999</v>
      </c>
      <c r="G239" s="361">
        <v>1082536</v>
      </c>
      <c r="H239" s="385">
        <v>0.85</v>
      </c>
      <c r="I239" s="404">
        <v>-2.1</v>
      </c>
      <c r="J239" s="386">
        <v>1.1850000000000001</v>
      </c>
      <c r="K239" s="365">
        <v>572790</v>
      </c>
      <c r="M239" s="387">
        <v>131.80000000000001</v>
      </c>
      <c r="N239" s="384">
        <v>3960.16</v>
      </c>
      <c r="O239" s="383">
        <v>607.88</v>
      </c>
      <c r="P239" s="383">
        <v>130.69999999999999</v>
      </c>
      <c r="Q239" s="361">
        <v>1042550.5</v>
      </c>
      <c r="R239" s="385">
        <v>0.85</v>
      </c>
      <c r="S239" s="1852">
        <v>-2.1</v>
      </c>
      <c r="T239" s="386">
        <v>1.234</v>
      </c>
      <c r="U239" s="365">
        <v>568499</v>
      </c>
      <c r="X239" s="388">
        <v>113.4</v>
      </c>
      <c r="Y239" s="389">
        <v>241196</v>
      </c>
      <c r="Z239" s="390">
        <v>321228</v>
      </c>
      <c r="AB239" s="388">
        <v>110.9</v>
      </c>
      <c r="AC239" s="391">
        <v>26381.9</v>
      </c>
      <c r="AD239" s="390">
        <v>307469</v>
      </c>
    </row>
    <row r="240" spans="1:30">
      <c r="A240" s="33"/>
      <c r="B240" s="34" t="s">
        <v>161</v>
      </c>
      <c r="C240" s="383">
        <v>131.1</v>
      </c>
      <c r="D240" s="384">
        <v>4031911</v>
      </c>
      <c r="E240" s="384">
        <v>469314</v>
      </c>
      <c r="F240" s="383">
        <v>131</v>
      </c>
      <c r="G240" s="361">
        <v>1027974.5820000001</v>
      </c>
      <c r="H240" s="385">
        <v>0.83</v>
      </c>
      <c r="I240" s="404">
        <v>0.4</v>
      </c>
      <c r="J240" s="386">
        <v>1.1639999999999999</v>
      </c>
      <c r="K240" s="365">
        <v>570904</v>
      </c>
      <c r="M240" s="387">
        <v>131.1</v>
      </c>
      <c r="N240" s="384">
        <v>4093.42</v>
      </c>
      <c r="O240" s="383">
        <v>552.49</v>
      </c>
      <c r="P240" s="383">
        <v>131</v>
      </c>
      <c r="Q240" s="361">
        <v>1050347</v>
      </c>
      <c r="R240" s="385">
        <v>0.83</v>
      </c>
      <c r="S240" s="1852">
        <v>0.4</v>
      </c>
      <c r="T240" s="386">
        <v>1.246</v>
      </c>
      <c r="U240" s="365">
        <v>585989</v>
      </c>
      <c r="X240" s="388">
        <v>108.6</v>
      </c>
      <c r="Y240" s="389">
        <v>252429</v>
      </c>
      <c r="Z240" s="390">
        <v>336642</v>
      </c>
      <c r="AB240" s="388">
        <v>111.3</v>
      </c>
      <c r="AC240" s="391">
        <v>26678.3</v>
      </c>
      <c r="AD240" s="390">
        <v>331726</v>
      </c>
    </row>
    <row r="241" spans="1:30">
      <c r="A241" s="33"/>
      <c r="B241" s="34" t="s">
        <v>162</v>
      </c>
      <c r="C241" s="383">
        <v>129.30000000000001</v>
      </c>
      <c r="D241" s="384">
        <v>4181161</v>
      </c>
      <c r="E241" s="384">
        <v>605726</v>
      </c>
      <c r="F241" s="383">
        <v>131.30000000000001</v>
      </c>
      <c r="G241" s="361">
        <v>1072962.693</v>
      </c>
      <c r="H241" s="385">
        <v>0.79</v>
      </c>
      <c r="I241" s="404">
        <v>-2.2000000000000002</v>
      </c>
      <c r="J241" s="386">
        <v>1.26</v>
      </c>
      <c r="K241" s="365">
        <v>598442</v>
      </c>
      <c r="M241" s="387">
        <v>129.30000000000001</v>
      </c>
      <c r="N241" s="384">
        <v>3998.93</v>
      </c>
      <c r="O241" s="383">
        <v>569.33000000000004</v>
      </c>
      <c r="P241" s="383">
        <v>131.30000000000001</v>
      </c>
      <c r="Q241" s="361">
        <v>1036478.6</v>
      </c>
      <c r="R241" s="385">
        <v>0.79</v>
      </c>
      <c r="S241" s="1852">
        <v>-2.2000000000000002</v>
      </c>
      <c r="T241" s="386">
        <v>1.216</v>
      </c>
      <c r="U241" s="365">
        <v>600125</v>
      </c>
      <c r="X241" s="388">
        <v>106.2</v>
      </c>
      <c r="Y241" s="389">
        <v>252110</v>
      </c>
      <c r="Z241" s="390">
        <v>348026</v>
      </c>
      <c r="AB241" s="388">
        <v>109.2</v>
      </c>
      <c r="AC241" s="391">
        <v>25949.5</v>
      </c>
      <c r="AD241" s="390">
        <v>357517</v>
      </c>
    </row>
    <row r="242" spans="1:30">
      <c r="A242" s="33"/>
      <c r="B242" s="34" t="s">
        <v>163</v>
      </c>
      <c r="C242" s="383">
        <v>132</v>
      </c>
      <c r="D242" s="384">
        <v>4365234</v>
      </c>
      <c r="E242" s="384">
        <v>850753</v>
      </c>
      <c r="F242" s="383">
        <v>136</v>
      </c>
      <c r="G242" s="361">
        <v>1077784.8119999999</v>
      </c>
      <c r="H242" s="385">
        <v>0.78</v>
      </c>
      <c r="I242" s="404">
        <v>-0.6</v>
      </c>
      <c r="J242" s="386">
        <v>1.2909999999999999</v>
      </c>
      <c r="K242" s="365">
        <v>637021</v>
      </c>
      <c r="M242" s="387">
        <v>132</v>
      </c>
      <c r="N242" s="384">
        <v>4016.79</v>
      </c>
      <c r="O242" s="383">
        <v>760.27</v>
      </c>
      <c r="P242" s="383">
        <v>136</v>
      </c>
      <c r="Q242" s="361">
        <v>1045617.8</v>
      </c>
      <c r="R242" s="385">
        <v>0.78</v>
      </c>
      <c r="S242" s="1852">
        <v>-0.6</v>
      </c>
      <c r="T242" s="386">
        <v>1.296</v>
      </c>
      <c r="U242" s="365">
        <v>606655</v>
      </c>
      <c r="X242" s="388">
        <v>108.1</v>
      </c>
      <c r="Y242" s="389">
        <v>289189</v>
      </c>
      <c r="Z242" s="390">
        <v>343729</v>
      </c>
      <c r="AB242" s="388">
        <v>109.5</v>
      </c>
      <c r="AC242" s="391">
        <v>26008.5</v>
      </c>
      <c r="AD242" s="390">
        <v>329397</v>
      </c>
    </row>
    <row r="243" spans="1:30">
      <c r="A243" s="33"/>
      <c r="B243" s="34" t="s">
        <v>164</v>
      </c>
      <c r="C243" s="383">
        <v>125.5</v>
      </c>
      <c r="D243" s="384">
        <v>4105711</v>
      </c>
      <c r="E243" s="384">
        <v>586086</v>
      </c>
      <c r="F243" s="383">
        <v>124.5</v>
      </c>
      <c r="G243" s="361">
        <v>1011755.8860000001</v>
      </c>
      <c r="H243" s="385">
        <v>0.74</v>
      </c>
      <c r="I243" s="404">
        <v>0</v>
      </c>
      <c r="J243" s="386">
        <v>1.1659999999999999</v>
      </c>
      <c r="K243" s="365">
        <v>588836</v>
      </c>
      <c r="M243" s="387">
        <v>125.5</v>
      </c>
      <c r="N243" s="384">
        <v>3912.31</v>
      </c>
      <c r="O243" s="383">
        <v>597.92999999999995</v>
      </c>
      <c r="P243" s="383">
        <v>124.5</v>
      </c>
      <c r="Q243" s="361">
        <v>1038406.5</v>
      </c>
      <c r="R243" s="385">
        <v>0.74</v>
      </c>
      <c r="S243" s="1852">
        <v>0</v>
      </c>
      <c r="T243" s="386">
        <v>1.2350000000000001</v>
      </c>
      <c r="U243" s="365">
        <v>599823</v>
      </c>
      <c r="X243" s="388">
        <v>104.9</v>
      </c>
      <c r="Y243" s="389">
        <v>222356</v>
      </c>
      <c r="Z243" s="390">
        <v>342995</v>
      </c>
      <c r="AB243" s="388">
        <v>108.4</v>
      </c>
      <c r="AC243" s="391">
        <v>25894</v>
      </c>
      <c r="AD243" s="390">
        <v>341069</v>
      </c>
    </row>
    <row r="244" spans="1:30">
      <c r="A244" s="33"/>
      <c r="B244" s="34" t="s">
        <v>165</v>
      </c>
      <c r="C244" s="383">
        <v>123.5</v>
      </c>
      <c r="D244" s="384">
        <v>4108406</v>
      </c>
      <c r="E244" s="384">
        <v>426438</v>
      </c>
      <c r="F244" s="383">
        <v>123.9</v>
      </c>
      <c r="G244" s="361">
        <v>1043001.36</v>
      </c>
      <c r="H244" s="385">
        <v>0.72</v>
      </c>
      <c r="I244" s="404">
        <v>-2.8</v>
      </c>
      <c r="J244" s="386">
        <v>1.302</v>
      </c>
      <c r="K244" s="365">
        <v>649982</v>
      </c>
      <c r="M244" s="387">
        <v>123.5</v>
      </c>
      <c r="N244" s="384">
        <v>3960.33</v>
      </c>
      <c r="O244" s="383">
        <v>408.93</v>
      </c>
      <c r="P244" s="383">
        <v>123.9</v>
      </c>
      <c r="Q244" s="361">
        <v>1041998.4</v>
      </c>
      <c r="R244" s="385">
        <v>0.72</v>
      </c>
      <c r="S244" s="1852">
        <v>-2.8</v>
      </c>
      <c r="T244" s="386">
        <v>1.2569999999999999</v>
      </c>
      <c r="U244" s="365">
        <v>636584</v>
      </c>
      <c r="X244" s="388">
        <v>112.7</v>
      </c>
      <c r="Y244" s="389">
        <v>217215</v>
      </c>
      <c r="Z244" s="390">
        <v>374286</v>
      </c>
      <c r="AB244" s="388">
        <v>113</v>
      </c>
      <c r="AC244" s="391">
        <v>25487.1</v>
      </c>
      <c r="AD244" s="390">
        <v>367986</v>
      </c>
    </row>
    <row r="245" spans="1:30">
      <c r="A245" s="33"/>
      <c r="B245" s="34" t="s">
        <v>166</v>
      </c>
      <c r="C245" s="383">
        <v>127.3</v>
      </c>
      <c r="D245" s="384">
        <v>4044210</v>
      </c>
      <c r="E245" s="384">
        <v>569560</v>
      </c>
      <c r="F245" s="383">
        <v>127.3</v>
      </c>
      <c r="G245" s="361">
        <v>1050193.4099999999</v>
      </c>
      <c r="H245" s="385">
        <v>0.72</v>
      </c>
      <c r="I245" s="404">
        <v>-3.9</v>
      </c>
      <c r="J245" s="386">
        <v>1.25</v>
      </c>
      <c r="K245" s="365">
        <v>608430</v>
      </c>
      <c r="M245" s="387">
        <v>127.3</v>
      </c>
      <c r="N245" s="384">
        <v>3940.96</v>
      </c>
      <c r="O245" s="383">
        <v>558.73</v>
      </c>
      <c r="P245" s="383">
        <v>127.3</v>
      </c>
      <c r="Q245" s="361">
        <v>1037310.4</v>
      </c>
      <c r="R245" s="385">
        <v>0.72</v>
      </c>
      <c r="S245" s="1852">
        <v>-3.9</v>
      </c>
      <c r="T245" s="386">
        <v>1.266</v>
      </c>
      <c r="U245" s="365">
        <v>580596</v>
      </c>
      <c r="X245" s="388">
        <v>107.8</v>
      </c>
      <c r="Y245" s="389">
        <v>236680</v>
      </c>
      <c r="Z245" s="390">
        <v>358619</v>
      </c>
      <c r="AB245" s="388">
        <v>106.2</v>
      </c>
      <c r="AC245" s="391">
        <v>25390</v>
      </c>
      <c r="AD245" s="390">
        <v>340787</v>
      </c>
    </row>
    <row r="246" spans="1:30">
      <c r="A246" s="33"/>
      <c r="B246" s="34" t="s">
        <v>167</v>
      </c>
      <c r="C246" s="383">
        <v>118.3</v>
      </c>
      <c r="D246" s="384">
        <v>3718458</v>
      </c>
      <c r="E246" s="384">
        <v>400794</v>
      </c>
      <c r="F246" s="383">
        <v>115.8</v>
      </c>
      <c r="G246" s="361">
        <v>1031057.64</v>
      </c>
      <c r="H246" s="385">
        <v>0.69</v>
      </c>
      <c r="I246" s="404">
        <v>0.5</v>
      </c>
      <c r="J246" s="386">
        <v>1.1279999999999999</v>
      </c>
      <c r="K246" s="365">
        <v>476775</v>
      </c>
      <c r="M246" s="387">
        <v>118.3</v>
      </c>
      <c r="N246" s="384">
        <v>3833.57</v>
      </c>
      <c r="O246" s="383">
        <v>373.07</v>
      </c>
      <c r="P246" s="383">
        <v>115.8</v>
      </c>
      <c r="Q246" s="361">
        <v>1020914.2</v>
      </c>
      <c r="R246" s="385">
        <v>0.69</v>
      </c>
      <c r="S246" s="1852">
        <v>0.5</v>
      </c>
      <c r="T246" s="386">
        <v>1.125</v>
      </c>
      <c r="U246" s="365">
        <v>497629</v>
      </c>
      <c r="X246" s="388">
        <v>106.3</v>
      </c>
      <c r="Y246" s="389">
        <v>283840</v>
      </c>
      <c r="Z246" s="390">
        <v>305547</v>
      </c>
      <c r="AB246" s="388">
        <v>103</v>
      </c>
      <c r="AC246" s="391">
        <v>25975.8</v>
      </c>
      <c r="AD246" s="390">
        <v>323025</v>
      </c>
    </row>
    <row r="247" spans="1:30">
      <c r="A247" s="33"/>
      <c r="B247" s="34" t="s">
        <v>168</v>
      </c>
      <c r="C247" s="383">
        <v>111.9</v>
      </c>
      <c r="D247" s="384">
        <v>3448114</v>
      </c>
      <c r="E247" s="384">
        <v>482299</v>
      </c>
      <c r="F247" s="383">
        <v>108.4</v>
      </c>
      <c r="G247" s="361">
        <v>1021601.2840000001</v>
      </c>
      <c r="H247" s="385">
        <v>0.68</v>
      </c>
      <c r="I247" s="404">
        <v>-3.9</v>
      </c>
      <c r="J247" s="386">
        <v>1.149</v>
      </c>
      <c r="K247" s="365">
        <v>501322</v>
      </c>
      <c r="M247" s="387">
        <v>111.9</v>
      </c>
      <c r="N247" s="384">
        <v>3554.27</v>
      </c>
      <c r="O247" s="383">
        <v>436.4</v>
      </c>
      <c r="P247" s="383">
        <v>108.4</v>
      </c>
      <c r="Q247" s="361">
        <v>1025882.9</v>
      </c>
      <c r="R247" s="385">
        <v>0.68</v>
      </c>
      <c r="S247" s="1852">
        <v>-3.9</v>
      </c>
      <c r="T247" s="386">
        <v>1.1160000000000001</v>
      </c>
      <c r="U247" s="365">
        <v>469110</v>
      </c>
      <c r="X247" s="392">
        <v>106.5</v>
      </c>
      <c r="Y247" s="393">
        <v>350955</v>
      </c>
      <c r="Z247" s="394">
        <v>300758</v>
      </c>
      <c r="AB247" s="392">
        <v>100.6</v>
      </c>
      <c r="AC247" s="395">
        <v>25124.1</v>
      </c>
      <c r="AD247" s="394">
        <v>300785</v>
      </c>
    </row>
    <row r="248" spans="1:30">
      <c r="A248" s="264" t="s">
        <v>195</v>
      </c>
      <c r="B248" s="64" t="s">
        <v>157</v>
      </c>
      <c r="C248" s="396">
        <v>103.1</v>
      </c>
      <c r="D248" s="397">
        <v>3188997</v>
      </c>
      <c r="E248" s="397">
        <v>369560</v>
      </c>
      <c r="F248" s="396">
        <v>98.9</v>
      </c>
      <c r="G248" s="398">
        <v>989203.51399999997</v>
      </c>
      <c r="H248" s="399">
        <v>0.61</v>
      </c>
      <c r="I248" s="400">
        <v>-1.9</v>
      </c>
      <c r="J248" s="401">
        <v>0.9</v>
      </c>
      <c r="K248" s="402">
        <v>340981</v>
      </c>
      <c r="M248" s="403">
        <v>103.1</v>
      </c>
      <c r="N248" s="397">
        <v>3356.32</v>
      </c>
      <c r="O248" s="396">
        <v>471.77</v>
      </c>
      <c r="P248" s="396">
        <v>98.9</v>
      </c>
      <c r="Q248" s="398">
        <v>1046098.1</v>
      </c>
      <c r="R248" s="399">
        <v>0.61</v>
      </c>
      <c r="S248" s="1851">
        <v>-1.9</v>
      </c>
      <c r="T248" s="401">
        <v>0.96499999999999997</v>
      </c>
      <c r="U248" s="402">
        <v>404282</v>
      </c>
      <c r="X248" s="388">
        <v>93</v>
      </c>
      <c r="Y248" s="389">
        <v>278781</v>
      </c>
      <c r="Z248" s="390">
        <v>278184</v>
      </c>
      <c r="AB248" s="388">
        <v>98.7</v>
      </c>
      <c r="AC248" s="391">
        <v>25690.9</v>
      </c>
      <c r="AD248" s="390">
        <v>269096</v>
      </c>
    </row>
    <row r="249" spans="1:30">
      <c r="A249" s="33">
        <v>2009</v>
      </c>
      <c r="B249" s="34" t="s">
        <v>158</v>
      </c>
      <c r="C249" s="383">
        <v>100</v>
      </c>
      <c r="D249" s="384">
        <v>2938313</v>
      </c>
      <c r="E249" s="384">
        <v>418817</v>
      </c>
      <c r="F249" s="383">
        <v>95</v>
      </c>
      <c r="G249" s="361">
        <v>1030313.1020000001</v>
      </c>
      <c r="H249" s="385">
        <v>0.55000000000000004</v>
      </c>
      <c r="I249" s="404">
        <v>-5.2</v>
      </c>
      <c r="J249" s="386">
        <v>0.91800000000000004</v>
      </c>
      <c r="K249" s="365">
        <v>369253</v>
      </c>
      <c r="M249" s="387">
        <v>100</v>
      </c>
      <c r="N249" s="384">
        <v>3188.71</v>
      </c>
      <c r="O249" s="383">
        <v>394.66</v>
      </c>
      <c r="P249" s="383">
        <v>95</v>
      </c>
      <c r="Q249" s="361">
        <v>1046198.2</v>
      </c>
      <c r="R249" s="385">
        <v>0.55000000000000004</v>
      </c>
      <c r="S249" s="1852">
        <v>-5.2</v>
      </c>
      <c r="T249" s="386">
        <v>0.93300000000000005</v>
      </c>
      <c r="U249" s="365">
        <v>390899</v>
      </c>
      <c r="X249" s="388">
        <v>91.9</v>
      </c>
      <c r="Y249" s="389">
        <v>210154</v>
      </c>
      <c r="Z249" s="390">
        <v>193965</v>
      </c>
      <c r="AB249" s="388">
        <v>92.7</v>
      </c>
      <c r="AC249" s="391">
        <v>25479.3</v>
      </c>
      <c r="AD249" s="390">
        <v>225715</v>
      </c>
    </row>
    <row r="250" spans="1:30">
      <c r="A250" s="40"/>
      <c r="B250" s="34" t="s">
        <v>159</v>
      </c>
      <c r="C250" s="383">
        <v>105.3</v>
      </c>
      <c r="D250" s="384">
        <v>3141206</v>
      </c>
      <c r="E250" s="384">
        <v>370546</v>
      </c>
      <c r="F250" s="383">
        <v>110.2</v>
      </c>
      <c r="G250" s="361">
        <v>1024008.276</v>
      </c>
      <c r="H250" s="385">
        <v>0.51</v>
      </c>
      <c r="I250" s="404">
        <v>-5.4</v>
      </c>
      <c r="J250" s="386">
        <v>1.224</v>
      </c>
      <c r="K250" s="365">
        <v>413933</v>
      </c>
      <c r="M250" s="387">
        <v>105.3</v>
      </c>
      <c r="N250" s="384">
        <v>3160.15</v>
      </c>
      <c r="O250" s="383">
        <v>386.53</v>
      </c>
      <c r="P250" s="383">
        <v>110.2</v>
      </c>
      <c r="Q250" s="361">
        <v>1034899.4</v>
      </c>
      <c r="R250" s="385">
        <v>0.51</v>
      </c>
      <c r="S250" s="1852">
        <v>-5.4</v>
      </c>
      <c r="T250" s="386">
        <v>1.0609999999999999</v>
      </c>
      <c r="U250" s="365">
        <v>379292</v>
      </c>
      <c r="X250" s="388">
        <v>91.6</v>
      </c>
      <c r="Y250" s="389">
        <v>251138</v>
      </c>
      <c r="Z250" s="390">
        <v>235957</v>
      </c>
      <c r="AB250" s="388">
        <v>88.3</v>
      </c>
      <c r="AC250" s="391">
        <v>25104</v>
      </c>
      <c r="AD250" s="390">
        <v>233568</v>
      </c>
    </row>
    <row r="251" spans="1:30">
      <c r="A251" s="33"/>
      <c r="B251" s="34" t="s">
        <v>160</v>
      </c>
      <c r="C251" s="383">
        <v>101.7</v>
      </c>
      <c r="D251" s="384">
        <v>3154708</v>
      </c>
      <c r="E251" s="384">
        <v>414249</v>
      </c>
      <c r="F251" s="383">
        <v>97.2</v>
      </c>
      <c r="G251" s="361">
        <v>1091950.0719999999</v>
      </c>
      <c r="H251" s="385">
        <v>0.48</v>
      </c>
      <c r="I251" s="404">
        <v>-1.6</v>
      </c>
      <c r="J251" s="386">
        <v>0.94499999999999995</v>
      </c>
      <c r="K251" s="365">
        <v>393717</v>
      </c>
      <c r="M251" s="387">
        <v>101.7</v>
      </c>
      <c r="N251" s="384">
        <v>3293.78</v>
      </c>
      <c r="O251" s="383">
        <v>423.24</v>
      </c>
      <c r="P251" s="383">
        <v>97.2</v>
      </c>
      <c r="Q251" s="361">
        <v>1046269.2</v>
      </c>
      <c r="R251" s="385">
        <v>0.48</v>
      </c>
      <c r="S251" s="1852">
        <v>-1.6</v>
      </c>
      <c r="T251" s="386">
        <v>0.98599999999999999</v>
      </c>
      <c r="U251" s="365">
        <v>387529</v>
      </c>
      <c r="X251" s="388">
        <v>92.8</v>
      </c>
      <c r="Y251" s="389">
        <v>234245</v>
      </c>
      <c r="Z251" s="390">
        <v>238530</v>
      </c>
      <c r="AB251" s="388">
        <v>90.9</v>
      </c>
      <c r="AC251" s="391">
        <v>25331.8</v>
      </c>
      <c r="AD251" s="390">
        <v>226891</v>
      </c>
    </row>
    <row r="252" spans="1:30">
      <c r="A252" s="33"/>
      <c r="B252" s="34" t="s">
        <v>161</v>
      </c>
      <c r="C252" s="383">
        <v>100.6</v>
      </c>
      <c r="D252" s="384">
        <v>3305901</v>
      </c>
      <c r="E252" s="384">
        <v>298101</v>
      </c>
      <c r="F252" s="383">
        <v>96.6</v>
      </c>
      <c r="G252" s="361">
        <v>1001642.3039999999</v>
      </c>
      <c r="H252" s="385">
        <v>0.46</v>
      </c>
      <c r="I252" s="404">
        <v>-4.8</v>
      </c>
      <c r="J252" s="386">
        <v>0.88200000000000001</v>
      </c>
      <c r="K252" s="365">
        <v>384342</v>
      </c>
      <c r="M252" s="387">
        <v>100.6</v>
      </c>
      <c r="N252" s="384">
        <v>3346.79</v>
      </c>
      <c r="O252" s="383">
        <v>353.04</v>
      </c>
      <c r="P252" s="383">
        <v>96.6</v>
      </c>
      <c r="Q252" s="361">
        <v>1033920</v>
      </c>
      <c r="R252" s="385">
        <v>0.46</v>
      </c>
      <c r="S252" s="1852">
        <v>-4.8</v>
      </c>
      <c r="T252" s="386">
        <v>0.94699999999999995</v>
      </c>
      <c r="U252" s="365">
        <v>399982</v>
      </c>
      <c r="X252" s="388">
        <v>87</v>
      </c>
      <c r="Y252" s="389">
        <v>223313</v>
      </c>
      <c r="Z252" s="390">
        <v>198521</v>
      </c>
      <c r="AB252" s="388">
        <v>89.6</v>
      </c>
      <c r="AC252" s="391">
        <v>23840.400000000001</v>
      </c>
      <c r="AD252" s="390">
        <v>203283</v>
      </c>
    </row>
    <row r="253" spans="1:30">
      <c r="A253" s="33"/>
      <c r="B253" s="34" t="s">
        <v>162</v>
      </c>
      <c r="C253" s="383">
        <v>102.9</v>
      </c>
      <c r="D253" s="384">
        <v>3577022</v>
      </c>
      <c r="E253" s="384">
        <v>350893</v>
      </c>
      <c r="F253" s="383">
        <v>100.1</v>
      </c>
      <c r="G253" s="361">
        <v>1084644.24</v>
      </c>
      <c r="H253" s="385">
        <v>0.45</v>
      </c>
      <c r="I253" s="404">
        <v>-3</v>
      </c>
      <c r="J253" s="386">
        <v>1.056</v>
      </c>
      <c r="K253" s="365">
        <v>401265</v>
      </c>
      <c r="M253" s="387">
        <v>102.9</v>
      </c>
      <c r="N253" s="384">
        <v>3423.82</v>
      </c>
      <c r="O253" s="383">
        <v>345.48</v>
      </c>
      <c r="P253" s="383">
        <v>100.1</v>
      </c>
      <c r="Q253" s="361">
        <v>1046016.8</v>
      </c>
      <c r="R253" s="385">
        <v>0.45</v>
      </c>
      <c r="S253" s="1852">
        <v>-3</v>
      </c>
      <c r="T253" s="386">
        <v>1.0109999999999999</v>
      </c>
      <c r="U253" s="365">
        <v>392834</v>
      </c>
      <c r="X253" s="388">
        <v>88.9</v>
      </c>
      <c r="Y253" s="389">
        <v>251202</v>
      </c>
      <c r="Z253" s="390">
        <v>217055</v>
      </c>
      <c r="AB253" s="388">
        <v>91.5</v>
      </c>
      <c r="AC253" s="391">
        <v>26181</v>
      </c>
      <c r="AD253" s="390">
        <v>213363</v>
      </c>
    </row>
    <row r="254" spans="1:30">
      <c r="A254" s="33"/>
      <c r="B254" s="34" t="s">
        <v>163</v>
      </c>
      <c r="C254" s="383">
        <v>101.9</v>
      </c>
      <c r="D254" s="384">
        <v>3824375</v>
      </c>
      <c r="E254" s="384">
        <v>381202</v>
      </c>
      <c r="F254" s="383">
        <v>94.7</v>
      </c>
      <c r="G254" s="361">
        <v>1102121.085</v>
      </c>
      <c r="H254" s="385">
        <v>0.43</v>
      </c>
      <c r="I254" s="404">
        <v>-5.2</v>
      </c>
      <c r="J254" s="386">
        <v>1.01</v>
      </c>
      <c r="K254" s="365">
        <v>407593</v>
      </c>
      <c r="M254" s="387">
        <v>101.9</v>
      </c>
      <c r="N254" s="384">
        <v>3520.34</v>
      </c>
      <c r="O254" s="383">
        <v>336.79</v>
      </c>
      <c r="P254" s="383">
        <v>94.7</v>
      </c>
      <c r="Q254" s="361">
        <v>1062530.5</v>
      </c>
      <c r="R254" s="385">
        <v>0.43</v>
      </c>
      <c r="S254" s="1852">
        <v>-5.2</v>
      </c>
      <c r="T254" s="386">
        <v>1.014</v>
      </c>
      <c r="U254" s="365">
        <v>384627</v>
      </c>
      <c r="X254" s="388">
        <v>92.7</v>
      </c>
      <c r="Y254" s="389">
        <v>275635</v>
      </c>
      <c r="Z254" s="390">
        <v>237811</v>
      </c>
      <c r="AB254" s="388">
        <v>93.4</v>
      </c>
      <c r="AC254" s="391">
        <v>24594.5</v>
      </c>
      <c r="AD254" s="390">
        <v>223963</v>
      </c>
    </row>
    <row r="255" spans="1:30">
      <c r="A255" s="33"/>
      <c r="B255" s="34" t="s">
        <v>164</v>
      </c>
      <c r="C255" s="383">
        <v>103.5</v>
      </c>
      <c r="D255" s="384">
        <v>3668202</v>
      </c>
      <c r="E255" s="384">
        <v>327005</v>
      </c>
      <c r="F255" s="383">
        <v>98.3</v>
      </c>
      <c r="G255" s="361">
        <v>1021759.9</v>
      </c>
      <c r="H255" s="385">
        <v>0.43</v>
      </c>
      <c r="I255" s="404">
        <v>-3.8</v>
      </c>
      <c r="J255" s="386">
        <v>0.95199999999999996</v>
      </c>
      <c r="K255" s="365">
        <v>398902</v>
      </c>
      <c r="M255" s="387">
        <v>103.5</v>
      </c>
      <c r="N255" s="384">
        <v>3499.52</v>
      </c>
      <c r="O255" s="383">
        <v>314.25</v>
      </c>
      <c r="P255" s="383">
        <v>98.3</v>
      </c>
      <c r="Q255" s="361">
        <v>1050851.3999999999</v>
      </c>
      <c r="R255" s="385">
        <v>0.43</v>
      </c>
      <c r="S255" s="1852">
        <v>-3.8</v>
      </c>
      <c r="T255" s="386">
        <v>1.006</v>
      </c>
      <c r="U255" s="365">
        <v>414404</v>
      </c>
      <c r="X255" s="388">
        <v>89.1</v>
      </c>
      <c r="Y255" s="389">
        <v>218476</v>
      </c>
      <c r="Z255" s="390">
        <v>227814</v>
      </c>
      <c r="AB255" s="388">
        <v>92.3</v>
      </c>
      <c r="AC255" s="391">
        <v>24879.1</v>
      </c>
      <c r="AD255" s="390">
        <v>225300</v>
      </c>
    </row>
    <row r="256" spans="1:30">
      <c r="A256" s="33"/>
      <c r="B256" s="34" t="s">
        <v>165</v>
      </c>
      <c r="C256" s="383">
        <v>104.2</v>
      </c>
      <c r="D256" s="384">
        <v>3642164</v>
      </c>
      <c r="E256" s="384">
        <v>394257</v>
      </c>
      <c r="F256" s="383">
        <v>98.9</v>
      </c>
      <c r="G256" s="361">
        <v>1054145.7749999999</v>
      </c>
      <c r="H256" s="385">
        <v>0.44</v>
      </c>
      <c r="I256" s="404">
        <v>-2.9</v>
      </c>
      <c r="J256" s="386">
        <v>1.077</v>
      </c>
      <c r="K256" s="365">
        <v>417040</v>
      </c>
      <c r="M256" s="387">
        <v>104.2</v>
      </c>
      <c r="N256" s="384">
        <v>3519.84</v>
      </c>
      <c r="O256" s="383">
        <v>384.03</v>
      </c>
      <c r="P256" s="383">
        <v>98.9</v>
      </c>
      <c r="Q256" s="361">
        <v>1052897.8</v>
      </c>
      <c r="R256" s="385">
        <v>0.44</v>
      </c>
      <c r="S256" s="1852">
        <v>-2.9</v>
      </c>
      <c r="T256" s="386">
        <v>1.0349999999999999</v>
      </c>
      <c r="U256" s="365">
        <v>406056</v>
      </c>
      <c r="X256" s="388">
        <v>94.5</v>
      </c>
      <c r="Y256" s="389">
        <v>218994</v>
      </c>
      <c r="Z256" s="390">
        <v>230278</v>
      </c>
      <c r="AB256" s="388">
        <v>94.8</v>
      </c>
      <c r="AC256" s="391">
        <v>26299.5</v>
      </c>
      <c r="AD256" s="390">
        <v>230899</v>
      </c>
    </row>
    <row r="257" spans="1:30">
      <c r="A257" s="33"/>
      <c r="B257" s="34" t="s">
        <v>166</v>
      </c>
      <c r="C257" s="383">
        <v>106.2</v>
      </c>
      <c r="D257" s="384">
        <v>3728179</v>
      </c>
      <c r="E257" s="384">
        <v>443980</v>
      </c>
      <c r="F257" s="383">
        <v>99.1</v>
      </c>
      <c r="G257" s="361">
        <v>1053531.1499999999</v>
      </c>
      <c r="H257" s="385">
        <v>0.43</v>
      </c>
      <c r="I257" s="404">
        <v>-3.2</v>
      </c>
      <c r="J257" s="386">
        <v>1.052</v>
      </c>
      <c r="K257" s="365">
        <v>439107</v>
      </c>
      <c r="M257" s="387">
        <v>106.2</v>
      </c>
      <c r="N257" s="384">
        <v>3640.35</v>
      </c>
      <c r="O257" s="383">
        <v>429.57</v>
      </c>
      <c r="P257" s="383">
        <v>99.1</v>
      </c>
      <c r="Q257" s="361">
        <v>1041782.1</v>
      </c>
      <c r="R257" s="385">
        <v>0.43</v>
      </c>
      <c r="S257" s="1852">
        <v>-3.2</v>
      </c>
      <c r="T257" s="386">
        <v>1.071</v>
      </c>
      <c r="U257" s="365">
        <v>422638</v>
      </c>
      <c r="X257" s="388">
        <v>97.3</v>
      </c>
      <c r="Y257" s="389">
        <v>235062</v>
      </c>
      <c r="Z257" s="390">
        <v>234314</v>
      </c>
      <c r="AB257" s="388">
        <v>95.7</v>
      </c>
      <c r="AC257" s="391">
        <v>24877.4</v>
      </c>
      <c r="AD257" s="390">
        <v>230959</v>
      </c>
    </row>
    <row r="258" spans="1:30">
      <c r="A258" s="33"/>
      <c r="B258" s="34" t="s">
        <v>167</v>
      </c>
      <c r="C258" s="383">
        <v>109.3</v>
      </c>
      <c r="D258" s="384">
        <v>3582458</v>
      </c>
      <c r="E258" s="384">
        <v>391134</v>
      </c>
      <c r="F258" s="383">
        <v>104.6</v>
      </c>
      <c r="G258" s="361">
        <v>1064909.8799999999</v>
      </c>
      <c r="H258" s="385">
        <v>0.43</v>
      </c>
      <c r="I258" s="404">
        <v>-9.1</v>
      </c>
      <c r="J258" s="386">
        <v>1.0760000000000001</v>
      </c>
      <c r="K258" s="365">
        <v>409737</v>
      </c>
      <c r="M258" s="387">
        <v>109.3</v>
      </c>
      <c r="N258" s="384">
        <v>3691.9</v>
      </c>
      <c r="O258" s="383">
        <v>380.51</v>
      </c>
      <c r="P258" s="383">
        <v>104.6</v>
      </c>
      <c r="Q258" s="361">
        <v>1052958.5</v>
      </c>
      <c r="R258" s="385">
        <v>0.43</v>
      </c>
      <c r="S258" s="1852">
        <v>-9.1</v>
      </c>
      <c r="T258" s="386">
        <v>1.08</v>
      </c>
      <c r="U258" s="365">
        <v>436010</v>
      </c>
      <c r="X258" s="388">
        <v>100</v>
      </c>
      <c r="Y258" s="389">
        <v>257772</v>
      </c>
      <c r="Z258" s="390">
        <v>241832</v>
      </c>
      <c r="AB258" s="388">
        <v>96.9</v>
      </c>
      <c r="AC258" s="391">
        <v>23687.1</v>
      </c>
      <c r="AD258" s="390">
        <v>245729</v>
      </c>
    </row>
    <row r="259" spans="1:30">
      <c r="A259" s="50"/>
      <c r="B259" s="51" t="s">
        <v>168</v>
      </c>
      <c r="C259" s="405">
        <v>110.1</v>
      </c>
      <c r="D259" s="406">
        <v>3576246</v>
      </c>
      <c r="E259" s="406">
        <v>399708</v>
      </c>
      <c r="F259" s="405">
        <v>105.9</v>
      </c>
      <c r="G259" s="373">
        <v>1062368.503</v>
      </c>
      <c r="H259" s="407">
        <v>0.42</v>
      </c>
      <c r="I259" s="408">
        <v>-2.7</v>
      </c>
      <c r="J259" s="409">
        <v>1.1399999999999999</v>
      </c>
      <c r="K259" s="377">
        <v>456217</v>
      </c>
      <c r="M259" s="410">
        <v>110.1</v>
      </c>
      <c r="N259" s="406">
        <v>3691.58</v>
      </c>
      <c r="O259" s="405">
        <v>354.67</v>
      </c>
      <c r="P259" s="405">
        <v>105.9</v>
      </c>
      <c r="Q259" s="373">
        <v>1062216.3999999999</v>
      </c>
      <c r="R259" s="407">
        <v>0.42</v>
      </c>
      <c r="S259" s="1853">
        <v>-2.7</v>
      </c>
      <c r="T259" s="409">
        <v>1.1060000000000001</v>
      </c>
      <c r="U259" s="377">
        <v>426052</v>
      </c>
      <c r="X259" s="388">
        <v>103.6</v>
      </c>
      <c r="Y259" s="389">
        <v>347925</v>
      </c>
      <c r="Z259" s="390">
        <v>235235</v>
      </c>
      <c r="AB259" s="388">
        <v>97.7</v>
      </c>
      <c r="AC259" s="391">
        <v>24989.599999999999</v>
      </c>
      <c r="AD259" s="390">
        <v>240100</v>
      </c>
    </row>
    <row r="260" spans="1:30">
      <c r="A260" s="265" t="s">
        <v>202</v>
      </c>
      <c r="B260" s="34" t="s">
        <v>157</v>
      </c>
      <c r="C260" s="383">
        <v>113.7</v>
      </c>
      <c r="D260" s="384">
        <v>3568168</v>
      </c>
      <c r="E260" s="384">
        <v>246951</v>
      </c>
      <c r="F260" s="383">
        <v>110.8</v>
      </c>
      <c r="G260" s="361">
        <v>997998.00300000014</v>
      </c>
      <c r="H260" s="385">
        <v>0.43</v>
      </c>
      <c r="I260" s="404">
        <v>-4.4000000000000004</v>
      </c>
      <c r="J260" s="386">
        <v>1.0209999999999999</v>
      </c>
      <c r="K260" s="365">
        <v>393576</v>
      </c>
      <c r="M260" s="387">
        <v>113.7</v>
      </c>
      <c r="N260" s="384">
        <v>3749.19</v>
      </c>
      <c r="O260" s="383">
        <v>319.42</v>
      </c>
      <c r="P260" s="383">
        <v>110.8</v>
      </c>
      <c r="Q260" s="361">
        <v>1066563.1000000001</v>
      </c>
      <c r="R260" s="385">
        <v>0.43</v>
      </c>
      <c r="S260" s="1852">
        <v>-4.4000000000000004</v>
      </c>
      <c r="T260" s="386">
        <v>1.0920000000000001</v>
      </c>
      <c r="U260" s="365">
        <v>473222</v>
      </c>
      <c r="X260" s="411">
        <v>89.9</v>
      </c>
      <c r="Y260" s="412">
        <v>268166</v>
      </c>
      <c r="Z260" s="413">
        <v>248181</v>
      </c>
      <c r="AB260" s="411">
        <v>95.3</v>
      </c>
      <c r="AC260" s="414">
        <v>24727.4</v>
      </c>
      <c r="AD260" s="413">
        <v>248062</v>
      </c>
    </row>
    <row r="261" spans="1:30">
      <c r="A261" s="33">
        <v>2010</v>
      </c>
      <c r="B261" s="34" t="s">
        <v>158</v>
      </c>
      <c r="C261" s="383">
        <v>114.3</v>
      </c>
      <c r="D261" s="384">
        <v>3448148</v>
      </c>
      <c r="E261" s="384">
        <v>397087</v>
      </c>
      <c r="F261" s="383">
        <v>111.9</v>
      </c>
      <c r="G261" s="361">
        <v>1045956.8510000001</v>
      </c>
      <c r="H261" s="385">
        <v>0.44</v>
      </c>
      <c r="I261" s="404">
        <v>-2.5</v>
      </c>
      <c r="J261" s="386">
        <v>1.073</v>
      </c>
      <c r="K261" s="365">
        <v>419545</v>
      </c>
      <c r="M261" s="387">
        <v>114.3</v>
      </c>
      <c r="N261" s="384">
        <v>3739.22</v>
      </c>
      <c r="O261" s="383">
        <v>382.8</v>
      </c>
      <c r="P261" s="383">
        <v>111.9</v>
      </c>
      <c r="Q261" s="361">
        <v>1062286</v>
      </c>
      <c r="R261" s="385">
        <v>0.44</v>
      </c>
      <c r="S261" s="1852">
        <v>-2.5</v>
      </c>
      <c r="T261" s="386">
        <v>1.0880000000000001</v>
      </c>
      <c r="U261" s="365">
        <v>441707</v>
      </c>
      <c r="X261" s="388">
        <v>98.9</v>
      </c>
      <c r="Y261" s="389">
        <v>204891</v>
      </c>
      <c r="Z261" s="390">
        <v>215309</v>
      </c>
      <c r="AB261" s="388">
        <v>100.1</v>
      </c>
      <c r="AC261" s="391">
        <v>24646.9</v>
      </c>
      <c r="AD261" s="390">
        <v>251222</v>
      </c>
    </row>
    <row r="262" spans="1:30">
      <c r="A262" s="33"/>
      <c r="B262" s="34" t="s">
        <v>159</v>
      </c>
      <c r="C262" s="383">
        <v>107.3</v>
      </c>
      <c r="D262" s="384">
        <v>3792970</v>
      </c>
      <c r="E262" s="384">
        <v>562412</v>
      </c>
      <c r="F262" s="383">
        <v>104.5</v>
      </c>
      <c r="G262" s="361">
        <v>1065978.294</v>
      </c>
      <c r="H262" s="385">
        <v>0.45</v>
      </c>
      <c r="I262" s="404">
        <v>-5.7</v>
      </c>
      <c r="J262" s="386">
        <v>1.2809999999999999</v>
      </c>
      <c r="K262" s="365">
        <v>520018</v>
      </c>
      <c r="M262" s="387">
        <v>107.3</v>
      </c>
      <c r="N262" s="384">
        <v>3808.18</v>
      </c>
      <c r="O262" s="383">
        <v>546.66</v>
      </c>
      <c r="P262" s="383">
        <v>104.5</v>
      </c>
      <c r="Q262" s="361">
        <v>1069475.5</v>
      </c>
      <c r="R262" s="385">
        <v>0.45</v>
      </c>
      <c r="S262" s="1852">
        <v>-5.7</v>
      </c>
      <c r="T262" s="386">
        <v>1.109</v>
      </c>
      <c r="U262" s="365">
        <v>461998</v>
      </c>
      <c r="X262" s="388">
        <v>97.9</v>
      </c>
      <c r="Y262" s="389">
        <v>244881</v>
      </c>
      <c r="Z262" s="390">
        <v>258337</v>
      </c>
      <c r="AB262" s="388">
        <v>94.2</v>
      </c>
      <c r="AC262" s="391">
        <v>24791.200000000001</v>
      </c>
      <c r="AD262" s="390">
        <v>247162</v>
      </c>
    </row>
    <row r="263" spans="1:30">
      <c r="A263" s="33"/>
      <c r="B263" s="34" t="s">
        <v>160</v>
      </c>
      <c r="C263" s="383">
        <v>113.6</v>
      </c>
      <c r="D263" s="384">
        <v>3679648</v>
      </c>
      <c r="E263" s="384">
        <v>365228</v>
      </c>
      <c r="F263" s="383">
        <v>106.5</v>
      </c>
      <c r="G263" s="361">
        <v>1119048.1170000001</v>
      </c>
      <c r="H263" s="385">
        <v>0.46</v>
      </c>
      <c r="I263" s="404">
        <v>-3.4</v>
      </c>
      <c r="J263" s="386">
        <v>1.0840000000000001</v>
      </c>
      <c r="K263" s="365">
        <v>511434</v>
      </c>
      <c r="M263" s="387">
        <v>113.6</v>
      </c>
      <c r="N263" s="384">
        <v>3825.81</v>
      </c>
      <c r="O263" s="383">
        <v>403.9</v>
      </c>
      <c r="P263" s="383">
        <v>106.5</v>
      </c>
      <c r="Q263" s="361">
        <v>1069909.5</v>
      </c>
      <c r="R263" s="385">
        <v>0.46</v>
      </c>
      <c r="S263" s="1852">
        <v>-3.4</v>
      </c>
      <c r="T263" s="386">
        <v>1.133</v>
      </c>
      <c r="U263" s="365">
        <v>496578</v>
      </c>
      <c r="X263" s="388">
        <v>101.3</v>
      </c>
      <c r="Y263" s="389">
        <v>229064</v>
      </c>
      <c r="Z263" s="390">
        <v>275278</v>
      </c>
      <c r="AB263" s="388">
        <v>99.1</v>
      </c>
      <c r="AC263" s="391">
        <v>24623.200000000001</v>
      </c>
      <c r="AD263" s="390">
        <v>257149</v>
      </c>
    </row>
    <row r="264" spans="1:30">
      <c r="A264" s="33"/>
      <c r="B264" s="34" t="s">
        <v>161</v>
      </c>
      <c r="C264" s="383">
        <v>115.2</v>
      </c>
      <c r="D264" s="384">
        <v>3840177</v>
      </c>
      <c r="E264" s="384">
        <v>375954</v>
      </c>
      <c r="F264" s="383">
        <v>111.5</v>
      </c>
      <c r="G264" s="361">
        <v>1030977.088</v>
      </c>
      <c r="H264" s="385">
        <v>0.48</v>
      </c>
      <c r="I264" s="404">
        <v>-1.6</v>
      </c>
      <c r="J264" s="386">
        <v>1.0329999999999999</v>
      </c>
      <c r="K264" s="365">
        <v>472190</v>
      </c>
      <c r="M264" s="387">
        <v>115.2</v>
      </c>
      <c r="N264" s="384">
        <v>3879.58</v>
      </c>
      <c r="O264" s="383">
        <v>408.89</v>
      </c>
      <c r="P264" s="383">
        <v>111.5</v>
      </c>
      <c r="Q264" s="361">
        <v>1067285.5</v>
      </c>
      <c r="R264" s="385">
        <v>0.48</v>
      </c>
      <c r="S264" s="1852">
        <v>-1.6</v>
      </c>
      <c r="T264" s="386">
        <v>1.1100000000000001</v>
      </c>
      <c r="U264" s="365">
        <v>497223</v>
      </c>
      <c r="X264" s="388">
        <v>98.6</v>
      </c>
      <c r="Y264" s="389">
        <v>232351</v>
      </c>
      <c r="Z264" s="390">
        <v>258137</v>
      </c>
      <c r="AB264" s="388">
        <v>102</v>
      </c>
      <c r="AC264" s="391">
        <v>24540.7</v>
      </c>
      <c r="AD264" s="390">
        <v>260553</v>
      </c>
    </row>
    <row r="265" spans="1:30">
      <c r="A265" s="33"/>
      <c r="B265" s="34" t="s">
        <v>162</v>
      </c>
      <c r="C265" s="383">
        <v>117.2</v>
      </c>
      <c r="D265" s="384">
        <v>4070850</v>
      </c>
      <c r="E265" s="384">
        <v>367554</v>
      </c>
      <c r="F265" s="383">
        <v>117.4</v>
      </c>
      <c r="G265" s="361">
        <v>1114125.0320000001</v>
      </c>
      <c r="H265" s="385">
        <v>0.49</v>
      </c>
      <c r="I265" s="404">
        <v>-3.8</v>
      </c>
      <c r="J265" s="386">
        <v>1.2290000000000001</v>
      </c>
      <c r="K265" s="365">
        <v>485547</v>
      </c>
      <c r="M265" s="387">
        <v>117.2</v>
      </c>
      <c r="N265" s="384">
        <v>3903.17</v>
      </c>
      <c r="O265" s="383">
        <v>368.78</v>
      </c>
      <c r="P265" s="383">
        <v>117.4</v>
      </c>
      <c r="Q265" s="361">
        <v>1076020.8999999999</v>
      </c>
      <c r="R265" s="385">
        <v>0.49</v>
      </c>
      <c r="S265" s="1852">
        <v>-3.8</v>
      </c>
      <c r="T265" s="386">
        <v>1.173</v>
      </c>
      <c r="U265" s="365">
        <v>467706</v>
      </c>
      <c r="X265" s="388">
        <v>98.3</v>
      </c>
      <c r="Y265" s="389">
        <v>231063</v>
      </c>
      <c r="Z265" s="390">
        <v>260836</v>
      </c>
      <c r="AB265" s="388">
        <v>100.9</v>
      </c>
      <c r="AC265" s="391">
        <v>24853</v>
      </c>
      <c r="AD265" s="390">
        <v>262437</v>
      </c>
    </row>
    <row r="266" spans="1:30">
      <c r="A266" s="33"/>
      <c r="B266" s="34" t="s">
        <v>163</v>
      </c>
      <c r="C266" s="383">
        <v>116.6</v>
      </c>
      <c r="D266" s="384">
        <v>4247361</v>
      </c>
      <c r="E266" s="384">
        <v>501983</v>
      </c>
      <c r="F266" s="383">
        <v>112.3</v>
      </c>
      <c r="G266" s="361">
        <v>1116960.632</v>
      </c>
      <c r="H266" s="385">
        <v>0.5</v>
      </c>
      <c r="I266" s="404">
        <v>0.9</v>
      </c>
      <c r="J266" s="386">
        <v>1.135</v>
      </c>
      <c r="K266" s="365">
        <v>530351</v>
      </c>
      <c r="M266" s="387">
        <v>116.6</v>
      </c>
      <c r="N266" s="384">
        <v>3911.12</v>
      </c>
      <c r="O266" s="383">
        <v>439.03</v>
      </c>
      <c r="P266" s="383">
        <v>112.3</v>
      </c>
      <c r="Q266" s="361">
        <v>1076925</v>
      </c>
      <c r="R266" s="385">
        <v>0.5</v>
      </c>
      <c r="S266" s="1852">
        <v>0.9</v>
      </c>
      <c r="T266" s="386">
        <v>1.1419999999999999</v>
      </c>
      <c r="U266" s="365">
        <v>505410</v>
      </c>
      <c r="X266" s="388">
        <v>101</v>
      </c>
      <c r="Y266" s="389">
        <v>291172</v>
      </c>
      <c r="Z266" s="390">
        <v>267108</v>
      </c>
      <c r="AB266" s="388">
        <v>101.5</v>
      </c>
      <c r="AC266" s="391">
        <v>25409</v>
      </c>
      <c r="AD266" s="390">
        <v>256264</v>
      </c>
    </row>
    <row r="267" spans="1:30">
      <c r="A267" s="33"/>
      <c r="B267" s="34" t="s">
        <v>164</v>
      </c>
      <c r="C267" s="383">
        <v>118.2</v>
      </c>
      <c r="D267" s="384">
        <v>4185410</v>
      </c>
      <c r="E267" s="384">
        <v>434558</v>
      </c>
      <c r="F267" s="383">
        <v>120.5</v>
      </c>
      <c r="G267" s="361">
        <v>1050025.784</v>
      </c>
      <c r="H267" s="385">
        <v>0.51</v>
      </c>
      <c r="I267" s="404">
        <v>-1.1000000000000001</v>
      </c>
      <c r="J267" s="386">
        <v>1.101</v>
      </c>
      <c r="K267" s="365">
        <v>468160</v>
      </c>
      <c r="M267" s="387">
        <v>118.2</v>
      </c>
      <c r="N267" s="384">
        <v>4000.76</v>
      </c>
      <c r="O267" s="383">
        <v>436.89</v>
      </c>
      <c r="P267" s="383">
        <v>120.5</v>
      </c>
      <c r="Q267" s="361">
        <v>1081953.3999999999</v>
      </c>
      <c r="R267" s="385">
        <v>0.51</v>
      </c>
      <c r="S267" s="1852">
        <v>-1.1000000000000001</v>
      </c>
      <c r="T267" s="386">
        <v>1.165</v>
      </c>
      <c r="U267" s="365">
        <v>489282</v>
      </c>
      <c r="X267" s="388">
        <v>96.8</v>
      </c>
      <c r="Y267" s="389">
        <v>216632</v>
      </c>
      <c r="Z267" s="390">
        <v>276229</v>
      </c>
      <c r="AB267" s="388">
        <v>100.3</v>
      </c>
      <c r="AC267" s="391">
        <v>24872.6</v>
      </c>
      <c r="AD267" s="390">
        <v>266506</v>
      </c>
    </row>
    <row r="268" spans="1:30">
      <c r="A268" s="33"/>
      <c r="B268" s="34" t="s">
        <v>165</v>
      </c>
      <c r="C268" s="383">
        <v>118.8</v>
      </c>
      <c r="D268" s="384">
        <v>4134111</v>
      </c>
      <c r="E268" s="384">
        <v>438023</v>
      </c>
      <c r="F268" s="383">
        <v>120.4</v>
      </c>
      <c r="G268" s="361">
        <v>1096785.324</v>
      </c>
      <c r="H268" s="385">
        <v>0.53</v>
      </c>
      <c r="I268" s="404">
        <v>-0.1</v>
      </c>
      <c r="J268" s="386">
        <v>1.2370000000000001</v>
      </c>
      <c r="K268" s="365">
        <v>499392</v>
      </c>
      <c r="M268" s="387">
        <v>118.8</v>
      </c>
      <c r="N268" s="384">
        <v>4014.4</v>
      </c>
      <c r="O268" s="383">
        <v>432.81</v>
      </c>
      <c r="P268" s="383">
        <v>120.4</v>
      </c>
      <c r="Q268" s="361">
        <v>1089703.3</v>
      </c>
      <c r="R268" s="385">
        <v>0.53</v>
      </c>
      <c r="S268" s="1852">
        <v>-0.1</v>
      </c>
      <c r="T268" s="386">
        <v>1.1890000000000001</v>
      </c>
      <c r="U268" s="365">
        <v>490992</v>
      </c>
      <c r="X268" s="388">
        <v>99.5</v>
      </c>
      <c r="Y268" s="389">
        <v>212247</v>
      </c>
      <c r="Z268" s="390">
        <v>253519</v>
      </c>
      <c r="AB268" s="388">
        <v>100.3</v>
      </c>
      <c r="AC268" s="391">
        <v>25291.5</v>
      </c>
      <c r="AD268" s="390">
        <v>252756</v>
      </c>
    </row>
    <row r="269" spans="1:30">
      <c r="A269" s="33"/>
      <c r="B269" s="34" t="s">
        <v>166</v>
      </c>
      <c r="C269" s="383">
        <v>120</v>
      </c>
      <c r="D269" s="384">
        <v>4023872</v>
      </c>
      <c r="E269" s="384">
        <v>341334</v>
      </c>
      <c r="F269" s="383">
        <v>124.7</v>
      </c>
      <c r="G269" s="361">
        <v>1089625.96</v>
      </c>
      <c r="H269" s="385">
        <v>0.54</v>
      </c>
      <c r="I269" s="404">
        <v>-0.2</v>
      </c>
      <c r="J269" s="386">
        <v>1.141</v>
      </c>
      <c r="K269" s="365">
        <v>517194</v>
      </c>
      <c r="M269" s="387">
        <v>120</v>
      </c>
      <c r="N269" s="384">
        <v>3937.91</v>
      </c>
      <c r="O269" s="383">
        <v>334.61</v>
      </c>
      <c r="P269" s="383">
        <v>124.7</v>
      </c>
      <c r="Q269" s="361">
        <v>1089172.5</v>
      </c>
      <c r="R269" s="385">
        <v>0.54</v>
      </c>
      <c r="S269" s="1852">
        <v>-0.2</v>
      </c>
      <c r="T269" s="386">
        <v>1.1659999999999999</v>
      </c>
      <c r="U269" s="365">
        <v>508378</v>
      </c>
      <c r="X269" s="388">
        <v>102.2</v>
      </c>
      <c r="Y269" s="389">
        <v>233422</v>
      </c>
      <c r="Z269" s="390">
        <v>224660</v>
      </c>
      <c r="AB269" s="388">
        <v>100.5</v>
      </c>
      <c r="AC269" s="391">
        <v>24691.8</v>
      </c>
      <c r="AD269" s="390">
        <v>234204</v>
      </c>
    </row>
    <row r="270" spans="1:30">
      <c r="A270" s="33"/>
      <c r="B270" s="34" t="s">
        <v>167</v>
      </c>
      <c r="C270" s="383">
        <v>117.5</v>
      </c>
      <c r="D270" s="384">
        <v>3832622</v>
      </c>
      <c r="E270" s="384">
        <v>355966</v>
      </c>
      <c r="F270" s="383">
        <v>117.4</v>
      </c>
      <c r="G270" s="361">
        <v>1102863.1950000001</v>
      </c>
      <c r="H270" s="385">
        <v>0.55000000000000004</v>
      </c>
      <c r="I270" s="404">
        <v>-0.9</v>
      </c>
      <c r="J270" s="386">
        <v>1.167</v>
      </c>
      <c r="K270" s="365">
        <v>464068</v>
      </c>
      <c r="M270" s="387">
        <v>117.5</v>
      </c>
      <c r="N270" s="384">
        <v>3946.65</v>
      </c>
      <c r="O270" s="383">
        <v>341.97</v>
      </c>
      <c r="P270" s="383">
        <v>117.4</v>
      </c>
      <c r="Q270" s="361">
        <v>1083656.8999999999</v>
      </c>
      <c r="R270" s="385">
        <v>0.55000000000000004</v>
      </c>
      <c r="S270" s="1852">
        <v>-0.9</v>
      </c>
      <c r="T270" s="386">
        <v>1.175</v>
      </c>
      <c r="U270" s="365">
        <v>488406</v>
      </c>
      <c r="X270" s="388">
        <v>101</v>
      </c>
      <c r="Y270" s="389">
        <v>258103</v>
      </c>
      <c r="Z270" s="390">
        <v>252343</v>
      </c>
      <c r="AB270" s="388">
        <v>98</v>
      </c>
      <c r="AC270" s="391">
        <v>24206.6</v>
      </c>
      <c r="AD270" s="390">
        <v>248876</v>
      </c>
    </row>
    <row r="271" spans="1:30">
      <c r="A271" s="33"/>
      <c r="B271" s="34" t="s">
        <v>168</v>
      </c>
      <c r="C271" s="383">
        <v>120.4</v>
      </c>
      <c r="D271" s="384">
        <v>3819908</v>
      </c>
      <c r="E271" s="384">
        <v>447513</v>
      </c>
      <c r="F271" s="383">
        <v>118.7</v>
      </c>
      <c r="G271" s="361">
        <v>1088500.7680000002</v>
      </c>
      <c r="H271" s="385">
        <v>0.56000000000000005</v>
      </c>
      <c r="I271" s="404">
        <v>-3.6</v>
      </c>
      <c r="J271" s="386">
        <v>1.252</v>
      </c>
      <c r="K271" s="365">
        <v>561828</v>
      </c>
      <c r="M271" s="387">
        <v>120.4</v>
      </c>
      <c r="N271" s="384">
        <v>3944.97</v>
      </c>
      <c r="O271" s="383">
        <v>396.08</v>
      </c>
      <c r="P271" s="383">
        <v>118.7</v>
      </c>
      <c r="Q271" s="361">
        <v>1079293.1000000001</v>
      </c>
      <c r="R271" s="385">
        <v>0.56000000000000005</v>
      </c>
      <c r="S271" s="1852">
        <v>-3.6</v>
      </c>
      <c r="T271" s="386">
        <v>1.2110000000000001</v>
      </c>
      <c r="U271" s="365">
        <v>520784</v>
      </c>
      <c r="X271" s="392">
        <v>102.9</v>
      </c>
      <c r="Y271" s="393">
        <v>344213</v>
      </c>
      <c r="Z271" s="394">
        <v>260482</v>
      </c>
      <c r="AB271" s="392">
        <v>96.9</v>
      </c>
      <c r="AC271" s="395">
        <v>24547.3</v>
      </c>
      <c r="AD271" s="394">
        <v>262169</v>
      </c>
    </row>
    <row r="272" spans="1:30">
      <c r="A272" s="63" t="s">
        <v>205</v>
      </c>
      <c r="B272" s="64" t="s">
        <v>157</v>
      </c>
      <c r="C272" s="396">
        <v>117.3</v>
      </c>
      <c r="D272" s="397">
        <v>3852090</v>
      </c>
      <c r="E272" s="397">
        <v>334928</v>
      </c>
      <c r="F272" s="396">
        <v>118.9</v>
      </c>
      <c r="G272" s="398">
        <v>1006288.41</v>
      </c>
      <c r="H272" s="399">
        <v>0.56999999999999995</v>
      </c>
      <c r="I272" s="400">
        <v>-0.2</v>
      </c>
      <c r="J272" s="401">
        <v>1.0760000000000001</v>
      </c>
      <c r="K272" s="402">
        <v>418699</v>
      </c>
      <c r="M272" s="403">
        <v>117.3</v>
      </c>
      <c r="N272" s="397">
        <v>4034.99</v>
      </c>
      <c r="O272" s="396">
        <v>410.94</v>
      </c>
      <c r="P272" s="396">
        <v>118.9</v>
      </c>
      <c r="Q272" s="398">
        <v>1080676</v>
      </c>
      <c r="R272" s="399">
        <v>0.56999999999999995</v>
      </c>
      <c r="S272" s="1851">
        <v>-0.2</v>
      </c>
      <c r="T272" s="401">
        <v>1.1439999999999999</v>
      </c>
      <c r="U272" s="402">
        <v>510507</v>
      </c>
      <c r="X272" s="388">
        <v>92</v>
      </c>
      <c r="Y272" s="389">
        <v>267830</v>
      </c>
      <c r="Z272" s="390">
        <v>279481</v>
      </c>
      <c r="AB272" s="388">
        <v>97.4</v>
      </c>
      <c r="AC272" s="391">
        <v>24234.3</v>
      </c>
      <c r="AD272" s="390">
        <v>274328</v>
      </c>
    </row>
    <row r="273" spans="1:30">
      <c r="A273" s="40">
        <v>2011</v>
      </c>
      <c r="B273" s="34" t="s">
        <v>158</v>
      </c>
      <c r="C273" s="383">
        <v>130.69999999999999</v>
      </c>
      <c r="D273" s="384">
        <v>3683546</v>
      </c>
      <c r="E273" s="384">
        <v>452464</v>
      </c>
      <c r="F273" s="383">
        <v>143.4</v>
      </c>
      <c r="G273" s="361">
        <v>1046507.5760000001</v>
      </c>
      <c r="H273" s="385">
        <v>0.57999999999999996</v>
      </c>
      <c r="I273" s="404">
        <v>-0.2</v>
      </c>
      <c r="J273" s="386">
        <v>1.2130000000000001</v>
      </c>
      <c r="K273" s="365">
        <v>512049</v>
      </c>
      <c r="M273" s="387">
        <v>130.69999999999999</v>
      </c>
      <c r="N273" s="384">
        <v>3991.35</v>
      </c>
      <c r="O273" s="383">
        <v>445.7</v>
      </c>
      <c r="P273" s="383">
        <v>143.4</v>
      </c>
      <c r="Q273" s="361">
        <v>1063479.6000000001</v>
      </c>
      <c r="R273" s="385">
        <v>0.57999999999999996</v>
      </c>
      <c r="S273" s="1852">
        <v>-0.2</v>
      </c>
      <c r="T273" s="386">
        <v>1.23</v>
      </c>
      <c r="U273" s="365">
        <v>534397</v>
      </c>
      <c r="X273" s="388">
        <v>96.2</v>
      </c>
      <c r="Y273" s="389">
        <v>204829</v>
      </c>
      <c r="Z273" s="390">
        <v>239598</v>
      </c>
      <c r="AB273" s="388">
        <v>97.4</v>
      </c>
      <c r="AC273" s="391">
        <v>24436.9</v>
      </c>
      <c r="AD273" s="390">
        <v>278615</v>
      </c>
    </row>
    <row r="274" spans="1:30">
      <c r="A274" s="33"/>
      <c r="B274" s="34" t="s">
        <v>159</v>
      </c>
      <c r="C274" s="383">
        <v>118.5</v>
      </c>
      <c r="D274" s="384">
        <v>4010765</v>
      </c>
      <c r="E274" s="384">
        <v>406502</v>
      </c>
      <c r="F274" s="383">
        <v>122.4</v>
      </c>
      <c r="G274" s="361">
        <v>1089515.6940000001</v>
      </c>
      <c r="H274" s="385">
        <v>0.57999999999999996</v>
      </c>
      <c r="I274" s="404">
        <v>-3.2</v>
      </c>
      <c r="J274" s="386">
        <v>1.391</v>
      </c>
      <c r="K274" s="365">
        <v>591979</v>
      </c>
      <c r="M274" s="387">
        <v>118.5</v>
      </c>
      <c r="N274" s="384">
        <v>4020.35</v>
      </c>
      <c r="O274" s="383">
        <v>402.15</v>
      </c>
      <c r="P274" s="383">
        <v>122.4</v>
      </c>
      <c r="Q274" s="361">
        <v>1090049.8</v>
      </c>
      <c r="R274" s="385">
        <v>0.57999999999999996</v>
      </c>
      <c r="S274" s="1852">
        <v>-3.2</v>
      </c>
      <c r="T274" s="386">
        <v>1.1990000000000001</v>
      </c>
      <c r="U274" s="365">
        <v>521639</v>
      </c>
      <c r="X274" s="388">
        <v>102.5</v>
      </c>
      <c r="Y274" s="389">
        <v>233969</v>
      </c>
      <c r="Z274" s="390">
        <v>290155</v>
      </c>
      <c r="AB274" s="388">
        <v>98.6</v>
      </c>
      <c r="AC274" s="391">
        <v>23973.1</v>
      </c>
      <c r="AD274" s="390">
        <v>280503</v>
      </c>
    </row>
    <row r="275" spans="1:30">
      <c r="A275" s="33"/>
      <c r="B275" s="34" t="s">
        <v>160</v>
      </c>
      <c r="C275" s="383">
        <v>123.2</v>
      </c>
      <c r="D275" s="384">
        <v>3832940</v>
      </c>
      <c r="E275" s="384">
        <v>386693</v>
      </c>
      <c r="F275" s="383">
        <v>123</v>
      </c>
      <c r="G275" s="361">
        <v>1127474.1090000002</v>
      </c>
      <c r="H275" s="385">
        <v>0.57999999999999996</v>
      </c>
      <c r="I275" s="404">
        <v>0</v>
      </c>
      <c r="J275" s="386">
        <v>1.135</v>
      </c>
      <c r="K275" s="365">
        <v>534593</v>
      </c>
      <c r="M275" s="387">
        <v>123.2</v>
      </c>
      <c r="N275" s="384">
        <v>3967.72</v>
      </c>
      <c r="O275" s="383">
        <v>417.57</v>
      </c>
      <c r="P275" s="383">
        <v>123</v>
      </c>
      <c r="Q275" s="361">
        <v>1083256.2</v>
      </c>
      <c r="R275" s="385">
        <v>0.57999999999999996</v>
      </c>
      <c r="S275" s="1852">
        <v>0</v>
      </c>
      <c r="T275" s="386">
        <v>1.19</v>
      </c>
      <c r="U275" s="365">
        <v>510636</v>
      </c>
      <c r="X275" s="388">
        <v>101.3</v>
      </c>
      <c r="Y275" s="389">
        <v>232246</v>
      </c>
      <c r="Z275" s="390">
        <v>310877</v>
      </c>
      <c r="AB275" s="388">
        <v>98.6</v>
      </c>
      <c r="AC275" s="391">
        <v>24874.2</v>
      </c>
      <c r="AD275" s="390">
        <v>302617</v>
      </c>
    </row>
    <row r="276" spans="1:30">
      <c r="A276" s="33"/>
      <c r="B276" s="34" t="s">
        <v>161</v>
      </c>
      <c r="C276" s="383">
        <v>125.3</v>
      </c>
      <c r="D276" s="384">
        <v>3904096</v>
      </c>
      <c r="E276" s="384">
        <v>379866</v>
      </c>
      <c r="F276" s="383">
        <v>131.80000000000001</v>
      </c>
      <c r="G276" s="361">
        <v>1045578.8409999999</v>
      </c>
      <c r="H276" s="385">
        <v>0.56999999999999995</v>
      </c>
      <c r="I276" s="404">
        <v>-3</v>
      </c>
      <c r="J276" s="386">
        <v>1.119</v>
      </c>
      <c r="K276" s="365">
        <v>484130</v>
      </c>
      <c r="M276" s="387">
        <v>125.3</v>
      </c>
      <c r="N276" s="384">
        <v>3932.75</v>
      </c>
      <c r="O276" s="383">
        <v>417.3</v>
      </c>
      <c r="P276" s="383">
        <v>131.80000000000001</v>
      </c>
      <c r="Q276" s="361">
        <v>1083570.8999999999</v>
      </c>
      <c r="R276" s="385">
        <v>0.56999999999999995</v>
      </c>
      <c r="S276" s="1852">
        <v>-3</v>
      </c>
      <c r="T276" s="386">
        <v>1.1990000000000001</v>
      </c>
      <c r="U276" s="365">
        <v>511349</v>
      </c>
      <c r="X276" s="388">
        <v>94.3</v>
      </c>
      <c r="Y276" s="389">
        <v>224695</v>
      </c>
      <c r="Z276" s="390">
        <v>303802</v>
      </c>
      <c r="AB276" s="388">
        <v>97.7</v>
      </c>
      <c r="AC276" s="391">
        <v>24064.2</v>
      </c>
      <c r="AD276" s="390">
        <v>294877</v>
      </c>
    </row>
    <row r="277" spans="1:30">
      <c r="A277" s="33"/>
      <c r="B277" s="34" t="s">
        <v>162</v>
      </c>
      <c r="C277" s="383">
        <v>123.5</v>
      </c>
      <c r="D277" s="384">
        <v>4113679</v>
      </c>
      <c r="E277" s="384">
        <v>376785</v>
      </c>
      <c r="F277" s="383">
        <v>127.4</v>
      </c>
      <c r="G277" s="361">
        <v>1139319</v>
      </c>
      <c r="H277" s="385">
        <v>0.56999999999999995</v>
      </c>
      <c r="I277" s="404">
        <v>-0.7</v>
      </c>
      <c r="J277" s="386">
        <v>1.276</v>
      </c>
      <c r="K277" s="365">
        <v>536506</v>
      </c>
      <c r="M277" s="387">
        <v>123.5</v>
      </c>
      <c r="N277" s="384">
        <v>3953.67</v>
      </c>
      <c r="O277" s="383">
        <v>374.82</v>
      </c>
      <c r="P277" s="383">
        <v>127.4</v>
      </c>
      <c r="Q277" s="361">
        <v>1094665.6000000001</v>
      </c>
      <c r="R277" s="385">
        <v>0.56999999999999995</v>
      </c>
      <c r="S277" s="1852">
        <v>-0.7</v>
      </c>
      <c r="T277" s="386">
        <v>1.2190000000000001</v>
      </c>
      <c r="U277" s="365">
        <v>517681</v>
      </c>
      <c r="X277" s="388">
        <v>97</v>
      </c>
      <c r="Y277" s="389">
        <v>227360</v>
      </c>
      <c r="Z277" s="390">
        <v>304267</v>
      </c>
      <c r="AB277" s="388">
        <v>99.5</v>
      </c>
      <c r="AC277" s="391">
        <v>24329.7</v>
      </c>
      <c r="AD277" s="390">
        <v>305251</v>
      </c>
    </row>
    <row r="278" spans="1:30">
      <c r="A278" s="33"/>
      <c r="B278" s="34" t="s">
        <v>163</v>
      </c>
      <c r="C278" s="383">
        <v>122.7</v>
      </c>
      <c r="D278" s="384">
        <v>4208594</v>
      </c>
      <c r="E278" s="384">
        <v>483632</v>
      </c>
      <c r="F278" s="383">
        <v>129</v>
      </c>
      <c r="G278" s="361">
        <v>1117041.57</v>
      </c>
      <c r="H278" s="385">
        <v>0.59</v>
      </c>
      <c r="I278" s="404">
        <v>0</v>
      </c>
      <c r="J278" s="386">
        <v>1.1659999999999999</v>
      </c>
      <c r="K278" s="365">
        <v>526965</v>
      </c>
      <c r="M278" s="387">
        <v>122.7</v>
      </c>
      <c r="N278" s="384">
        <v>3876.74</v>
      </c>
      <c r="O278" s="383">
        <v>440.42</v>
      </c>
      <c r="P278" s="383">
        <v>129</v>
      </c>
      <c r="Q278" s="361">
        <v>1087139.8999999999</v>
      </c>
      <c r="R278" s="385">
        <v>0.59</v>
      </c>
      <c r="S278" s="1852">
        <v>0</v>
      </c>
      <c r="T278" s="386">
        <v>1.1779999999999999</v>
      </c>
      <c r="U278" s="365">
        <v>514475</v>
      </c>
      <c r="X278" s="388">
        <v>97.3</v>
      </c>
      <c r="Y278" s="389">
        <v>287026</v>
      </c>
      <c r="Z278" s="390">
        <v>303287</v>
      </c>
      <c r="AB278" s="388">
        <v>97.8</v>
      </c>
      <c r="AC278" s="391">
        <v>25087.8</v>
      </c>
      <c r="AD278" s="390">
        <v>303134</v>
      </c>
    </row>
    <row r="279" spans="1:30">
      <c r="A279" s="33"/>
      <c r="B279" s="34" t="s">
        <v>164</v>
      </c>
      <c r="C279" s="383">
        <v>121.6</v>
      </c>
      <c r="D279" s="384">
        <v>4099593</v>
      </c>
      <c r="E279" s="384">
        <v>494049</v>
      </c>
      <c r="F279" s="383">
        <v>122.2</v>
      </c>
      <c r="G279" s="361">
        <v>1074214.0619999999</v>
      </c>
      <c r="H279" s="385">
        <v>0.6</v>
      </c>
      <c r="I279" s="404">
        <v>-3.6</v>
      </c>
      <c r="J279" s="386">
        <v>1.135</v>
      </c>
      <c r="K279" s="365">
        <v>487536</v>
      </c>
      <c r="M279" s="387">
        <v>121.6</v>
      </c>
      <c r="N279" s="384">
        <v>3930.33</v>
      </c>
      <c r="O279" s="383">
        <v>473.15</v>
      </c>
      <c r="P279" s="383">
        <v>122.2</v>
      </c>
      <c r="Q279" s="361">
        <v>1100281.8</v>
      </c>
      <c r="R279" s="385">
        <v>0.6</v>
      </c>
      <c r="S279" s="1852">
        <v>-3.6</v>
      </c>
      <c r="T279" s="386">
        <v>1.206</v>
      </c>
      <c r="U279" s="365">
        <v>496825</v>
      </c>
      <c r="X279" s="388">
        <v>91</v>
      </c>
      <c r="Y279" s="389">
        <v>209545</v>
      </c>
      <c r="Z279" s="390">
        <v>322163</v>
      </c>
      <c r="AB279" s="388">
        <v>94.3</v>
      </c>
      <c r="AC279" s="391">
        <v>24256.1</v>
      </c>
      <c r="AD279" s="390">
        <v>304031</v>
      </c>
    </row>
    <row r="280" spans="1:30">
      <c r="A280" s="33"/>
      <c r="B280" s="34" t="s">
        <v>165</v>
      </c>
      <c r="C280" s="383">
        <v>117.1</v>
      </c>
      <c r="D280" s="384">
        <v>3989416</v>
      </c>
      <c r="E280" s="384">
        <v>341732</v>
      </c>
      <c r="F280" s="383">
        <v>119.1</v>
      </c>
      <c r="G280" s="361">
        <v>1098228.186</v>
      </c>
      <c r="H280" s="385">
        <v>0.61</v>
      </c>
      <c r="I280" s="404">
        <v>-3.8</v>
      </c>
      <c r="J280" s="386">
        <v>1.2150000000000001</v>
      </c>
      <c r="K280" s="365">
        <v>514768</v>
      </c>
      <c r="M280" s="387">
        <v>117.1</v>
      </c>
      <c r="N280" s="384">
        <v>3893.02</v>
      </c>
      <c r="O280" s="383">
        <v>360.54</v>
      </c>
      <c r="P280" s="383">
        <v>119.1</v>
      </c>
      <c r="Q280" s="361">
        <v>1089779.2</v>
      </c>
      <c r="R280" s="385">
        <v>0.61</v>
      </c>
      <c r="S280" s="1852">
        <v>-3.8</v>
      </c>
      <c r="T280" s="386">
        <v>1.169</v>
      </c>
      <c r="U280" s="365">
        <v>510001</v>
      </c>
      <c r="X280" s="388">
        <v>95.9</v>
      </c>
      <c r="Y280" s="389">
        <v>201485</v>
      </c>
      <c r="Z280" s="390">
        <v>285937</v>
      </c>
      <c r="AB280" s="388">
        <v>97.2</v>
      </c>
      <c r="AC280" s="391">
        <v>24022.2</v>
      </c>
      <c r="AD280" s="390">
        <v>280488</v>
      </c>
    </row>
    <row r="281" spans="1:30">
      <c r="A281" s="33"/>
      <c r="B281" s="34" t="s">
        <v>166</v>
      </c>
      <c r="C281" s="383">
        <v>122.4</v>
      </c>
      <c r="D281" s="384">
        <v>3942772</v>
      </c>
      <c r="E281" s="384">
        <v>396126</v>
      </c>
      <c r="F281" s="383">
        <v>129.30000000000001</v>
      </c>
      <c r="G281" s="361">
        <v>1091773.176</v>
      </c>
      <c r="H281" s="385">
        <v>0.62</v>
      </c>
      <c r="I281" s="404">
        <v>-2</v>
      </c>
      <c r="J281" s="386">
        <v>1.145</v>
      </c>
      <c r="K281" s="365">
        <v>512761</v>
      </c>
      <c r="M281" s="387">
        <v>122.4</v>
      </c>
      <c r="N281" s="384">
        <v>3863.13</v>
      </c>
      <c r="O281" s="383">
        <v>367.91</v>
      </c>
      <c r="P281" s="383">
        <v>129.30000000000001</v>
      </c>
      <c r="Q281" s="361">
        <v>1093224</v>
      </c>
      <c r="R281" s="385">
        <v>0.62</v>
      </c>
      <c r="S281" s="1852">
        <v>-2</v>
      </c>
      <c r="T281" s="386">
        <v>1.1719999999999999</v>
      </c>
      <c r="U281" s="365">
        <v>512081</v>
      </c>
      <c r="X281" s="388">
        <v>98.9</v>
      </c>
      <c r="Y281" s="389">
        <v>233508</v>
      </c>
      <c r="Z281" s="390">
        <v>288364</v>
      </c>
      <c r="AB281" s="388">
        <v>97.4</v>
      </c>
      <c r="AC281" s="391">
        <v>24203.3</v>
      </c>
      <c r="AD281" s="390">
        <v>301290</v>
      </c>
    </row>
    <row r="282" spans="1:30">
      <c r="A282" s="33"/>
      <c r="B282" s="34" t="s">
        <v>167</v>
      </c>
      <c r="C282" s="383">
        <v>122.4</v>
      </c>
      <c r="D282" s="384">
        <v>3803591</v>
      </c>
      <c r="E282" s="384">
        <v>417697</v>
      </c>
      <c r="F282" s="383">
        <v>126.1</v>
      </c>
      <c r="G282" s="361">
        <v>1119518.0369999998</v>
      </c>
      <c r="H282" s="385">
        <v>0.63</v>
      </c>
      <c r="I282" s="404">
        <v>-3.5</v>
      </c>
      <c r="J282" s="386">
        <v>1.198</v>
      </c>
      <c r="K282" s="365">
        <v>474680</v>
      </c>
      <c r="M282" s="387">
        <v>122.4</v>
      </c>
      <c r="N282" s="384">
        <v>3918.5</v>
      </c>
      <c r="O282" s="383">
        <v>399.35</v>
      </c>
      <c r="P282" s="383">
        <v>126.1</v>
      </c>
      <c r="Q282" s="361">
        <v>1096721.8</v>
      </c>
      <c r="R282" s="385">
        <v>0.63</v>
      </c>
      <c r="S282" s="1852">
        <v>-3.5</v>
      </c>
      <c r="T282" s="386">
        <v>1.212</v>
      </c>
      <c r="U282" s="365">
        <v>497199</v>
      </c>
      <c r="X282" s="388">
        <v>100.8</v>
      </c>
      <c r="Y282" s="389">
        <v>249595</v>
      </c>
      <c r="Z282" s="390">
        <v>302490</v>
      </c>
      <c r="AB282" s="388">
        <v>98</v>
      </c>
      <c r="AC282" s="391">
        <v>24089.4</v>
      </c>
      <c r="AD282" s="390">
        <v>307880</v>
      </c>
    </row>
    <row r="283" spans="1:30">
      <c r="A283" s="50"/>
      <c r="B283" s="51" t="s">
        <v>168</v>
      </c>
      <c r="C283" s="405">
        <v>120.5</v>
      </c>
      <c r="D283" s="406">
        <v>3782164</v>
      </c>
      <c r="E283" s="406">
        <v>479930</v>
      </c>
      <c r="F283" s="405">
        <v>119.9</v>
      </c>
      <c r="G283" s="373">
        <v>1101927.1240000001</v>
      </c>
      <c r="H283" s="407">
        <v>0.64</v>
      </c>
      <c r="I283" s="408">
        <v>-1.3</v>
      </c>
      <c r="J283" s="409">
        <v>1.222</v>
      </c>
      <c r="K283" s="377">
        <v>537752</v>
      </c>
      <c r="M283" s="410">
        <v>120.5</v>
      </c>
      <c r="N283" s="406">
        <v>3908.23</v>
      </c>
      <c r="O283" s="405">
        <v>411.63</v>
      </c>
      <c r="P283" s="405">
        <v>119.9</v>
      </c>
      <c r="Q283" s="373">
        <v>1090259.6000000001</v>
      </c>
      <c r="R283" s="407">
        <v>0.64</v>
      </c>
      <c r="S283" s="1853">
        <v>-1.3</v>
      </c>
      <c r="T283" s="409">
        <v>1.177</v>
      </c>
      <c r="U283" s="377">
        <v>497091</v>
      </c>
      <c r="X283" s="388">
        <v>103.2</v>
      </c>
      <c r="Y283" s="389">
        <v>348432</v>
      </c>
      <c r="Z283" s="390">
        <v>293472</v>
      </c>
      <c r="AB283" s="388">
        <v>97</v>
      </c>
      <c r="AC283" s="391">
        <v>24491.8</v>
      </c>
      <c r="AD283" s="390">
        <v>300002</v>
      </c>
    </row>
    <row r="284" spans="1:30">
      <c r="A284" s="33" t="s">
        <v>208</v>
      </c>
      <c r="B284" s="34" t="s">
        <v>157</v>
      </c>
      <c r="C284" s="383">
        <v>123.2</v>
      </c>
      <c r="D284" s="384">
        <v>3643683</v>
      </c>
      <c r="E284" s="384">
        <v>435195</v>
      </c>
      <c r="F284" s="383">
        <v>132.69999999999999</v>
      </c>
      <c r="G284" s="361">
        <v>1058293.1399999999</v>
      </c>
      <c r="H284" s="385">
        <v>0.65</v>
      </c>
      <c r="I284" s="404">
        <v>-1.1000000000000001</v>
      </c>
      <c r="J284" s="386">
        <v>1.109</v>
      </c>
      <c r="K284" s="365">
        <v>380184</v>
      </c>
      <c r="M284" s="387">
        <v>123.2</v>
      </c>
      <c r="N284" s="384">
        <v>3803.67</v>
      </c>
      <c r="O284" s="383">
        <v>561.72</v>
      </c>
      <c r="P284" s="383">
        <v>132.69999999999999</v>
      </c>
      <c r="Q284" s="361">
        <v>1142770.8999999999</v>
      </c>
      <c r="R284" s="385">
        <v>0.65</v>
      </c>
      <c r="S284" s="1852">
        <v>-1.1000000000000001</v>
      </c>
      <c r="T284" s="386">
        <v>1.171</v>
      </c>
      <c r="U284" s="365">
        <v>465348</v>
      </c>
      <c r="X284" s="411">
        <v>91.7</v>
      </c>
      <c r="Y284" s="412">
        <v>262601</v>
      </c>
      <c r="Z284" s="413">
        <v>318330</v>
      </c>
      <c r="AB284" s="411">
        <v>96.8</v>
      </c>
      <c r="AC284" s="414">
        <v>23954.2</v>
      </c>
      <c r="AD284" s="413">
        <v>298831</v>
      </c>
    </row>
    <row r="285" spans="1:30">
      <c r="A285" s="33">
        <v>2012</v>
      </c>
      <c r="B285" s="34" t="s">
        <v>158</v>
      </c>
      <c r="C285" s="383">
        <v>121.3</v>
      </c>
      <c r="D285" s="384">
        <v>3638310</v>
      </c>
      <c r="E285" s="384">
        <v>377369</v>
      </c>
      <c r="F285" s="383">
        <v>130.1</v>
      </c>
      <c r="G285" s="361">
        <v>1130689.406</v>
      </c>
      <c r="H285" s="385">
        <v>0.65</v>
      </c>
      <c r="I285" s="404">
        <v>1.4</v>
      </c>
      <c r="J285" s="386">
        <v>1.1759999999999999</v>
      </c>
      <c r="K285" s="365">
        <v>505277</v>
      </c>
      <c r="M285" s="387">
        <v>121.3</v>
      </c>
      <c r="N285" s="384">
        <v>3815</v>
      </c>
      <c r="O285" s="383">
        <v>394.56</v>
      </c>
      <c r="P285" s="383">
        <v>130.1</v>
      </c>
      <c r="Q285" s="361">
        <v>1140077.5</v>
      </c>
      <c r="R285" s="385">
        <v>0.65</v>
      </c>
      <c r="S285" s="1852">
        <v>1.4</v>
      </c>
      <c r="T285" s="386">
        <v>1.1930000000000001</v>
      </c>
      <c r="U285" s="365">
        <v>500863</v>
      </c>
      <c r="X285" s="388">
        <v>95.1</v>
      </c>
      <c r="Y285" s="389">
        <v>208235</v>
      </c>
      <c r="Z285" s="390">
        <v>249387</v>
      </c>
      <c r="AB285" s="388">
        <v>94.9</v>
      </c>
      <c r="AC285" s="391">
        <v>23998.1</v>
      </c>
      <c r="AD285" s="390">
        <v>287065</v>
      </c>
    </row>
    <row r="286" spans="1:30">
      <c r="A286" s="33"/>
      <c r="B286" s="34" t="s">
        <v>159</v>
      </c>
      <c r="C286" s="383">
        <v>118.7</v>
      </c>
      <c r="D286" s="384">
        <v>3785373</v>
      </c>
      <c r="E286" s="384">
        <v>417239</v>
      </c>
      <c r="F286" s="383">
        <v>126.6</v>
      </c>
      <c r="G286" s="361">
        <v>1142551.47</v>
      </c>
      <c r="H286" s="385">
        <v>0.67</v>
      </c>
      <c r="I286" s="404">
        <v>0.1</v>
      </c>
      <c r="J286" s="386">
        <v>1.3440000000000001</v>
      </c>
      <c r="K286" s="365">
        <v>555447</v>
      </c>
      <c r="M286" s="387">
        <v>118.7</v>
      </c>
      <c r="N286" s="384">
        <v>3785.38</v>
      </c>
      <c r="O286" s="383">
        <v>428.64</v>
      </c>
      <c r="P286" s="383">
        <v>126.6</v>
      </c>
      <c r="Q286" s="361">
        <v>1137321.6000000001</v>
      </c>
      <c r="R286" s="385">
        <v>0.67</v>
      </c>
      <c r="S286" s="1852">
        <v>0.1</v>
      </c>
      <c r="T286" s="386">
        <v>1.149</v>
      </c>
      <c r="U286" s="365">
        <v>486066</v>
      </c>
      <c r="X286" s="388">
        <v>100</v>
      </c>
      <c r="Y286" s="389">
        <v>238302</v>
      </c>
      <c r="Z286" s="390">
        <v>305275</v>
      </c>
      <c r="AB286" s="388">
        <v>96.1</v>
      </c>
      <c r="AC286" s="391">
        <v>23768.2</v>
      </c>
      <c r="AD286" s="390">
        <v>299559</v>
      </c>
    </row>
    <row r="287" spans="1:30">
      <c r="A287" s="33"/>
      <c r="B287" s="34" t="s">
        <v>160</v>
      </c>
      <c r="C287" s="383">
        <v>119.7</v>
      </c>
      <c r="D287" s="384">
        <v>3732543</v>
      </c>
      <c r="E287" s="384">
        <v>349315</v>
      </c>
      <c r="F287" s="383">
        <v>122.3</v>
      </c>
      <c r="G287" s="361">
        <v>1161805.3419999999</v>
      </c>
      <c r="H287" s="385">
        <v>0.67</v>
      </c>
      <c r="I287" s="404">
        <v>-3.5</v>
      </c>
      <c r="J287" s="386">
        <v>1.0780000000000001</v>
      </c>
      <c r="K287" s="365">
        <v>504641</v>
      </c>
      <c r="M287" s="387">
        <v>119.7</v>
      </c>
      <c r="N287" s="384">
        <v>3844.08</v>
      </c>
      <c r="O287" s="383">
        <v>377.9</v>
      </c>
      <c r="P287" s="383">
        <v>122.3</v>
      </c>
      <c r="Q287" s="361">
        <v>1127379.1000000001</v>
      </c>
      <c r="R287" s="385">
        <v>0.67</v>
      </c>
      <c r="S287" s="1852">
        <v>-3.5</v>
      </c>
      <c r="T287" s="386">
        <v>1.133</v>
      </c>
      <c r="U287" s="365">
        <v>497815</v>
      </c>
      <c r="X287" s="388">
        <v>98.6</v>
      </c>
      <c r="Y287" s="389">
        <v>222152</v>
      </c>
      <c r="Z287" s="390">
        <v>286010</v>
      </c>
      <c r="AB287" s="388">
        <v>95.4</v>
      </c>
      <c r="AC287" s="391">
        <v>23643.599999999999</v>
      </c>
      <c r="AD287" s="390">
        <v>280420</v>
      </c>
    </row>
    <row r="288" spans="1:30">
      <c r="A288" s="33"/>
      <c r="B288" s="34" t="s">
        <v>161</v>
      </c>
      <c r="C288" s="383">
        <v>117.9</v>
      </c>
      <c r="D288" s="384">
        <v>3760554</v>
      </c>
      <c r="E288" s="384">
        <v>426882</v>
      </c>
      <c r="F288" s="383">
        <v>123.2</v>
      </c>
      <c r="G288" s="361">
        <v>1103953.9630000002</v>
      </c>
      <c r="H288" s="385">
        <v>0.68</v>
      </c>
      <c r="I288" s="404">
        <v>-1.2</v>
      </c>
      <c r="J288" s="386">
        <v>1.079</v>
      </c>
      <c r="K288" s="365">
        <v>457833</v>
      </c>
      <c r="M288" s="387">
        <v>117.9</v>
      </c>
      <c r="N288" s="384">
        <v>3777.24</v>
      </c>
      <c r="O288" s="383">
        <v>440.53</v>
      </c>
      <c r="P288" s="383">
        <v>123.2</v>
      </c>
      <c r="Q288" s="361">
        <v>1131063.8</v>
      </c>
      <c r="R288" s="385">
        <v>0.68</v>
      </c>
      <c r="S288" s="1852">
        <v>-1.2</v>
      </c>
      <c r="T288" s="386">
        <v>1.153</v>
      </c>
      <c r="U288" s="365">
        <v>471295</v>
      </c>
      <c r="X288" s="388">
        <v>90.4</v>
      </c>
      <c r="Y288" s="389">
        <v>222237</v>
      </c>
      <c r="Z288" s="390">
        <v>314465</v>
      </c>
      <c r="AB288" s="388">
        <v>93.8</v>
      </c>
      <c r="AC288" s="391">
        <v>24334.5</v>
      </c>
      <c r="AD288" s="390">
        <v>298057</v>
      </c>
    </row>
    <row r="289" spans="1:30">
      <c r="A289" s="33"/>
      <c r="B289" s="34" t="s">
        <v>162</v>
      </c>
      <c r="C289" s="383">
        <v>117.2</v>
      </c>
      <c r="D289" s="384">
        <v>3884889</v>
      </c>
      <c r="E289" s="384">
        <v>450219</v>
      </c>
      <c r="F289" s="383">
        <v>118.6</v>
      </c>
      <c r="G289" s="361">
        <v>1166342.49</v>
      </c>
      <c r="H289" s="385">
        <v>0.68</v>
      </c>
      <c r="I289" s="404">
        <v>-3.9</v>
      </c>
      <c r="J289" s="386">
        <v>1.1559999999999999</v>
      </c>
      <c r="K289" s="365">
        <v>500483</v>
      </c>
      <c r="M289" s="387">
        <v>117.2</v>
      </c>
      <c r="N289" s="384">
        <v>3747.54</v>
      </c>
      <c r="O289" s="383">
        <v>444.04</v>
      </c>
      <c r="P289" s="383">
        <v>118.6</v>
      </c>
      <c r="Q289" s="361">
        <v>1121188</v>
      </c>
      <c r="R289" s="385">
        <v>0.68</v>
      </c>
      <c r="S289" s="1852">
        <v>-3.9</v>
      </c>
      <c r="T289" s="386">
        <v>1.111</v>
      </c>
      <c r="U289" s="365">
        <v>479722</v>
      </c>
      <c r="X289" s="388">
        <v>91.3</v>
      </c>
      <c r="Y289" s="389">
        <v>219565</v>
      </c>
      <c r="Z289" s="390">
        <v>267824</v>
      </c>
      <c r="AB289" s="388">
        <v>93.6</v>
      </c>
      <c r="AC289" s="391">
        <v>23352.400000000001</v>
      </c>
      <c r="AD289" s="390">
        <v>274937</v>
      </c>
    </row>
    <row r="290" spans="1:30">
      <c r="A290" s="33"/>
      <c r="B290" s="34" t="s">
        <v>163</v>
      </c>
      <c r="C290" s="383">
        <v>116.3</v>
      </c>
      <c r="D290" s="384">
        <v>3962301</v>
      </c>
      <c r="E290" s="384">
        <v>478920</v>
      </c>
      <c r="F290" s="383">
        <v>118.6</v>
      </c>
      <c r="G290" s="361">
        <v>1156693.2549999999</v>
      </c>
      <c r="H290" s="385">
        <v>0.69</v>
      </c>
      <c r="I290" s="404">
        <v>-5.3</v>
      </c>
      <c r="J290" s="386">
        <v>1.08</v>
      </c>
      <c r="K290" s="365">
        <v>483545</v>
      </c>
      <c r="M290" s="387">
        <v>116.3</v>
      </c>
      <c r="N290" s="384">
        <v>3651.25</v>
      </c>
      <c r="O290" s="383">
        <v>453.88</v>
      </c>
      <c r="P290" s="383">
        <v>118.6</v>
      </c>
      <c r="Q290" s="361">
        <v>1130576.7</v>
      </c>
      <c r="R290" s="385">
        <v>0.69</v>
      </c>
      <c r="S290" s="1852">
        <v>-5.3</v>
      </c>
      <c r="T290" s="386">
        <v>1.091</v>
      </c>
      <c r="U290" s="365">
        <v>482689</v>
      </c>
      <c r="X290" s="388">
        <v>93.2</v>
      </c>
      <c r="Y290" s="389">
        <v>274891</v>
      </c>
      <c r="Z290" s="390">
        <v>303476</v>
      </c>
      <c r="AB290" s="388">
        <v>94.2</v>
      </c>
      <c r="AC290" s="391">
        <v>24012.7</v>
      </c>
      <c r="AD290" s="390">
        <v>292732</v>
      </c>
    </row>
    <row r="291" spans="1:30">
      <c r="A291" s="33"/>
      <c r="B291" s="34" t="s">
        <v>164</v>
      </c>
      <c r="C291" s="383">
        <v>115.1</v>
      </c>
      <c r="D291" s="384">
        <v>3841250</v>
      </c>
      <c r="E291" s="384">
        <v>391594</v>
      </c>
      <c r="F291" s="383">
        <v>119.1</v>
      </c>
      <c r="G291" s="361">
        <v>1115442.0319999999</v>
      </c>
      <c r="H291" s="385">
        <v>0.69</v>
      </c>
      <c r="I291" s="404">
        <v>-0.8</v>
      </c>
      <c r="J291" s="386">
        <v>1.052</v>
      </c>
      <c r="K291" s="365">
        <v>462571</v>
      </c>
      <c r="M291" s="387">
        <v>115.1</v>
      </c>
      <c r="N291" s="384">
        <v>3695.81</v>
      </c>
      <c r="O291" s="383">
        <v>389.98</v>
      </c>
      <c r="P291" s="383">
        <v>119.1</v>
      </c>
      <c r="Q291" s="361">
        <v>1133564.5</v>
      </c>
      <c r="R291" s="385">
        <v>0.69</v>
      </c>
      <c r="S291" s="1852">
        <v>-0.8</v>
      </c>
      <c r="T291" s="386">
        <v>1.1259999999999999</v>
      </c>
      <c r="U291" s="365">
        <v>468505</v>
      </c>
      <c r="X291" s="388">
        <v>90.7</v>
      </c>
      <c r="Y291" s="389">
        <v>204643</v>
      </c>
      <c r="Z291" s="390">
        <v>291988</v>
      </c>
      <c r="AB291" s="388">
        <v>94</v>
      </c>
      <c r="AC291" s="391">
        <v>23900.7</v>
      </c>
      <c r="AD291" s="390">
        <v>279482</v>
      </c>
    </row>
    <row r="292" spans="1:30">
      <c r="A292" s="33"/>
      <c r="B292" s="34" t="s">
        <v>165</v>
      </c>
      <c r="C292" s="383">
        <v>114.3</v>
      </c>
      <c r="D292" s="384">
        <v>3778162</v>
      </c>
      <c r="E292" s="384">
        <v>364759</v>
      </c>
      <c r="F292" s="383">
        <v>118.5</v>
      </c>
      <c r="G292" s="361">
        <v>1129419.4740000002</v>
      </c>
      <c r="H292" s="385">
        <v>0.69</v>
      </c>
      <c r="I292" s="404">
        <v>-2.4</v>
      </c>
      <c r="J292" s="386">
        <v>1.141</v>
      </c>
      <c r="K292" s="365">
        <v>490068</v>
      </c>
      <c r="M292" s="387">
        <v>114.3</v>
      </c>
      <c r="N292" s="384">
        <v>3710.56</v>
      </c>
      <c r="O292" s="383">
        <v>363.36</v>
      </c>
      <c r="P292" s="383">
        <v>118.5</v>
      </c>
      <c r="Q292" s="361">
        <v>1138685.3999999999</v>
      </c>
      <c r="R292" s="385">
        <v>0.69</v>
      </c>
      <c r="S292" s="1852">
        <v>-2.4</v>
      </c>
      <c r="T292" s="386">
        <v>1.103</v>
      </c>
      <c r="U292" s="365">
        <v>499889</v>
      </c>
      <c r="X292" s="388">
        <v>90.9</v>
      </c>
      <c r="Y292" s="389">
        <v>199969</v>
      </c>
      <c r="Z292" s="390">
        <v>272682</v>
      </c>
      <c r="AB292" s="388">
        <v>92.6</v>
      </c>
      <c r="AC292" s="391">
        <v>23717.8</v>
      </c>
      <c r="AD292" s="390">
        <v>293003</v>
      </c>
    </row>
    <row r="293" spans="1:30">
      <c r="A293" s="33"/>
      <c r="B293" s="34" t="s">
        <v>166</v>
      </c>
      <c r="C293" s="383">
        <v>108.8</v>
      </c>
      <c r="D293" s="384">
        <v>3718530</v>
      </c>
      <c r="E293" s="384">
        <v>507370</v>
      </c>
      <c r="F293" s="383">
        <v>107.3</v>
      </c>
      <c r="G293" s="361">
        <v>1129068.0939999998</v>
      </c>
      <c r="H293" s="385">
        <v>0.69</v>
      </c>
      <c r="I293" s="404">
        <v>-3.7</v>
      </c>
      <c r="J293" s="386">
        <v>1.0369999999999999</v>
      </c>
      <c r="K293" s="365">
        <v>457676</v>
      </c>
      <c r="M293" s="387">
        <v>108.8</v>
      </c>
      <c r="N293" s="384">
        <v>3643.02</v>
      </c>
      <c r="O293" s="383">
        <v>478.05</v>
      </c>
      <c r="P293" s="383">
        <v>107.3</v>
      </c>
      <c r="Q293" s="361">
        <v>1124642</v>
      </c>
      <c r="R293" s="385">
        <v>0.69</v>
      </c>
      <c r="S293" s="1852">
        <v>-3.7</v>
      </c>
      <c r="T293" s="386">
        <v>1.06</v>
      </c>
      <c r="U293" s="365">
        <v>444213</v>
      </c>
      <c r="X293" s="388">
        <v>92.7</v>
      </c>
      <c r="Y293" s="389">
        <v>226926</v>
      </c>
      <c r="Z293" s="390">
        <v>292945</v>
      </c>
      <c r="AB293" s="388">
        <v>91.5</v>
      </c>
      <c r="AC293" s="391">
        <v>24006.5</v>
      </c>
      <c r="AD293" s="390">
        <v>287564</v>
      </c>
    </row>
    <row r="294" spans="1:30">
      <c r="A294" s="33"/>
      <c r="B294" s="34" t="s">
        <v>167</v>
      </c>
      <c r="C294" s="383">
        <v>104.4</v>
      </c>
      <c r="D294" s="384">
        <v>3557941</v>
      </c>
      <c r="E294" s="384">
        <v>475743</v>
      </c>
      <c r="F294" s="383">
        <v>100.8</v>
      </c>
      <c r="G294" s="361">
        <v>1171890.9539999999</v>
      </c>
      <c r="H294" s="385">
        <v>0.69</v>
      </c>
      <c r="I294" s="404">
        <v>0</v>
      </c>
      <c r="J294" s="386">
        <v>1.028</v>
      </c>
      <c r="K294" s="365">
        <v>434408</v>
      </c>
      <c r="M294" s="387">
        <v>104.4</v>
      </c>
      <c r="N294" s="384">
        <v>3662.02</v>
      </c>
      <c r="O294" s="383">
        <v>473.08</v>
      </c>
      <c r="P294" s="383">
        <v>100.8</v>
      </c>
      <c r="Q294" s="361">
        <v>1134294.2</v>
      </c>
      <c r="R294" s="385">
        <v>0.69</v>
      </c>
      <c r="S294" s="1852">
        <v>0</v>
      </c>
      <c r="T294" s="386">
        <v>1.042</v>
      </c>
      <c r="U294" s="365">
        <v>457614</v>
      </c>
      <c r="X294" s="388">
        <v>94.4</v>
      </c>
      <c r="Y294" s="389">
        <v>249875</v>
      </c>
      <c r="Z294" s="390">
        <v>286003</v>
      </c>
      <c r="AB294" s="388">
        <v>91.9</v>
      </c>
      <c r="AC294" s="391">
        <v>23752.5</v>
      </c>
      <c r="AD294" s="390">
        <v>285017</v>
      </c>
    </row>
    <row r="295" spans="1:30">
      <c r="A295" s="33"/>
      <c r="B295" s="34" t="s">
        <v>168</v>
      </c>
      <c r="C295" s="383">
        <v>110.9</v>
      </c>
      <c r="D295" s="384">
        <v>3532958</v>
      </c>
      <c r="E295" s="384">
        <v>578991</v>
      </c>
      <c r="F295" s="383">
        <v>106.1</v>
      </c>
      <c r="G295" s="361">
        <v>1132240.68</v>
      </c>
      <c r="H295" s="385">
        <v>0.69</v>
      </c>
      <c r="I295" s="404">
        <v>0.5</v>
      </c>
      <c r="J295" s="386">
        <v>1.0840000000000001</v>
      </c>
      <c r="K295" s="365">
        <v>496218</v>
      </c>
      <c r="M295" s="387">
        <v>110.9</v>
      </c>
      <c r="N295" s="384">
        <v>3646.49</v>
      </c>
      <c r="O295" s="383">
        <v>476.71</v>
      </c>
      <c r="P295" s="383">
        <v>106.1</v>
      </c>
      <c r="Q295" s="361">
        <v>1132880.3999999999</v>
      </c>
      <c r="R295" s="385">
        <v>0.69</v>
      </c>
      <c r="S295" s="1852">
        <v>0.5</v>
      </c>
      <c r="T295" s="386">
        <v>1.0409999999999999</v>
      </c>
      <c r="U295" s="365">
        <v>468520</v>
      </c>
      <c r="X295" s="392">
        <v>98.6</v>
      </c>
      <c r="Y295" s="393">
        <v>338225</v>
      </c>
      <c r="Z295" s="394">
        <v>277268</v>
      </c>
      <c r="AB295" s="392">
        <v>92.5</v>
      </c>
      <c r="AC295" s="395">
        <v>23476.400000000001</v>
      </c>
      <c r="AD295" s="394">
        <v>290777</v>
      </c>
    </row>
    <row r="296" spans="1:30">
      <c r="A296" s="63" t="s">
        <v>212</v>
      </c>
      <c r="B296" s="64" t="s">
        <v>157</v>
      </c>
      <c r="C296" s="396">
        <v>107.9</v>
      </c>
      <c r="D296" s="397">
        <v>3464235</v>
      </c>
      <c r="E296" s="397">
        <v>357226</v>
      </c>
      <c r="F296" s="396">
        <v>105.7</v>
      </c>
      <c r="G296" s="398">
        <v>1035190.04</v>
      </c>
      <c r="H296" s="399">
        <v>0.7</v>
      </c>
      <c r="I296" s="400">
        <v>-5.9</v>
      </c>
      <c r="J296" s="401">
        <v>0.996</v>
      </c>
      <c r="K296" s="402">
        <v>405986</v>
      </c>
      <c r="M296" s="403">
        <v>107.9</v>
      </c>
      <c r="N296" s="397">
        <v>3603.68</v>
      </c>
      <c r="O296" s="396">
        <v>451.55</v>
      </c>
      <c r="P296" s="396">
        <v>105.7</v>
      </c>
      <c r="Q296" s="398">
        <v>1108598.6000000001</v>
      </c>
      <c r="R296" s="399">
        <v>0.7</v>
      </c>
      <c r="S296" s="1851">
        <v>-5.9</v>
      </c>
      <c r="T296" s="401">
        <v>1.0469999999999999</v>
      </c>
      <c r="U296" s="402">
        <v>483291</v>
      </c>
      <c r="X296" s="388">
        <v>87.9</v>
      </c>
      <c r="Y296" s="389">
        <v>256370</v>
      </c>
      <c r="Z296" s="390">
        <v>317260</v>
      </c>
      <c r="AB296" s="388">
        <v>92.3</v>
      </c>
      <c r="AC296" s="391">
        <v>23872</v>
      </c>
      <c r="AD296" s="390">
        <v>288407</v>
      </c>
    </row>
    <row r="297" spans="1:30">
      <c r="A297" s="40">
        <v>2013</v>
      </c>
      <c r="B297" s="34" t="s">
        <v>158</v>
      </c>
      <c r="C297" s="383">
        <v>107.6</v>
      </c>
      <c r="D297" s="384">
        <v>3357573</v>
      </c>
      <c r="E297" s="384">
        <v>386182</v>
      </c>
      <c r="F297" s="383">
        <v>106</v>
      </c>
      <c r="G297" s="361">
        <v>1089869.7420000001</v>
      </c>
      <c r="H297" s="385">
        <v>0.71</v>
      </c>
      <c r="I297" s="404">
        <v>-5.7</v>
      </c>
      <c r="J297" s="386">
        <v>1.0209999999999999</v>
      </c>
      <c r="K297" s="365">
        <v>442426</v>
      </c>
      <c r="M297" s="387">
        <v>107.6</v>
      </c>
      <c r="N297" s="384">
        <v>3631.92</v>
      </c>
      <c r="O297" s="383">
        <v>388.39</v>
      </c>
      <c r="P297" s="383">
        <v>106</v>
      </c>
      <c r="Q297" s="361">
        <v>1112175.3</v>
      </c>
      <c r="R297" s="385">
        <v>0.71</v>
      </c>
      <c r="S297" s="1852">
        <v>-5.7</v>
      </c>
      <c r="T297" s="386">
        <v>1.032</v>
      </c>
      <c r="U297" s="365">
        <v>454112</v>
      </c>
      <c r="X297" s="388">
        <v>94.7</v>
      </c>
      <c r="Y297" s="389">
        <v>200324</v>
      </c>
      <c r="Z297" s="390">
        <v>288365</v>
      </c>
      <c r="AB297" s="388">
        <v>95.6</v>
      </c>
      <c r="AC297" s="391">
        <v>23551.3</v>
      </c>
      <c r="AD297" s="390">
        <v>327294</v>
      </c>
    </row>
    <row r="298" spans="1:30">
      <c r="A298" s="33"/>
      <c r="B298" s="34" t="s">
        <v>159</v>
      </c>
      <c r="C298" s="383">
        <v>112.1</v>
      </c>
      <c r="D298" s="384">
        <v>3637549</v>
      </c>
      <c r="E298" s="384">
        <v>421400</v>
      </c>
      <c r="F298" s="383">
        <v>110.2</v>
      </c>
      <c r="G298" s="361">
        <v>1090160.544</v>
      </c>
      <c r="H298" s="385">
        <v>0.72</v>
      </c>
      <c r="I298" s="404">
        <v>3.5</v>
      </c>
      <c r="J298" s="386">
        <v>1.254</v>
      </c>
      <c r="K298" s="365">
        <v>562179</v>
      </c>
      <c r="M298" s="387">
        <v>112.1</v>
      </c>
      <c r="N298" s="384">
        <v>3642.51</v>
      </c>
      <c r="O298" s="383">
        <v>444.46</v>
      </c>
      <c r="P298" s="383">
        <v>110.2</v>
      </c>
      <c r="Q298" s="361">
        <v>1097166.7</v>
      </c>
      <c r="R298" s="385">
        <v>0.72</v>
      </c>
      <c r="S298" s="1852">
        <v>3.5</v>
      </c>
      <c r="T298" s="386">
        <v>1.0649999999999999</v>
      </c>
      <c r="U298" s="365">
        <v>499149</v>
      </c>
      <c r="X298" s="388">
        <v>98.2</v>
      </c>
      <c r="Y298" s="389">
        <v>243711</v>
      </c>
      <c r="Z298" s="390">
        <v>291742</v>
      </c>
      <c r="AB298" s="388">
        <v>94.3</v>
      </c>
      <c r="AC298" s="391">
        <v>23980.1</v>
      </c>
      <c r="AD298" s="390">
        <v>298752</v>
      </c>
    </row>
    <row r="299" spans="1:30">
      <c r="A299" s="33"/>
      <c r="B299" s="34" t="s">
        <v>160</v>
      </c>
      <c r="C299" s="383">
        <v>109.2</v>
      </c>
      <c r="D299" s="384">
        <v>3543012</v>
      </c>
      <c r="E299" s="384">
        <v>359078</v>
      </c>
      <c r="F299" s="383">
        <v>102.6</v>
      </c>
      <c r="G299" s="361">
        <v>1149093.882</v>
      </c>
      <c r="H299" s="385">
        <v>0.73</v>
      </c>
      <c r="I299" s="404">
        <v>-2.6</v>
      </c>
      <c r="J299" s="386">
        <v>1.004</v>
      </c>
      <c r="K299" s="365">
        <v>507632</v>
      </c>
      <c r="M299" s="387">
        <v>109.2</v>
      </c>
      <c r="N299" s="384">
        <v>3634.38</v>
      </c>
      <c r="O299" s="383">
        <v>382.9</v>
      </c>
      <c r="P299" s="383">
        <v>102.6</v>
      </c>
      <c r="Q299" s="361">
        <v>1110933.7</v>
      </c>
      <c r="R299" s="385">
        <v>0.73</v>
      </c>
      <c r="S299" s="1852">
        <v>-2.6</v>
      </c>
      <c r="T299" s="386">
        <v>1.0589999999999999</v>
      </c>
      <c r="U299" s="365">
        <v>489796</v>
      </c>
      <c r="X299" s="388">
        <v>98.3</v>
      </c>
      <c r="Y299" s="389">
        <v>219700</v>
      </c>
      <c r="Z299" s="390">
        <v>325857</v>
      </c>
      <c r="AB299" s="388">
        <v>94.7</v>
      </c>
      <c r="AC299" s="391">
        <v>23783.599999999999</v>
      </c>
      <c r="AD299" s="390">
        <v>310729</v>
      </c>
    </row>
    <row r="300" spans="1:30">
      <c r="A300" s="33"/>
      <c r="B300" s="34" t="s">
        <v>161</v>
      </c>
      <c r="C300" s="383">
        <v>109.3</v>
      </c>
      <c r="D300" s="384">
        <v>3613642</v>
      </c>
      <c r="E300" s="384">
        <v>390781</v>
      </c>
      <c r="F300" s="383">
        <v>106.4</v>
      </c>
      <c r="G300" s="361">
        <v>1108948.794</v>
      </c>
      <c r="H300" s="385">
        <v>0.74</v>
      </c>
      <c r="I300" s="404">
        <v>-1.6</v>
      </c>
      <c r="J300" s="386">
        <v>1.0029999999999999</v>
      </c>
      <c r="K300" s="365">
        <v>477867</v>
      </c>
      <c r="M300" s="387">
        <v>109.3</v>
      </c>
      <c r="N300" s="384">
        <v>3611.77</v>
      </c>
      <c r="O300" s="383">
        <v>407.32</v>
      </c>
      <c r="P300" s="383">
        <v>106.4</v>
      </c>
      <c r="Q300" s="361">
        <v>1127050.5</v>
      </c>
      <c r="R300" s="385">
        <v>0.74</v>
      </c>
      <c r="S300" s="1852">
        <v>-1.6</v>
      </c>
      <c r="T300" s="386">
        <v>1.07</v>
      </c>
      <c r="U300" s="365">
        <v>493872</v>
      </c>
      <c r="X300" s="388">
        <v>91.7</v>
      </c>
      <c r="Y300" s="389">
        <v>218159</v>
      </c>
      <c r="Z300" s="390">
        <v>344253</v>
      </c>
      <c r="AB300" s="388">
        <v>95.2</v>
      </c>
      <c r="AC300" s="391">
        <v>23774</v>
      </c>
      <c r="AD300" s="390">
        <v>323437</v>
      </c>
    </row>
    <row r="301" spans="1:30">
      <c r="A301" s="33"/>
      <c r="B301" s="34" t="s">
        <v>162</v>
      </c>
      <c r="C301" s="383">
        <v>109.5</v>
      </c>
      <c r="D301" s="384">
        <v>3737419</v>
      </c>
      <c r="E301" s="384">
        <v>476706</v>
      </c>
      <c r="F301" s="383">
        <v>107.2</v>
      </c>
      <c r="G301" s="361">
        <v>1151538.135</v>
      </c>
      <c r="H301" s="385">
        <v>0.75</v>
      </c>
      <c r="I301" s="404">
        <v>3</v>
      </c>
      <c r="J301" s="386">
        <v>1.0740000000000001</v>
      </c>
      <c r="K301" s="365">
        <v>511289</v>
      </c>
      <c r="M301" s="387">
        <v>109.5</v>
      </c>
      <c r="N301" s="384">
        <v>3619.37</v>
      </c>
      <c r="O301" s="383">
        <v>445.22</v>
      </c>
      <c r="P301" s="383">
        <v>107.2</v>
      </c>
      <c r="Q301" s="361">
        <v>1118848.3999999999</v>
      </c>
      <c r="R301" s="385">
        <v>0.75</v>
      </c>
      <c r="S301" s="1852">
        <v>3</v>
      </c>
      <c r="T301" s="386">
        <v>1.0389999999999999</v>
      </c>
      <c r="U301" s="365">
        <v>502560</v>
      </c>
      <c r="X301" s="388">
        <v>93.6</v>
      </c>
      <c r="Y301" s="389">
        <v>227740</v>
      </c>
      <c r="Z301" s="390">
        <v>299431</v>
      </c>
      <c r="AB301" s="388">
        <v>96.3</v>
      </c>
      <c r="AC301" s="391">
        <v>24087.8</v>
      </c>
      <c r="AD301" s="390">
        <v>324057</v>
      </c>
    </row>
    <row r="302" spans="1:30">
      <c r="A302" s="33"/>
      <c r="B302" s="34" t="s">
        <v>163</v>
      </c>
      <c r="C302" s="383">
        <v>113</v>
      </c>
      <c r="D302" s="384">
        <v>3994789</v>
      </c>
      <c r="E302" s="384">
        <v>356410</v>
      </c>
      <c r="F302" s="383">
        <v>113.2</v>
      </c>
      <c r="G302" s="361">
        <v>1147759.1730000002</v>
      </c>
      <c r="H302" s="385">
        <v>0.76</v>
      </c>
      <c r="I302" s="404">
        <v>-1.6</v>
      </c>
      <c r="J302" s="386">
        <v>1.0920000000000001</v>
      </c>
      <c r="K302" s="365">
        <v>494809</v>
      </c>
      <c r="M302" s="387">
        <v>113</v>
      </c>
      <c r="N302" s="384">
        <v>3677.98</v>
      </c>
      <c r="O302" s="383">
        <v>341</v>
      </c>
      <c r="P302" s="383">
        <v>113.2</v>
      </c>
      <c r="Q302" s="361">
        <v>1112618.6000000001</v>
      </c>
      <c r="R302" s="385">
        <v>0.76</v>
      </c>
      <c r="S302" s="1852">
        <v>-1.6</v>
      </c>
      <c r="T302" s="386">
        <v>1.103</v>
      </c>
      <c r="U302" s="365">
        <v>482510</v>
      </c>
      <c r="X302" s="388">
        <v>91.9</v>
      </c>
      <c r="Y302" s="389">
        <v>259378</v>
      </c>
      <c r="Z302" s="390">
        <v>361065</v>
      </c>
      <c r="AB302" s="388">
        <v>93.4</v>
      </c>
      <c r="AC302" s="391">
        <v>23179.599999999999</v>
      </c>
      <c r="AD302" s="390">
        <v>339271</v>
      </c>
    </row>
    <row r="303" spans="1:30">
      <c r="A303" s="33"/>
      <c r="B303" s="34" t="s">
        <v>164</v>
      </c>
      <c r="C303" s="383">
        <v>113.7</v>
      </c>
      <c r="D303" s="384">
        <v>3784335</v>
      </c>
      <c r="E303" s="384">
        <v>409197</v>
      </c>
      <c r="F303" s="383">
        <v>111.8</v>
      </c>
      <c r="G303" s="361">
        <v>1091953.6740000001</v>
      </c>
      <c r="H303" s="385">
        <v>0.78</v>
      </c>
      <c r="I303" s="404">
        <v>-0.5</v>
      </c>
      <c r="J303" s="386">
        <v>0.996</v>
      </c>
      <c r="K303" s="365">
        <v>503993</v>
      </c>
      <c r="M303" s="387">
        <v>113.7</v>
      </c>
      <c r="N303" s="384">
        <v>3658.76</v>
      </c>
      <c r="O303" s="383">
        <v>401.55</v>
      </c>
      <c r="P303" s="383">
        <v>111.8</v>
      </c>
      <c r="Q303" s="361">
        <v>1112036.6000000001</v>
      </c>
      <c r="R303" s="385">
        <v>0.78</v>
      </c>
      <c r="S303" s="1852">
        <v>-0.5</v>
      </c>
      <c r="T303" s="386">
        <v>1.075</v>
      </c>
      <c r="U303" s="365">
        <v>515570</v>
      </c>
      <c r="X303" s="388">
        <v>94.6</v>
      </c>
      <c r="Y303" s="389">
        <v>202928</v>
      </c>
      <c r="Z303" s="390">
        <v>326235</v>
      </c>
      <c r="AB303" s="388">
        <v>98.2</v>
      </c>
      <c r="AC303" s="391">
        <v>23310.400000000001</v>
      </c>
      <c r="AD303" s="390">
        <v>324287</v>
      </c>
    </row>
    <row r="304" spans="1:30">
      <c r="A304" s="33"/>
      <c r="B304" s="34" t="s">
        <v>165</v>
      </c>
      <c r="C304" s="383">
        <v>114.4</v>
      </c>
      <c r="D304" s="384">
        <v>3673365</v>
      </c>
      <c r="E304" s="384">
        <v>453033</v>
      </c>
      <c r="F304" s="383">
        <v>112.9</v>
      </c>
      <c r="G304" s="361">
        <v>1098072.22</v>
      </c>
      <c r="H304" s="385">
        <v>0.77</v>
      </c>
      <c r="I304" s="404">
        <v>1.1000000000000001</v>
      </c>
      <c r="J304" s="386">
        <v>1.1200000000000001</v>
      </c>
      <c r="K304" s="365">
        <v>498340</v>
      </c>
      <c r="M304" s="387">
        <v>114.4</v>
      </c>
      <c r="N304" s="384">
        <v>3623.34</v>
      </c>
      <c r="O304" s="383">
        <v>455.09</v>
      </c>
      <c r="P304" s="383">
        <v>112.9</v>
      </c>
      <c r="Q304" s="361">
        <v>1107420.3999999999</v>
      </c>
      <c r="R304" s="385">
        <v>0.77</v>
      </c>
      <c r="S304" s="1852">
        <v>1.1000000000000001</v>
      </c>
      <c r="T304" s="386">
        <v>1.083</v>
      </c>
      <c r="U304" s="365">
        <v>514942</v>
      </c>
      <c r="X304" s="388">
        <v>95.5</v>
      </c>
      <c r="Y304" s="389">
        <v>199394</v>
      </c>
      <c r="Z304" s="390">
        <v>333764</v>
      </c>
      <c r="AB304" s="388">
        <v>97.5</v>
      </c>
      <c r="AC304" s="391">
        <v>23435.4</v>
      </c>
      <c r="AD304" s="390">
        <v>342616</v>
      </c>
    </row>
    <row r="305" spans="1:30">
      <c r="A305" s="33"/>
      <c r="B305" s="34" t="s">
        <v>166</v>
      </c>
      <c r="C305" s="383">
        <v>115.8</v>
      </c>
      <c r="D305" s="384">
        <v>3787980</v>
      </c>
      <c r="E305" s="384">
        <v>488157</v>
      </c>
      <c r="F305" s="383">
        <v>112.1</v>
      </c>
      <c r="G305" s="361">
        <v>1132174.8</v>
      </c>
      <c r="H305" s="385">
        <v>0.79</v>
      </c>
      <c r="I305" s="404">
        <v>-0.3</v>
      </c>
      <c r="J305" s="386">
        <v>1.107</v>
      </c>
      <c r="K305" s="365">
        <v>511578</v>
      </c>
      <c r="M305" s="387">
        <v>115.8</v>
      </c>
      <c r="N305" s="384">
        <v>3707.74</v>
      </c>
      <c r="O305" s="383">
        <v>478.9</v>
      </c>
      <c r="P305" s="383">
        <v>112.1</v>
      </c>
      <c r="Q305" s="361">
        <v>1122504.1000000001</v>
      </c>
      <c r="R305" s="385">
        <v>0.79</v>
      </c>
      <c r="S305" s="1852">
        <v>-0.3</v>
      </c>
      <c r="T305" s="386">
        <v>1.129</v>
      </c>
      <c r="U305" s="365">
        <v>495251</v>
      </c>
      <c r="X305" s="388">
        <v>99.7</v>
      </c>
      <c r="Y305" s="389">
        <v>217330</v>
      </c>
      <c r="Z305" s="390">
        <v>346194</v>
      </c>
      <c r="AB305" s="388">
        <v>98.4</v>
      </c>
      <c r="AC305" s="391">
        <v>23305.5</v>
      </c>
      <c r="AD305" s="390">
        <v>344172</v>
      </c>
    </row>
    <row r="306" spans="1:30">
      <c r="A306" s="33"/>
      <c r="B306" s="34" t="s">
        <v>167</v>
      </c>
      <c r="C306" s="383">
        <v>117.5</v>
      </c>
      <c r="D306" s="384">
        <v>3543440</v>
      </c>
      <c r="E306" s="384">
        <v>613150</v>
      </c>
      <c r="F306" s="383">
        <v>116.9</v>
      </c>
      <c r="G306" s="361">
        <v>1167317.07</v>
      </c>
      <c r="H306" s="385">
        <v>0.8</v>
      </c>
      <c r="I306" s="404">
        <v>0.7</v>
      </c>
      <c r="J306" s="386">
        <v>1.1180000000000001</v>
      </c>
      <c r="K306" s="365">
        <v>482255</v>
      </c>
      <c r="M306" s="387">
        <v>117.5</v>
      </c>
      <c r="N306" s="384">
        <v>3648.03</v>
      </c>
      <c r="O306" s="383">
        <v>579.76</v>
      </c>
      <c r="P306" s="383">
        <v>116.9</v>
      </c>
      <c r="Q306" s="361">
        <v>1132421.6000000001</v>
      </c>
      <c r="R306" s="385">
        <v>0.8</v>
      </c>
      <c r="S306" s="1852">
        <v>0.7</v>
      </c>
      <c r="T306" s="386">
        <v>1.1359999999999999</v>
      </c>
      <c r="U306" s="365">
        <v>502125</v>
      </c>
      <c r="X306" s="388">
        <v>102.4</v>
      </c>
      <c r="Y306" s="389">
        <v>251474</v>
      </c>
      <c r="Z306" s="390">
        <v>322730</v>
      </c>
      <c r="AB306" s="388">
        <v>99.6</v>
      </c>
      <c r="AC306" s="391">
        <v>23734.7</v>
      </c>
      <c r="AD306" s="390">
        <v>331161</v>
      </c>
    </row>
    <row r="307" spans="1:30">
      <c r="A307" s="50"/>
      <c r="B307" s="51" t="s">
        <v>168</v>
      </c>
      <c r="C307" s="405">
        <v>118</v>
      </c>
      <c r="D307" s="406">
        <v>3524298</v>
      </c>
      <c r="E307" s="406">
        <v>571096</v>
      </c>
      <c r="F307" s="405">
        <v>119.5</v>
      </c>
      <c r="G307" s="373">
        <v>1141226.358</v>
      </c>
      <c r="H307" s="407">
        <v>0.82</v>
      </c>
      <c r="I307" s="408">
        <v>0.8</v>
      </c>
      <c r="J307" s="409">
        <v>1.179</v>
      </c>
      <c r="K307" s="377">
        <v>525872</v>
      </c>
      <c r="M307" s="410">
        <v>118</v>
      </c>
      <c r="N307" s="406">
        <v>3630.82</v>
      </c>
      <c r="O307" s="405">
        <v>496.8</v>
      </c>
      <c r="P307" s="405">
        <v>119.5</v>
      </c>
      <c r="Q307" s="373">
        <v>1145003.8</v>
      </c>
      <c r="R307" s="407">
        <v>0.82</v>
      </c>
      <c r="S307" s="1853">
        <v>0.8</v>
      </c>
      <c r="T307" s="409">
        <v>1.1319999999999999</v>
      </c>
      <c r="U307" s="377">
        <v>491424</v>
      </c>
      <c r="X307" s="388">
        <v>109.2</v>
      </c>
      <c r="Y307" s="389">
        <v>333800</v>
      </c>
      <c r="Z307" s="390">
        <v>352491</v>
      </c>
      <c r="AB307" s="388">
        <v>102.3</v>
      </c>
      <c r="AC307" s="391">
        <v>23461.4</v>
      </c>
      <c r="AD307" s="390">
        <v>354207</v>
      </c>
    </row>
    <row r="308" spans="1:30">
      <c r="A308" s="33" t="s">
        <v>215</v>
      </c>
      <c r="B308" s="34" t="s">
        <v>157</v>
      </c>
      <c r="C308" s="383">
        <v>118.4</v>
      </c>
      <c r="D308" s="384">
        <v>3569719</v>
      </c>
      <c r="E308" s="384">
        <v>336622</v>
      </c>
      <c r="F308" s="383">
        <v>119.3</v>
      </c>
      <c r="G308" s="361">
        <v>1049497.4280000001</v>
      </c>
      <c r="H308" s="385">
        <v>0.83</v>
      </c>
      <c r="I308" s="404">
        <v>-1.2</v>
      </c>
      <c r="J308" s="386">
        <v>1.099</v>
      </c>
      <c r="K308" s="365">
        <v>404154</v>
      </c>
      <c r="M308" s="387">
        <v>118.4</v>
      </c>
      <c r="N308" s="384">
        <v>3696.2</v>
      </c>
      <c r="O308" s="383">
        <v>435.96</v>
      </c>
      <c r="P308" s="383">
        <v>119.3</v>
      </c>
      <c r="Q308" s="361">
        <v>1116471.3999999999</v>
      </c>
      <c r="R308" s="385">
        <v>0.83</v>
      </c>
      <c r="S308" s="1852">
        <v>-1.2</v>
      </c>
      <c r="T308" s="386">
        <v>1.155</v>
      </c>
      <c r="U308" s="365">
        <v>478758</v>
      </c>
      <c r="X308" s="411">
        <v>98.4</v>
      </c>
      <c r="Y308" s="412">
        <v>258073</v>
      </c>
      <c r="Z308" s="413">
        <v>395333</v>
      </c>
      <c r="AB308" s="411">
        <v>102.9</v>
      </c>
      <c r="AC308" s="414">
        <v>23996.2</v>
      </c>
      <c r="AD308" s="413">
        <v>352750</v>
      </c>
    </row>
    <row r="309" spans="1:30">
      <c r="A309" s="33">
        <v>2014</v>
      </c>
      <c r="B309" s="34" t="s">
        <v>158</v>
      </c>
      <c r="C309" s="383">
        <v>114.6</v>
      </c>
      <c r="D309" s="384">
        <v>3407323</v>
      </c>
      <c r="E309" s="384">
        <v>462025</v>
      </c>
      <c r="F309" s="383">
        <v>114.3</v>
      </c>
      <c r="G309" s="361">
        <v>1103195.97</v>
      </c>
      <c r="H309" s="385">
        <v>0.86</v>
      </c>
      <c r="I309" s="404">
        <v>1</v>
      </c>
      <c r="J309" s="386">
        <v>1.087</v>
      </c>
      <c r="K309" s="365">
        <v>498016</v>
      </c>
      <c r="M309" s="387">
        <v>114.6</v>
      </c>
      <c r="N309" s="384">
        <v>3690.11</v>
      </c>
      <c r="O309" s="383">
        <v>458.61</v>
      </c>
      <c r="P309" s="383">
        <v>114.3</v>
      </c>
      <c r="Q309" s="361">
        <v>1128942.3999999999</v>
      </c>
      <c r="R309" s="385">
        <v>0.86</v>
      </c>
      <c r="S309" s="1852">
        <v>1</v>
      </c>
      <c r="T309" s="386">
        <v>1.0940000000000001</v>
      </c>
      <c r="U309" s="365">
        <v>509836</v>
      </c>
      <c r="X309" s="388">
        <v>104.5</v>
      </c>
      <c r="Y309" s="389">
        <v>203079</v>
      </c>
      <c r="Z309" s="390">
        <v>309054</v>
      </c>
      <c r="AB309" s="388">
        <v>105.5</v>
      </c>
      <c r="AC309" s="391">
        <v>23771.599999999999</v>
      </c>
      <c r="AD309" s="390">
        <v>345784</v>
      </c>
    </row>
    <row r="310" spans="1:30">
      <c r="A310" s="33"/>
      <c r="B310" s="34" t="s">
        <v>159</v>
      </c>
      <c r="C310" s="383">
        <v>116.3</v>
      </c>
      <c r="D310" s="384">
        <v>3633202</v>
      </c>
      <c r="E310" s="384">
        <v>410012</v>
      </c>
      <c r="F310" s="383">
        <v>114.2</v>
      </c>
      <c r="G310" s="361">
        <v>1104920.4679999999</v>
      </c>
      <c r="H310" s="385">
        <v>0.86</v>
      </c>
      <c r="I310" s="404">
        <v>16.600000000000001</v>
      </c>
      <c r="J310" s="386">
        <v>1.2989999999999999</v>
      </c>
      <c r="K310" s="365">
        <v>550717</v>
      </c>
      <c r="M310" s="387">
        <v>116.3</v>
      </c>
      <c r="N310" s="384">
        <v>3649.88</v>
      </c>
      <c r="O310" s="383">
        <v>406.53</v>
      </c>
      <c r="P310" s="383">
        <v>114.2</v>
      </c>
      <c r="Q310" s="361">
        <v>1116782</v>
      </c>
      <c r="R310" s="385">
        <v>0.86</v>
      </c>
      <c r="S310" s="1852">
        <v>16.600000000000001</v>
      </c>
      <c r="T310" s="386">
        <v>1.093</v>
      </c>
      <c r="U310" s="365">
        <v>494411</v>
      </c>
      <c r="X310" s="388">
        <v>106.3</v>
      </c>
      <c r="Y310" s="389">
        <v>298581</v>
      </c>
      <c r="Z310" s="390">
        <v>358694</v>
      </c>
      <c r="AB310" s="388">
        <v>102</v>
      </c>
      <c r="AC310" s="391">
        <v>28509.5</v>
      </c>
      <c r="AD310" s="390">
        <v>364910</v>
      </c>
    </row>
    <row r="311" spans="1:30">
      <c r="A311" s="33"/>
      <c r="B311" s="34" t="s">
        <v>160</v>
      </c>
      <c r="C311" s="383">
        <v>113.8</v>
      </c>
      <c r="D311" s="384">
        <v>3541030</v>
      </c>
      <c r="E311" s="384">
        <v>460313</v>
      </c>
      <c r="F311" s="383">
        <v>116.2</v>
      </c>
      <c r="G311" s="361">
        <v>1158152.206</v>
      </c>
      <c r="H311" s="385">
        <v>0.86</v>
      </c>
      <c r="I311" s="404">
        <v>-8.1999999999999993</v>
      </c>
      <c r="J311" s="386">
        <v>1.071</v>
      </c>
      <c r="K311" s="365">
        <v>509076</v>
      </c>
      <c r="M311" s="387">
        <v>113.8</v>
      </c>
      <c r="N311" s="384">
        <v>3623.39</v>
      </c>
      <c r="O311" s="383">
        <v>483.18</v>
      </c>
      <c r="P311" s="383">
        <v>116.2</v>
      </c>
      <c r="Q311" s="361">
        <v>1118534.6000000001</v>
      </c>
      <c r="R311" s="385">
        <v>0.86</v>
      </c>
      <c r="S311" s="1852">
        <v>-8.1999999999999993</v>
      </c>
      <c r="T311" s="386">
        <v>1.131</v>
      </c>
      <c r="U311" s="365">
        <v>485994</v>
      </c>
      <c r="X311" s="388">
        <v>108.2</v>
      </c>
      <c r="Y311" s="389">
        <v>189082</v>
      </c>
      <c r="Z311" s="390">
        <v>350332</v>
      </c>
      <c r="AB311" s="388">
        <v>104.1</v>
      </c>
      <c r="AC311" s="391">
        <v>21177.9</v>
      </c>
      <c r="AD311" s="390">
        <v>344648</v>
      </c>
    </row>
    <row r="312" spans="1:30">
      <c r="A312" s="33"/>
      <c r="B312" s="34" t="s">
        <v>161</v>
      </c>
      <c r="C312" s="383">
        <v>113.7</v>
      </c>
      <c r="D312" s="384">
        <v>3614530</v>
      </c>
      <c r="E312" s="384">
        <v>436428</v>
      </c>
      <c r="F312" s="383">
        <v>113.1</v>
      </c>
      <c r="G312" s="361">
        <v>1113505.6200000001</v>
      </c>
      <c r="H312" s="385">
        <v>0.88</v>
      </c>
      <c r="I312" s="404">
        <v>-0.9</v>
      </c>
      <c r="J312" s="386">
        <v>1.056</v>
      </c>
      <c r="K312" s="365">
        <v>489959</v>
      </c>
      <c r="M312" s="387">
        <v>113.7</v>
      </c>
      <c r="N312" s="384">
        <v>3592.16</v>
      </c>
      <c r="O312" s="383">
        <v>447.73</v>
      </c>
      <c r="P312" s="383">
        <v>113.1</v>
      </c>
      <c r="Q312" s="361">
        <v>1130604.1000000001</v>
      </c>
      <c r="R312" s="385">
        <v>0.88</v>
      </c>
      <c r="S312" s="1852">
        <v>-0.9</v>
      </c>
      <c r="T312" s="386">
        <v>1.129</v>
      </c>
      <c r="U312" s="365">
        <v>514447</v>
      </c>
      <c r="X312" s="388">
        <v>98.9</v>
      </c>
      <c r="Y312" s="389">
        <v>212114</v>
      </c>
      <c r="Z312" s="390">
        <v>331108</v>
      </c>
      <c r="AB312" s="388">
        <v>102.6</v>
      </c>
      <c r="AC312" s="391">
        <v>22736.799999999999</v>
      </c>
      <c r="AD312" s="390">
        <v>322481</v>
      </c>
    </row>
    <row r="313" spans="1:30">
      <c r="A313" s="33"/>
      <c r="B313" s="34" t="s">
        <v>162</v>
      </c>
      <c r="C313" s="383">
        <v>111.4</v>
      </c>
      <c r="D313" s="384">
        <v>3688064</v>
      </c>
      <c r="E313" s="384">
        <v>478643</v>
      </c>
      <c r="F313" s="383">
        <v>111.2</v>
      </c>
      <c r="G313" s="361">
        <v>1156913.7620000001</v>
      </c>
      <c r="H313" s="385">
        <v>0.88</v>
      </c>
      <c r="I313" s="404">
        <v>-1.4</v>
      </c>
      <c r="J313" s="386">
        <v>1.145</v>
      </c>
      <c r="K313" s="365">
        <v>515139</v>
      </c>
      <c r="M313" s="387">
        <v>111.4</v>
      </c>
      <c r="N313" s="384">
        <v>3586.67</v>
      </c>
      <c r="O313" s="383">
        <v>440.32</v>
      </c>
      <c r="P313" s="383">
        <v>111.2</v>
      </c>
      <c r="Q313" s="361">
        <v>1123686.6000000001</v>
      </c>
      <c r="R313" s="385">
        <v>0.88</v>
      </c>
      <c r="S313" s="1852">
        <v>-1.4</v>
      </c>
      <c r="T313" s="386">
        <v>1.111</v>
      </c>
      <c r="U313" s="365">
        <v>509796</v>
      </c>
      <c r="X313" s="388">
        <v>98.3</v>
      </c>
      <c r="Y313" s="389">
        <v>220306</v>
      </c>
      <c r="Z313" s="390">
        <v>348970</v>
      </c>
      <c r="AB313" s="388">
        <v>101.4</v>
      </c>
      <c r="AC313" s="391">
        <v>23191.599999999999</v>
      </c>
      <c r="AD313" s="390">
        <v>359934</v>
      </c>
    </row>
    <row r="314" spans="1:30">
      <c r="A314" s="33"/>
      <c r="B314" s="34" t="s">
        <v>163</v>
      </c>
      <c r="C314" s="383">
        <v>110.8</v>
      </c>
      <c r="D314" s="384">
        <v>3860347</v>
      </c>
      <c r="E314" s="384">
        <v>416583</v>
      </c>
      <c r="F314" s="383">
        <v>108.2</v>
      </c>
      <c r="G314" s="361">
        <v>1168929.112</v>
      </c>
      <c r="H314" s="385">
        <v>0.89</v>
      </c>
      <c r="I314" s="404">
        <v>-1.1000000000000001</v>
      </c>
      <c r="J314" s="386">
        <v>1.107</v>
      </c>
      <c r="K314" s="365">
        <v>515432</v>
      </c>
      <c r="M314" s="387">
        <v>110.8</v>
      </c>
      <c r="N314" s="384">
        <v>3550.54</v>
      </c>
      <c r="O314" s="383">
        <v>433.85</v>
      </c>
      <c r="P314" s="383">
        <v>108.2</v>
      </c>
      <c r="Q314" s="361">
        <v>1128770</v>
      </c>
      <c r="R314" s="385">
        <v>0.89</v>
      </c>
      <c r="S314" s="1852">
        <v>-1.1000000000000001</v>
      </c>
      <c r="T314" s="386">
        <v>1.1180000000000001</v>
      </c>
      <c r="U314" s="365">
        <v>504346</v>
      </c>
      <c r="X314" s="388">
        <v>99.1</v>
      </c>
      <c r="Y314" s="389">
        <v>248682</v>
      </c>
      <c r="Z314" s="390">
        <v>347369</v>
      </c>
      <c r="AB314" s="388">
        <v>101.3</v>
      </c>
      <c r="AC314" s="391">
        <v>22628</v>
      </c>
      <c r="AD314" s="390">
        <v>332875</v>
      </c>
    </row>
    <row r="315" spans="1:30">
      <c r="A315" s="33"/>
      <c r="B315" s="34" t="s">
        <v>164</v>
      </c>
      <c r="C315" s="383">
        <v>109.4</v>
      </c>
      <c r="D315" s="384">
        <v>3608587</v>
      </c>
      <c r="E315" s="384">
        <v>610235</v>
      </c>
      <c r="F315" s="383">
        <v>108.8</v>
      </c>
      <c r="G315" s="361">
        <v>1077257.2720000001</v>
      </c>
      <c r="H315" s="385">
        <v>0.89</v>
      </c>
      <c r="I315" s="404">
        <v>1.2</v>
      </c>
      <c r="J315" s="386">
        <v>0.97499999999999998</v>
      </c>
      <c r="K315" s="365">
        <v>502106</v>
      </c>
      <c r="M315" s="387">
        <v>109.4</v>
      </c>
      <c r="N315" s="384">
        <v>3498.88</v>
      </c>
      <c r="O315" s="383">
        <v>617.91999999999996</v>
      </c>
      <c r="P315" s="383">
        <v>108.8</v>
      </c>
      <c r="Q315" s="361">
        <v>1109882.7</v>
      </c>
      <c r="R315" s="385">
        <v>0.89</v>
      </c>
      <c r="S315" s="1852">
        <v>1.2</v>
      </c>
      <c r="T315" s="386">
        <v>1.0609999999999999</v>
      </c>
      <c r="U315" s="365">
        <v>524201</v>
      </c>
      <c r="X315" s="388">
        <v>96.7</v>
      </c>
      <c r="Y315" s="389">
        <v>201402</v>
      </c>
      <c r="Z315" s="390">
        <v>344469</v>
      </c>
      <c r="AB315" s="388">
        <v>100.6</v>
      </c>
      <c r="AC315" s="391">
        <v>23038.7</v>
      </c>
      <c r="AD315" s="390">
        <v>360796</v>
      </c>
    </row>
    <row r="316" spans="1:30">
      <c r="A316" s="33"/>
      <c r="B316" s="34" t="s">
        <v>165</v>
      </c>
      <c r="C316" s="383">
        <v>111.8</v>
      </c>
      <c r="D316" s="384">
        <v>3559916</v>
      </c>
      <c r="E316" s="384">
        <v>488902</v>
      </c>
      <c r="F316" s="383">
        <v>112.7</v>
      </c>
      <c r="G316" s="361">
        <v>1102632.1950000001</v>
      </c>
      <c r="H316" s="385">
        <v>0.9</v>
      </c>
      <c r="I316" s="404">
        <v>-0.4</v>
      </c>
      <c r="J316" s="386">
        <v>1.1599999999999999</v>
      </c>
      <c r="K316" s="365">
        <v>503258</v>
      </c>
      <c r="M316" s="387">
        <v>111.8</v>
      </c>
      <c r="N316" s="384">
        <v>3526.32</v>
      </c>
      <c r="O316" s="383">
        <v>476.07</v>
      </c>
      <c r="P316" s="383">
        <v>112.7</v>
      </c>
      <c r="Q316" s="361">
        <v>1107940.6000000001</v>
      </c>
      <c r="R316" s="385">
        <v>0.9</v>
      </c>
      <c r="S316" s="1852">
        <v>-0.4</v>
      </c>
      <c r="T316" s="386">
        <v>1.125</v>
      </c>
      <c r="U316" s="365">
        <v>509508</v>
      </c>
      <c r="X316" s="388">
        <v>98.5</v>
      </c>
      <c r="Y316" s="389">
        <v>195273</v>
      </c>
      <c r="Z316" s="390">
        <v>349883</v>
      </c>
      <c r="AB316" s="388">
        <v>100.5</v>
      </c>
      <c r="AC316" s="391">
        <v>23020.2</v>
      </c>
      <c r="AD316" s="390">
        <v>346883</v>
      </c>
    </row>
    <row r="317" spans="1:30">
      <c r="A317" s="33"/>
      <c r="B317" s="34" t="s">
        <v>166</v>
      </c>
      <c r="C317" s="383">
        <v>116.8</v>
      </c>
      <c r="D317" s="384">
        <v>3632932</v>
      </c>
      <c r="E317" s="384">
        <v>393116</v>
      </c>
      <c r="F317" s="383">
        <v>122.1</v>
      </c>
      <c r="G317" s="361">
        <v>1141480.0149999999</v>
      </c>
      <c r="H317" s="385">
        <v>0.91</v>
      </c>
      <c r="I317" s="404">
        <v>0.6</v>
      </c>
      <c r="J317" s="386">
        <v>1.1559999999999999</v>
      </c>
      <c r="K317" s="365">
        <v>560414</v>
      </c>
      <c r="M317" s="387">
        <v>116.8</v>
      </c>
      <c r="N317" s="384">
        <v>3548.1</v>
      </c>
      <c r="O317" s="383">
        <v>404.49</v>
      </c>
      <c r="P317" s="383">
        <v>122.1</v>
      </c>
      <c r="Q317" s="361">
        <v>1122980.2</v>
      </c>
      <c r="R317" s="385">
        <v>0.91</v>
      </c>
      <c r="S317" s="1852">
        <v>0.6</v>
      </c>
      <c r="T317" s="386">
        <v>1.175</v>
      </c>
      <c r="U317" s="365">
        <v>539561</v>
      </c>
      <c r="X317" s="388">
        <v>102.9</v>
      </c>
      <c r="Y317" s="389">
        <v>216114</v>
      </c>
      <c r="Z317" s="390">
        <v>364779</v>
      </c>
      <c r="AB317" s="388">
        <v>101.2</v>
      </c>
      <c r="AC317" s="391">
        <v>23120.5</v>
      </c>
      <c r="AD317" s="390">
        <v>357979</v>
      </c>
    </row>
    <row r="318" spans="1:30">
      <c r="A318" s="33"/>
      <c r="B318" s="34" t="s">
        <v>167</v>
      </c>
      <c r="C318" s="383">
        <v>112.8</v>
      </c>
      <c r="D318" s="384">
        <v>3411547</v>
      </c>
      <c r="E318" s="384">
        <v>444862</v>
      </c>
      <c r="F318" s="383">
        <v>113.3</v>
      </c>
      <c r="G318" s="361">
        <v>1139299.794</v>
      </c>
      <c r="H318" s="385">
        <v>0.92</v>
      </c>
      <c r="I318" s="404">
        <v>0.6</v>
      </c>
      <c r="J318" s="386">
        <v>1.079</v>
      </c>
      <c r="K318" s="365">
        <v>508542</v>
      </c>
      <c r="M318" s="387">
        <v>112.8</v>
      </c>
      <c r="N318" s="384">
        <v>3512.11</v>
      </c>
      <c r="O318" s="383">
        <v>403.97</v>
      </c>
      <c r="P318" s="383">
        <v>113.3</v>
      </c>
      <c r="Q318" s="361">
        <v>1117018</v>
      </c>
      <c r="R318" s="385">
        <v>0.92</v>
      </c>
      <c r="S318" s="1852">
        <v>0.6</v>
      </c>
      <c r="T318" s="386">
        <v>1.093</v>
      </c>
      <c r="U318" s="365">
        <v>536464</v>
      </c>
      <c r="X318" s="388">
        <v>105.6</v>
      </c>
      <c r="Y318" s="389">
        <v>247958</v>
      </c>
      <c r="Z318" s="390">
        <v>342884</v>
      </c>
      <c r="AB318" s="388">
        <v>102.7</v>
      </c>
      <c r="AC318" s="391">
        <v>23321.1</v>
      </c>
      <c r="AD318" s="390">
        <v>365435</v>
      </c>
    </row>
    <row r="319" spans="1:30">
      <c r="A319" s="33"/>
      <c r="B319" s="34" t="s">
        <v>168</v>
      </c>
      <c r="C319" s="383">
        <v>113.2</v>
      </c>
      <c r="D319" s="384">
        <v>3446917</v>
      </c>
      <c r="E319" s="384">
        <v>445560</v>
      </c>
      <c r="F319" s="383">
        <v>119.2</v>
      </c>
      <c r="G319" s="361">
        <v>1117460.148</v>
      </c>
      <c r="H319" s="385">
        <v>0.95</v>
      </c>
      <c r="I319" s="404">
        <v>-0.5</v>
      </c>
      <c r="J319" s="386">
        <v>1.181</v>
      </c>
      <c r="K319" s="365">
        <v>614496</v>
      </c>
      <c r="M319" s="387">
        <v>113.2</v>
      </c>
      <c r="N319" s="384">
        <v>3540.7</v>
      </c>
      <c r="O319" s="383">
        <v>382.03</v>
      </c>
      <c r="P319" s="383">
        <v>119.2</v>
      </c>
      <c r="Q319" s="361">
        <v>1115123.6000000001</v>
      </c>
      <c r="R319" s="385">
        <v>0.95</v>
      </c>
      <c r="S319" s="1852">
        <v>-0.5</v>
      </c>
      <c r="T319" s="386">
        <v>1.133</v>
      </c>
      <c r="U319" s="365">
        <v>554391</v>
      </c>
      <c r="X319" s="392">
        <v>109.9</v>
      </c>
      <c r="Y319" s="393">
        <v>327247</v>
      </c>
      <c r="Z319" s="394">
        <v>380377</v>
      </c>
      <c r="AB319" s="392">
        <v>103</v>
      </c>
      <c r="AC319" s="395">
        <v>23181.4</v>
      </c>
      <c r="AD319" s="394">
        <v>366320</v>
      </c>
    </row>
    <row r="320" spans="1:30">
      <c r="A320" s="63" t="s">
        <v>217</v>
      </c>
      <c r="B320" s="64" t="s">
        <v>157</v>
      </c>
      <c r="C320" s="396">
        <v>117.9</v>
      </c>
      <c r="D320" s="397">
        <v>3419949</v>
      </c>
      <c r="E320" s="397">
        <v>259392</v>
      </c>
      <c r="F320" s="396">
        <v>121.4</v>
      </c>
      <c r="G320" s="398">
        <v>1042189.1479999999</v>
      </c>
      <c r="H320" s="399">
        <v>0.95</v>
      </c>
      <c r="I320" s="400">
        <v>-0.5</v>
      </c>
      <c r="J320" s="401">
        <v>1.089</v>
      </c>
      <c r="K320" s="402">
        <v>489063</v>
      </c>
      <c r="M320" s="403">
        <v>117.9</v>
      </c>
      <c r="N320" s="397">
        <v>3524.79</v>
      </c>
      <c r="O320" s="396">
        <v>330.6</v>
      </c>
      <c r="P320" s="396">
        <v>121.4</v>
      </c>
      <c r="Q320" s="398">
        <v>1105294.5</v>
      </c>
      <c r="R320" s="399">
        <v>0.95</v>
      </c>
      <c r="S320" s="1851">
        <v>-0.5</v>
      </c>
      <c r="T320" s="401">
        <v>1.149</v>
      </c>
      <c r="U320" s="402">
        <v>583002</v>
      </c>
      <c r="X320" s="388">
        <v>100.7</v>
      </c>
      <c r="Y320" s="389">
        <v>248824</v>
      </c>
      <c r="Z320" s="390">
        <v>403275</v>
      </c>
      <c r="AB320" s="388">
        <v>104.8</v>
      </c>
      <c r="AC320" s="391">
        <v>23001.3</v>
      </c>
      <c r="AD320" s="390">
        <v>368970</v>
      </c>
    </row>
    <row r="321" spans="1:30">
      <c r="A321" s="33">
        <v>2015</v>
      </c>
      <c r="B321" s="34" t="s">
        <v>158</v>
      </c>
      <c r="C321" s="383">
        <v>113.8</v>
      </c>
      <c r="D321" s="384">
        <v>3261216</v>
      </c>
      <c r="E321" s="384">
        <v>384948</v>
      </c>
      <c r="F321" s="383">
        <v>114.8</v>
      </c>
      <c r="G321" s="361">
        <v>1073403.8400000001</v>
      </c>
      <c r="H321" s="385">
        <v>0.95</v>
      </c>
      <c r="I321" s="404">
        <v>0.6</v>
      </c>
      <c r="J321" s="386">
        <v>1.1060000000000001</v>
      </c>
      <c r="K321" s="365">
        <v>472929</v>
      </c>
      <c r="M321" s="387">
        <v>113.8</v>
      </c>
      <c r="N321" s="384">
        <v>3544.2</v>
      </c>
      <c r="O321" s="383">
        <v>370.49</v>
      </c>
      <c r="P321" s="383">
        <v>114.8</v>
      </c>
      <c r="Q321" s="361">
        <v>1100739.5</v>
      </c>
      <c r="R321" s="385">
        <v>0.95</v>
      </c>
      <c r="S321" s="1852">
        <v>0.6</v>
      </c>
      <c r="T321" s="386">
        <v>1.1100000000000001</v>
      </c>
      <c r="U321" s="365">
        <v>484801</v>
      </c>
      <c r="X321" s="388">
        <v>100.7</v>
      </c>
      <c r="Y321" s="389">
        <v>201289</v>
      </c>
      <c r="Z321" s="390">
        <v>370876</v>
      </c>
      <c r="AB321" s="388">
        <v>101.7</v>
      </c>
      <c r="AC321" s="391">
        <v>23528.2</v>
      </c>
      <c r="AD321" s="390">
        <v>410196</v>
      </c>
    </row>
    <row r="322" spans="1:30">
      <c r="A322" s="33"/>
      <c r="B322" s="34" t="s">
        <v>159</v>
      </c>
      <c r="C322" s="383">
        <v>113.6</v>
      </c>
      <c r="D322" s="384">
        <v>3518241</v>
      </c>
      <c r="E322" s="384">
        <v>386256</v>
      </c>
      <c r="F322" s="383">
        <v>116</v>
      </c>
      <c r="G322" s="361">
        <v>1092058.078</v>
      </c>
      <c r="H322" s="385">
        <v>0.96</v>
      </c>
      <c r="I322" s="404">
        <v>-12.8</v>
      </c>
      <c r="J322" s="386">
        <v>1.361</v>
      </c>
      <c r="K322" s="365">
        <v>589504</v>
      </c>
      <c r="M322" s="387">
        <v>113.6</v>
      </c>
      <c r="N322" s="384">
        <v>3553.66</v>
      </c>
      <c r="O322" s="383">
        <v>399.18</v>
      </c>
      <c r="P322" s="383">
        <v>116</v>
      </c>
      <c r="Q322" s="361">
        <v>1107923.1000000001</v>
      </c>
      <c r="R322" s="385">
        <v>0.96</v>
      </c>
      <c r="S322" s="1852">
        <v>-12.8</v>
      </c>
      <c r="T322" s="386">
        <v>1.1399999999999999</v>
      </c>
      <c r="U322" s="365">
        <v>529895</v>
      </c>
      <c r="X322" s="388">
        <v>104</v>
      </c>
      <c r="Y322" s="389">
        <v>243196</v>
      </c>
      <c r="Z322" s="390">
        <v>352662</v>
      </c>
      <c r="AB322" s="388">
        <v>99.9</v>
      </c>
      <c r="AC322" s="391">
        <v>23348.9</v>
      </c>
      <c r="AD322" s="390">
        <v>347362</v>
      </c>
    </row>
    <row r="323" spans="1:30">
      <c r="A323" s="33"/>
      <c r="B323" s="34" t="s">
        <v>160</v>
      </c>
      <c r="C323" s="383">
        <v>110.9</v>
      </c>
      <c r="D323" s="384">
        <v>3408208</v>
      </c>
      <c r="E323" s="384">
        <v>434986</v>
      </c>
      <c r="F323" s="383">
        <v>109.4</v>
      </c>
      <c r="G323" s="361">
        <v>1155636.844</v>
      </c>
      <c r="H323" s="385">
        <v>0.96</v>
      </c>
      <c r="I323" s="404">
        <v>9.6999999999999993</v>
      </c>
      <c r="J323" s="386">
        <v>1.0429999999999999</v>
      </c>
      <c r="K323" s="365">
        <v>557356</v>
      </c>
      <c r="M323" s="387">
        <v>110.9</v>
      </c>
      <c r="N323" s="384">
        <v>3487.88</v>
      </c>
      <c r="O323" s="383">
        <v>437.2</v>
      </c>
      <c r="P323" s="383">
        <v>109.4</v>
      </c>
      <c r="Q323" s="361">
        <v>1108290.2</v>
      </c>
      <c r="R323" s="385">
        <v>0.96</v>
      </c>
      <c r="S323" s="1852">
        <v>9.6999999999999993</v>
      </c>
      <c r="T323" s="386">
        <v>1.1000000000000001</v>
      </c>
      <c r="U323" s="365">
        <v>536398</v>
      </c>
      <c r="X323" s="388">
        <v>102.3</v>
      </c>
      <c r="Y323" s="389">
        <v>207490</v>
      </c>
      <c r="Z323" s="390">
        <v>358431</v>
      </c>
      <c r="AB323" s="388">
        <v>98.4</v>
      </c>
      <c r="AC323" s="391">
        <v>23152.7</v>
      </c>
      <c r="AD323" s="390">
        <v>354322</v>
      </c>
    </row>
    <row r="324" spans="1:30">
      <c r="A324" s="33"/>
      <c r="B324" s="34" t="s">
        <v>161</v>
      </c>
      <c r="C324" s="383">
        <v>112.9</v>
      </c>
      <c r="D324" s="384">
        <v>3366368</v>
      </c>
      <c r="E324" s="384">
        <v>434818</v>
      </c>
      <c r="F324" s="383">
        <v>114.5</v>
      </c>
      <c r="G324" s="361">
        <v>1066332.75</v>
      </c>
      <c r="H324" s="385">
        <v>0.96</v>
      </c>
      <c r="I324" s="404">
        <v>6.2</v>
      </c>
      <c r="J324" s="386">
        <v>1.0109999999999999</v>
      </c>
      <c r="K324" s="365">
        <v>491470</v>
      </c>
      <c r="M324" s="387">
        <v>112.9</v>
      </c>
      <c r="N324" s="384">
        <v>3324.78</v>
      </c>
      <c r="O324" s="383">
        <v>462.39</v>
      </c>
      <c r="P324" s="383">
        <v>114.5</v>
      </c>
      <c r="Q324" s="361">
        <v>1093134.6000000001</v>
      </c>
      <c r="R324" s="385">
        <v>0.96</v>
      </c>
      <c r="S324" s="1852">
        <v>6.2</v>
      </c>
      <c r="T324" s="386">
        <v>1.083</v>
      </c>
      <c r="U324" s="365">
        <v>528837</v>
      </c>
      <c r="X324" s="388">
        <v>97.4</v>
      </c>
      <c r="Y324" s="389">
        <v>220935</v>
      </c>
      <c r="Z324" s="390">
        <v>313129</v>
      </c>
      <c r="AB324" s="388">
        <v>100.9</v>
      </c>
      <c r="AC324" s="391">
        <v>23526.6</v>
      </c>
      <c r="AD324" s="390">
        <v>321527</v>
      </c>
    </row>
    <row r="325" spans="1:30">
      <c r="A325" s="33"/>
      <c r="B325" s="34" t="s">
        <v>162</v>
      </c>
      <c r="C325" s="383">
        <v>109.4</v>
      </c>
      <c r="D325" s="384">
        <v>3514591</v>
      </c>
      <c r="E325" s="384">
        <v>514978</v>
      </c>
      <c r="F325" s="383">
        <v>107.6</v>
      </c>
      <c r="G325" s="361">
        <v>1130752.0320000001</v>
      </c>
      <c r="H325" s="385">
        <v>0.97</v>
      </c>
      <c r="I325" s="404">
        <v>-1.3</v>
      </c>
      <c r="J325" s="386">
        <v>1.125</v>
      </c>
      <c r="K325" s="365">
        <v>531321</v>
      </c>
      <c r="M325" s="387">
        <v>109.4</v>
      </c>
      <c r="N325" s="384">
        <v>3429.92</v>
      </c>
      <c r="O325" s="383">
        <v>462.25</v>
      </c>
      <c r="P325" s="383">
        <v>107.6</v>
      </c>
      <c r="Q325" s="361">
        <v>1094499</v>
      </c>
      <c r="R325" s="385">
        <v>0.97</v>
      </c>
      <c r="S325" s="1852">
        <v>-1.3</v>
      </c>
      <c r="T325" s="386">
        <v>1.0900000000000001</v>
      </c>
      <c r="U325" s="365">
        <v>513532</v>
      </c>
      <c r="X325" s="388">
        <v>97.4</v>
      </c>
      <c r="Y325" s="389">
        <v>212108</v>
      </c>
      <c r="Z325" s="390">
        <v>343003</v>
      </c>
      <c r="AB325" s="388">
        <v>100.8</v>
      </c>
      <c r="AC325" s="391">
        <v>22680.9</v>
      </c>
      <c r="AD325" s="390">
        <v>339456</v>
      </c>
    </row>
    <row r="326" spans="1:30">
      <c r="A326" s="33"/>
      <c r="B326" s="34" t="s">
        <v>163</v>
      </c>
      <c r="C326" s="383">
        <v>113.6</v>
      </c>
      <c r="D326" s="384">
        <v>3722759</v>
      </c>
      <c r="E326" s="384">
        <v>312221</v>
      </c>
      <c r="F326" s="383">
        <v>115.2</v>
      </c>
      <c r="G326" s="361">
        <v>1148778.9439999999</v>
      </c>
      <c r="H326" s="385">
        <v>0.97</v>
      </c>
      <c r="I326" s="404">
        <v>1.6847817460937193</v>
      </c>
      <c r="J326" s="386">
        <v>1.1040000000000001</v>
      </c>
      <c r="K326" s="365">
        <v>545400</v>
      </c>
      <c r="M326" s="387">
        <v>113.6</v>
      </c>
      <c r="N326" s="384">
        <v>3422.32</v>
      </c>
      <c r="O326" s="383">
        <v>349.03</v>
      </c>
      <c r="P326" s="383">
        <v>115.2</v>
      </c>
      <c r="Q326" s="361">
        <v>1102586</v>
      </c>
      <c r="R326" s="385">
        <v>0.97</v>
      </c>
      <c r="S326" s="1852">
        <v>1.6847817460937193</v>
      </c>
      <c r="T326" s="386">
        <v>1.121</v>
      </c>
      <c r="U326" s="365">
        <v>532523</v>
      </c>
      <c r="X326" s="388">
        <v>96.6</v>
      </c>
      <c r="Y326" s="389">
        <v>256764</v>
      </c>
      <c r="Z326" s="390">
        <v>347732</v>
      </c>
      <c r="AB326" s="388">
        <v>99</v>
      </c>
      <c r="AC326" s="391">
        <v>23317</v>
      </c>
      <c r="AD326" s="390">
        <v>330931</v>
      </c>
    </row>
    <row r="327" spans="1:30">
      <c r="A327" s="33"/>
      <c r="B327" s="34" t="s">
        <v>164</v>
      </c>
      <c r="C327" s="383">
        <v>111.4</v>
      </c>
      <c r="D327" s="384">
        <v>3503428</v>
      </c>
      <c r="E327" s="384">
        <v>503857</v>
      </c>
      <c r="F327" s="383">
        <v>110.5</v>
      </c>
      <c r="G327" s="361">
        <v>1068713.8</v>
      </c>
      <c r="H327" s="385">
        <v>0.99</v>
      </c>
      <c r="I327" s="404">
        <v>2.1317178289962584</v>
      </c>
      <c r="J327" s="386">
        <v>0.96599999999999997</v>
      </c>
      <c r="K327" s="365">
        <v>484620</v>
      </c>
      <c r="M327" s="387">
        <v>111.4</v>
      </c>
      <c r="N327" s="384">
        <v>3392.69</v>
      </c>
      <c r="O327" s="383">
        <v>488.06</v>
      </c>
      <c r="P327" s="383">
        <v>110.5</v>
      </c>
      <c r="Q327" s="361">
        <v>1106059.2</v>
      </c>
      <c r="R327" s="385">
        <v>0.99</v>
      </c>
      <c r="S327" s="1852">
        <v>2.1317178289962584</v>
      </c>
      <c r="T327" s="386">
        <v>1.0549999999999999</v>
      </c>
      <c r="U327" s="365">
        <v>514844</v>
      </c>
      <c r="X327" s="388">
        <v>96.6</v>
      </c>
      <c r="Y327" s="389">
        <v>208204</v>
      </c>
      <c r="Z327" s="390">
        <v>332093</v>
      </c>
      <c r="AB327" s="388">
        <v>100.9</v>
      </c>
      <c r="AC327" s="391">
        <v>23242.3</v>
      </c>
      <c r="AD327" s="390">
        <v>346677</v>
      </c>
    </row>
    <row r="328" spans="1:30">
      <c r="A328" s="33"/>
      <c r="B328" s="34" t="s">
        <v>165</v>
      </c>
      <c r="C328" s="383">
        <v>112.7</v>
      </c>
      <c r="D328" s="384">
        <v>3378048</v>
      </c>
      <c r="E328" s="384">
        <v>435403</v>
      </c>
      <c r="F328" s="383">
        <v>111.7</v>
      </c>
      <c r="G328" s="361">
        <v>1096631.0179999999</v>
      </c>
      <c r="H328" s="385">
        <v>1.01</v>
      </c>
      <c r="I328" s="404">
        <v>2.4858057285238999</v>
      </c>
      <c r="J328" s="386">
        <v>1.1100000000000001</v>
      </c>
      <c r="K328" s="365">
        <v>504071</v>
      </c>
      <c r="M328" s="387">
        <v>112.7</v>
      </c>
      <c r="N328" s="384">
        <v>3349.71</v>
      </c>
      <c r="O328" s="383">
        <v>415.53</v>
      </c>
      <c r="P328" s="383">
        <v>111.7</v>
      </c>
      <c r="Q328" s="361">
        <v>1101230.3</v>
      </c>
      <c r="R328" s="385">
        <v>1.01</v>
      </c>
      <c r="S328" s="1852">
        <v>2.4858057285238999</v>
      </c>
      <c r="T328" s="386">
        <v>1.079</v>
      </c>
      <c r="U328" s="365">
        <v>504162</v>
      </c>
      <c r="X328" s="388">
        <v>98.3</v>
      </c>
      <c r="Y328" s="389">
        <v>200688</v>
      </c>
      <c r="Z328" s="390">
        <v>338900</v>
      </c>
      <c r="AB328" s="388">
        <v>100</v>
      </c>
      <c r="AC328" s="391">
        <v>24115.7</v>
      </c>
      <c r="AD328" s="390">
        <v>346179</v>
      </c>
    </row>
    <row r="329" spans="1:30">
      <c r="A329" s="33"/>
      <c r="B329" s="34" t="s">
        <v>166</v>
      </c>
      <c r="C329" s="383">
        <v>111.9</v>
      </c>
      <c r="D329" s="384">
        <v>3419219</v>
      </c>
      <c r="E329" s="384">
        <v>407872</v>
      </c>
      <c r="F329" s="383">
        <v>106.3</v>
      </c>
      <c r="G329" s="361">
        <v>1108065.0959999999</v>
      </c>
      <c r="H329" s="385">
        <v>1.02</v>
      </c>
      <c r="I329" s="404">
        <v>2.1930154615454427</v>
      </c>
      <c r="J329" s="386">
        <v>1.0569999999999999</v>
      </c>
      <c r="K329" s="365">
        <v>536580</v>
      </c>
      <c r="M329" s="387">
        <v>111.9</v>
      </c>
      <c r="N329" s="384">
        <v>3335.97</v>
      </c>
      <c r="O329" s="383">
        <v>421.51</v>
      </c>
      <c r="P329" s="383">
        <v>106.3</v>
      </c>
      <c r="Q329" s="361">
        <v>1087986.2</v>
      </c>
      <c r="R329" s="385">
        <v>1.02</v>
      </c>
      <c r="S329" s="1852">
        <v>2.1930154615454427</v>
      </c>
      <c r="T329" s="386">
        <v>1.07</v>
      </c>
      <c r="U329" s="365">
        <v>519032</v>
      </c>
      <c r="X329" s="388">
        <v>102.3</v>
      </c>
      <c r="Y329" s="389">
        <v>219851</v>
      </c>
      <c r="Z329" s="390">
        <v>331215</v>
      </c>
      <c r="AB329" s="388">
        <v>100</v>
      </c>
      <c r="AC329" s="391">
        <v>23277.3</v>
      </c>
      <c r="AD329" s="390">
        <v>333459</v>
      </c>
    </row>
    <row r="330" spans="1:30">
      <c r="A330" s="33"/>
      <c r="B330" s="34" t="s">
        <v>167</v>
      </c>
      <c r="C330" s="383">
        <v>109.9</v>
      </c>
      <c r="D330" s="384">
        <v>3282848</v>
      </c>
      <c r="E330" s="384">
        <v>435948</v>
      </c>
      <c r="F330" s="383">
        <v>105.4</v>
      </c>
      <c r="G330" s="361">
        <v>1106699.94</v>
      </c>
      <c r="H330" s="385">
        <v>1.04</v>
      </c>
      <c r="I330" s="404">
        <v>-1.6784976362401522</v>
      </c>
      <c r="J330" s="386">
        <v>1.03</v>
      </c>
      <c r="K330" s="365">
        <v>473615</v>
      </c>
      <c r="M330" s="387">
        <v>109.9</v>
      </c>
      <c r="N330" s="384">
        <v>3385.81</v>
      </c>
      <c r="O330" s="383">
        <v>394.92</v>
      </c>
      <c r="P330" s="383">
        <v>105.4</v>
      </c>
      <c r="Q330" s="361">
        <v>1085743</v>
      </c>
      <c r="R330" s="385">
        <v>1.04</v>
      </c>
      <c r="S330" s="1852">
        <v>-1.6784976362401522</v>
      </c>
      <c r="T330" s="386">
        <v>1.0389999999999999</v>
      </c>
      <c r="U330" s="365">
        <v>496737</v>
      </c>
      <c r="X330" s="388">
        <v>100.7</v>
      </c>
      <c r="Y330" s="389">
        <v>237415</v>
      </c>
      <c r="Z330" s="390">
        <v>325853</v>
      </c>
      <c r="AB330" s="388">
        <v>97.9</v>
      </c>
      <c r="AC330" s="391">
        <v>22228</v>
      </c>
      <c r="AD330" s="390">
        <v>325493</v>
      </c>
    </row>
    <row r="331" spans="1:30">
      <c r="A331" s="50"/>
      <c r="B331" s="51" t="s">
        <v>168</v>
      </c>
      <c r="C331" s="405">
        <v>108.9</v>
      </c>
      <c r="D331" s="406">
        <v>3245565</v>
      </c>
      <c r="E331" s="406">
        <v>361578</v>
      </c>
      <c r="F331" s="405">
        <v>106.7</v>
      </c>
      <c r="G331" s="373">
        <v>1092728.06</v>
      </c>
      <c r="H331" s="407">
        <v>1.05</v>
      </c>
      <c r="I331" s="408">
        <v>-1.3201946793974884</v>
      </c>
      <c r="J331" s="409">
        <v>1.091</v>
      </c>
      <c r="K331" s="377">
        <v>544442</v>
      </c>
      <c r="M331" s="410">
        <v>108.9</v>
      </c>
      <c r="N331" s="406">
        <v>3324.89</v>
      </c>
      <c r="O331" s="405">
        <v>328.95</v>
      </c>
      <c r="P331" s="405">
        <v>106.7</v>
      </c>
      <c r="Q331" s="373">
        <v>1088090.8999999999</v>
      </c>
      <c r="R331" s="407">
        <v>1.05</v>
      </c>
      <c r="S331" s="1853">
        <v>-1.3201946793974884</v>
      </c>
      <c r="T331" s="409">
        <v>1.0469999999999999</v>
      </c>
      <c r="U331" s="377">
        <v>487567</v>
      </c>
      <c r="X331" s="388">
        <v>103.1</v>
      </c>
      <c r="Y331" s="389">
        <v>319691</v>
      </c>
      <c r="Z331" s="390">
        <v>320320</v>
      </c>
      <c r="AB331" s="388">
        <v>96.8</v>
      </c>
      <c r="AC331" s="391">
        <v>22823.599999999999</v>
      </c>
      <c r="AD331" s="390">
        <v>311069</v>
      </c>
    </row>
    <row r="332" spans="1:30">
      <c r="A332" s="33" t="s">
        <v>219</v>
      </c>
      <c r="B332" s="34" t="s">
        <v>157</v>
      </c>
      <c r="C332" s="383">
        <v>111.1</v>
      </c>
      <c r="D332" s="384">
        <v>3239384</v>
      </c>
      <c r="E332" s="384">
        <v>379372</v>
      </c>
      <c r="F332" s="383">
        <v>107.7</v>
      </c>
      <c r="G332" s="361">
        <v>1032218.01</v>
      </c>
      <c r="H332" s="385">
        <v>1.06</v>
      </c>
      <c r="I332" s="404">
        <v>1.5172015370858389</v>
      </c>
      <c r="J332" s="386">
        <v>0.96699999999999997</v>
      </c>
      <c r="K332" s="365">
        <v>407506</v>
      </c>
      <c r="M332" s="403">
        <v>111.1</v>
      </c>
      <c r="N332" s="397">
        <v>3326.08</v>
      </c>
      <c r="O332" s="396">
        <v>497.33</v>
      </c>
      <c r="P332" s="396">
        <v>107.7</v>
      </c>
      <c r="Q332" s="398">
        <v>1101191</v>
      </c>
      <c r="R332" s="399">
        <v>1.06</v>
      </c>
      <c r="S332" s="1851">
        <v>1.5172015370858389</v>
      </c>
      <c r="T332" s="401">
        <v>1.028</v>
      </c>
      <c r="U332" s="402">
        <v>495090</v>
      </c>
      <c r="X332" s="411">
        <v>93.3</v>
      </c>
      <c r="Y332" s="412">
        <v>242430</v>
      </c>
      <c r="Z332" s="413">
        <v>323877</v>
      </c>
      <c r="AB332" s="411">
        <v>96.8</v>
      </c>
      <c r="AC332" s="414">
        <v>22565.9</v>
      </c>
      <c r="AD332" s="413">
        <v>310812</v>
      </c>
    </row>
    <row r="333" spans="1:30">
      <c r="A333" s="33">
        <v>2016</v>
      </c>
      <c r="B333" s="34" t="s">
        <v>158</v>
      </c>
      <c r="C333" s="383">
        <v>110.8</v>
      </c>
      <c r="D333" s="384">
        <v>3159841</v>
      </c>
      <c r="E333" s="384">
        <v>432183</v>
      </c>
      <c r="F333" s="383">
        <v>107.6</v>
      </c>
      <c r="G333" s="361">
        <v>1068917.753</v>
      </c>
      <c r="H333" s="385">
        <v>1.08</v>
      </c>
      <c r="I333" s="404">
        <v>1.5014688015711215</v>
      </c>
      <c r="J333" s="386">
        <v>1.081</v>
      </c>
      <c r="K333" s="365">
        <v>483612</v>
      </c>
      <c r="M333" s="387">
        <v>110.8</v>
      </c>
      <c r="N333" s="384">
        <v>3341.11</v>
      </c>
      <c r="O333" s="383">
        <v>421.23</v>
      </c>
      <c r="P333" s="383">
        <v>107.6</v>
      </c>
      <c r="Q333" s="361">
        <v>1088102.1000000001</v>
      </c>
      <c r="R333" s="385">
        <v>1.08</v>
      </c>
      <c r="S333" s="1852">
        <v>1.5014688015711215</v>
      </c>
      <c r="T333" s="386">
        <v>1.081</v>
      </c>
      <c r="U333" s="365">
        <v>483698</v>
      </c>
      <c r="X333" s="388">
        <v>95.8</v>
      </c>
      <c r="Y333" s="389">
        <v>197602</v>
      </c>
      <c r="Z333" s="390">
        <v>295253</v>
      </c>
      <c r="AB333" s="388">
        <v>95.6</v>
      </c>
      <c r="AC333" s="391">
        <v>21915.5</v>
      </c>
      <c r="AD333" s="390">
        <v>316827</v>
      </c>
    </row>
    <row r="334" spans="1:30">
      <c r="A334" s="33"/>
      <c r="B334" s="34" t="s">
        <v>159</v>
      </c>
      <c r="C334" s="383">
        <v>110.7</v>
      </c>
      <c r="D334" s="384">
        <v>3280246</v>
      </c>
      <c r="E334" s="384">
        <v>424372</v>
      </c>
      <c r="F334" s="383">
        <v>107.5</v>
      </c>
      <c r="G334" s="361">
        <v>1115286.68</v>
      </c>
      <c r="H334" s="385">
        <v>1.0900000000000001</v>
      </c>
      <c r="I334" s="404">
        <v>-2.6585076454549608</v>
      </c>
      <c r="J334" s="386">
        <v>1.2529999999999999</v>
      </c>
      <c r="K334" s="365">
        <v>536363</v>
      </c>
      <c r="M334" s="387">
        <v>110.7</v>
      </c>
      <c r="N334" s="384">
        <v>3331.26</v>
      </c>
      <c r="O334" s="383">
        <v>426.2</v>
      </c>
      <c r="P334" s="383">
        <v>107.5</v>
      </c>
      <c r="Q334" s="361">
        <v>1121220.8999999999</v>
      </c>
      <c r="R334" s="385">
        <v>1.0900000000000001</v>
      </c>
      <c r="S334" s="1852">
        <v>-2.6585076454549608</v>
      </c>
      <c r="T334" s="386">
        <v>1.0469999999999999</v>
      </c>
      <c r="U334" s="365">
        <v>465188</v>
      </c>
      <c r="X334" s="388">
        <v>100.7</v>
      </c>
      <c r="Y334" s="389">
        <v>228400</v>
      </c>
      <c r="Z334" s="390">
        <v>308609</v>
      </c>
      <c r="AB334" s="388">
        <v>97</v>
      </c>
      <c r="AC334" s="391">
        <v>22421.4</v>
      </c>
      <c r="AD334" s="390">
        <v>298189</v>
      </c>
    </row>
    <row r="335" spans="1:30">
      <c r="A335" s="33"/>
      <c r="B335" s="34" t="s">
        <v>160</v>
      </c>
      <c r="C335" s="383">
        <v>111.8</v>
      </c>
      <c r="D335" s="415">
        <v>3497940.7203831575</v>
      </c>
      <c r="E335" s="384">
        <v>369895</v>
      </c>
      <c r="F335" s="383">
        <v>110.8</v>
      </c>
      <c r="G335" s="361">
        <v>1144943.3119999999</v>
      </c>
      <c r="H335" s="385">
        <v>1.1100000000000001</v>
      </c>
      <c r="I335" s="404">
        <v>-0.41895530695337868</v>
      </c>
      <c r="J335" s="386">
        <v>0.97399999999999998</v>
      </c>
      <c r="K335" s="365">
        <v>494829</v>
      </c>
      <c r="M335" s="387">
        <v>111.8</v>
      </c>
      <c r="N335" s="415">
        <v>3584.87</v>
      </c>
      <c r="O335" s="383">
        <v>366.18</v>
      </c>
      <c r="P335" s="383">
        <v>110.8</v>
      </c>
      <c r="Q335" s="361">
        <v>1098219.2</v>
      </c>
      <c r="R335" s="385">
        <v>1.1100000000000001</v>
      </c>
      <c r="S335" s="1852">
        <v>-0.41895530695337868</v>
      </c>
      <c r="T335" s="386">
        <v>1.024</v>
      </c>
      <c r="U335" s="365">
        <v>476682</v>
      </c>
      <c r="X335" s="388">
        <v>99</v>
      </c>
      <c r="Y335" s="389">
        <v>201256</v>
      </c>
      <c r="Z335" s="390">
        <v>289195</v>
      </c>
      <c r="AB335" s="388">
        <v>95.3</v>
      </c>
      <c r="AC335" s="391">
        <v>22283.8</v>
      </c>
      <c r="AD335" s="390">
        <v>292966</v>
      </c>
    </row>
    <row r="336" spans="1:30">
      <c r="A336" s="33"/>
      <c r="B336" s="34" t="s">
        <v>161</v>
      </c>
      <c r="C336" s="383">
        <v>111.8</v>
      </c>
      <c r="D336" s="415">
        <v>3521206.2215126632</v>
      </c>
      <c r="E336" s="384">
        <v>763551</v>
      </c>
      <c r="F336" s="383">
        <v>109.5</v>
      </c>
      <c r="G336" s="361">
        <v>1059939.9990000001</v>
      </c>
      <c r="H336" s="385">
        <v>1.1200000000000001</v>
      </c>
      <c r="I336" s="404">
        <v>-1.8476146514372829</v>
      </c>
      <c r="J336" s="386">
        <v>0.95699999999999996</v>
      </c>
      <c r="K336" s="365">
        <v>415353</v>
      </c>
      <c r="M336" s="387">
        <v>111.8</v>
      </c>
      <c r="N336" s="415">
        <v>3460.07</v>
      </c>
      <c r="O336" s="383">
        <v>810.33</v>
      </c>
      <c r="P336" s="383">
        <v>109.5</v>
      </c>
      <c r="Q336" s="361">
        <v>1093296.8999999999</v>
      </c>
      <c r="R336" s="385">
        <v>1.1200000000000001</v>
      </c>
      <c r="S336" s="1852">
        <v>-1.8476146514372829</v>
      </c>
      <c r="T336" s="386">
        <v>1.0269999999999999</v>
      </c>
      <c r="U336" s="365">
        <v>456914</v>
      </c>
      <c r="X336" s="388">
        <v>91.7</v>
      </c>
      <c r="Y336" s="389">
        <v>212607</v>
      </c>
      <c r="Z336" s="390">
        <v>288952</v>
      </c>
      <c r="AB336" s="388">
        <v>94.8</v>
      </c>
      <c r="AC336" s="391">
        <v>22394.799999999999</v>
      </c>
      <c r="AD336" s="390">
        <v>286979</v>
      </c>
    </row>
    <row r="337" spans="1:30">
      <c r="A337" s="33"/>
      <c r="B337" s="34" t="s">
        <v>162</v>
      </c>
      <c r="C337" s="383">
        <v>111.7</v>
      </c>
      <c r="D337" s="415">
        <v>3552588.5479534799</v>
      </c>
      <c r="E337" s="384">
        <v>388950</v>
      </c>
      <c r="F337" s="383">
        <v>111.8</v>
      </c>
      <c r="G337" s="361">
        <v>1144922.0819999999</v>
      </c>
      <c r="H337" s="385">
        <v>1.1399999999999999</v>
      </c>
      <c r="I337" s="404">
        <v>-1.7589096671830191</v>
      </c>
      <c r="J337" s="386">
        <v>1.087</v>
      </c>
      <c r="K337" s="365">
        <v>492599</v>
      </c>
      <c r="M337" s="387">
        <v>111.7</v>
      </c>
      <c r="N337" s="415">
        <v>3471.59</v>
      </c>
      <c r="O337" s="383">
        <v>345.07</v>
      </c>
      <c r="P337" s="383">
        <v>111.8</v>
      </c>
      <c r="Q337" s="361">
        <v>1102576.2</v>
      </c>
      <c r="R337" s="385">
        <v>1.1399999999999999</v>
      </c>
      <c r="S337" s="1852">
        <v>-1.7589096671830191</v>
      </c>
      <c r="T337" s="386">
        <v>1.0509999999999999</v>
      </c>
      <c r="U337" s="365">
        <v>470835</v>
      </c>
      <c r="X337" s="388">
        <v>89.2</v>
      </c>
      <c r="Y337" s="389">
        <v>205455</v>
      </c>
      <c r="Z337" s="390">
        <v>284702</v>
      </c>
      <c r="AB337" s="388">
        <v>92.3</v>
      </c>
      <c r="AC337" s="391">
        <v>22450.400000000001</v>
      </c>
      <c r="AD337" s="390">
        <v>286977</v>
      </c>
    </row>
    <row r="338" spans="1:30">
      <c r="A338" s="33"/>
      <c r="B338" s="34" t="s">
        <v>163</v>
      </c>
      <c r="C338" s="383">
        <v>110.2</v>
      </c>
      <c r="D338" s="415">
        <v>3831582.4350219141</v>
      </c>
      <c r="E338" s="384">
        <v>415431</v>
      </c>
      <c r="F338" s="383">
        <v>109.4</v>
      </c>
      <c r="G338" s="361">
        <v>1129740.2849999999</v>
      </c>
      <c r="H338" s="385">
        <v>1.1399999999999999</v>
      </c>
      <c r="I338" s="404">
        <v>1</v>
      </c>
      <c r="J338" s="386">
        <v>0.98899999999999999</v>
      </c>
      <c r="K338" s="365">
        <v>463730</v>
      </c>
      <c r="M338" s="387">
        <v>110.2</v>
      </c>
      <c r="N338" s="415">
        <v>3532.52</v>
      </c>
      <c r="O338" s="383">
        <v>473.79</v>
      </c>
      <c r="P338" s="383">
        <v>109.4</v>
      </c>
      <c r="Q338" s="361">
        <v>1096139.7</v>
      </c>
      <c r="R338" s="385">
        <v>1.1399999999999999</v>
      </c>
      <c r="S338" s="1852">
        <v>1</v>
      </c>
      <c r="T338" s="386">
        <v>1.0109999999999999</v>
      </c>
      <c r="U338" s="365">
        <v>462918</v>
      </c>
      <c r="X338" s="388">
        <v>95</v>
      </c>
      <c r="Y338" s="389">
        <v>256110</v>
      </c>
      <c r="Z338" s="390">
        <v>281346</v>
      </c>
      <c r="AB338" s="388">
        <v>97.4</v>
      </c>
      <c r="AC338" s="391">
        <v>22983.7</v>
      </c>
      <c r="AD338" s="390">
        <v>287511</v>
      </c>
    </row>
    <row r="339" spans="1:30">
      <c r="A339" s="33"/>
      <c r="B339" s="34" t="s">
        <v>164</v>
      </c>
      <c r="C339" s="383">
        <v>109.5</v>
      </c>
      <c r="D339" s="415">
        <v>3627381.6047169883</v>
      </c>
      <c r="E339" s="384">
        <v>401774</v>
      </c>
      <c r="F339" s="383">
        <v>105.7</v>
      </c>
      <c r="G339" s="361">
        <v>1064028.0919999999</v>
      </c>
      <c r="H339" s="385">
        <v>1.1399999999999999</v>
      </c>
      <c r="I339" s="404">
        <v>-4.2</v>
      </c>
      <c r="J339" s="386">
        <v>0.92900000000000005</v>
      </c>
      <c r="K339" s="365">
        <v>433785</v>
      </c>
      <c r="M339" s="387">
        <v>109.5</v>
      </c>
      <c r="N339" s="415">
        <v>3493.67</v>
      </c>
      <c r="O339" s="383">
        <v>399.61</v>
      </c>
      <c r="P339" s="383">
        <v>105.7</v>
      </c>
      <c r="Q339" s="361">
        <v>1096026.7</v>
      </c>
      <c r="R339" s="385">
        <v>1.1399999999999999</v>
      </c>
      <c r="S339" s="1852">
        <v>-4.2</v>
      </c>
      <c r="T339" s="386">
        <v>1.014</v>
      </c>
      <c r="U339" s="365">
        <v>451093</v>
      </c>
      <c r="X339" s="388">
        <v>92.5</v>
      </c>
      <c r="Y339" s="389">
        <v>195289</v>
      </c>
      <c r="Z339" s="390">
        <v>287287</v>
      </c>
      <c r="AB339" s="388">
        <v>96.8</v>
      </c>
      <c r="AC339" s="391">
        <v>22068.2</v>
      </c>
      <c r="AD339" s="390">
        <v>280852</v>
      </c>
    </row>
    <row r="340" spans="1:30" s="422" customFormat="1">
      <c r="A340" s="33"/>
      <c r="B340" s="34" t="s">
        <v>165</v>
      </c>
      <c r="C340" s="416">
        <v>114.9</v>
      </c>
      <c r="D340" s="417">
        <v>3598551.7454294059</v>
      </c>
      <c r="E340" s="418">
        <v>374533</v>
      </c>
      <c r="F340" s="416">
        <v>119.3</v>
      </c>
      <c r="G340" s="418">
        <v>1109549.108</v>
      </c>
      <c r="H340" s="419">
        <v>1.1499999999999999</v>
      </c>
      <c r="I340" s="419">
        <v>-5.0999999999999996</v>
      </c>
      <c r="J340" s="420">
        <v>1.1020000000000001</v>
      </c>
      <c r="K340" s="421">
        <v>462610</v>
      </c>
      <c r="M340" s="423">
        <v>114.9</v>
      </c>
      <c r="N340" s="417">
        <v>3564.74</v>
      </c>
      <c r="O340" s="416">
        <v>377.08</v>
      </c>
      <c r="P340" s="416">
        <v>119.3</v>
      </c>
      <c r="Q340" s="418">
        <v>1102627.8</v>
      </c>
      <c r="R340" s="419">
        <v>1.1499999999999999</v>
      </c>
      <c r="S340" s="1854">
        <v>-5.0999999999999996</v>
      </c>
      <c r="T340" s="420">
        <v>1.0760000000000001</v>
      </c>
      <c r="U340" s="421">
        <v>463999</v>
      </c>
      <c r="X340" s="424">
        <v>96.6</v>
      </c>
      <c r="Y340" s="425">
        <v>188710</v>
      </c>
      <c r="Z340" s="426">
        <v>280853</v>
      </c>
      <c r="AB340" s="424">
        <v>98</v>
      </c>
      <c r="AC340" s="427">
        <v>22380.7</v>
      </c>
      <c r="AD340" s="426">
        <v>281192</v>
      </c>
    </row>
    <row r="341" spans="1:30">
      <c r="A341" s="33"/>
      <c r="B341" s="34" t="s">
        <v>166</v>
      </c>
      <c r="C341" s="383">
        <v>109.9</v>
      </c>
      <c r="D341" s="415">
        <v>3651117.2496413384</v>
      </c>
      <c r="E341" s="384">
        <v>352814</v>
      </c>
      <c r="F341" s="383">
        <v>107.4</v>
      </c>
      <c r="G341" s="361">
        <v>1101170.8400000001</v>
      </c>
      <c r="H341" s="385">
        <v>1.17</v>
      </c>
      <c r="I341" s="404">
        <v>-1.2</v>
      </c>
      <c r="J341" s="386">
        <v>0.99</v>
      </c>
      <c r="K341" s="365">
        <v>456663</v>
      </c>
      <c r="M341" s="387">
        <v>109.9</v>
      </c>
      <c r="N341" s="415">
        <v>3556.9</v>
      </c>
      <c r="O341" s="383">
        <v>353.21</v>
      </c>
      <c r="P341" s="383">
        <v>107.4</v>
      </c>
      <c r="Q341" s="361">
        <v>1093874</v>
      </c>
      <c r="R341" s="385">
        <v>1.17</v>
      </c>
      <c r="S341" s="1852">
        <v>-1.2</v>
      </c>
      <c r="T341" s="386">
        <v>0.997</v>
      </c>
      <c r="U341" s="365">
        <v>455354</v>
      </c>
      <c r="X341" s="388">
        <v>99.8</v>
      </c>
      <c r="Y341" s="389">
        <v>212115</v>
      </c>
      <c r="Z341" s="390">
        <v>275884</v>
      </c>
      <c r="AB341" s="388">
        <v>96.9</v>
      </c>
      <c r="AC341" s="391">
        <v>22019.8</v>
      </c>
      <c r="AD341" s="390">
        <v>288429</v>
      </c>
    </row>
    <row r="342" spans="1:30">
      <c r="A342" s="33"/>
      <c r="B342" s="34" t="s">
        <v>167</v>
      </c>
      <c r="C342" s="383">
        <v>111.6</v>
      </c>
      <c r="D342" s="415">
        <v>3335195.9117550803</v>
      </c>
      <c r="E342" s="384">
        <v>456687</v>
      </c>
      <c r="F342" s="383">
        <v>113.3</v>
      </c>
      <c r="G342" s="361">
        <v>1113093.933</v>
      </c>
      <c r="H342" s="385">
        <v>1.19</v>
      </c>
      <c r="I342" s="404">
        <v>-2.6</v>
      </c>
      <c r="J342" s="386">
        <v>1.0429999999999999</v>
      </c>
      <c r="K342" s="365">
        <v>467651</v>
      </c>
      <c r="M342" s="387">
        <v>111.6</v>
      </c>
      <c r="N342" s="415">
        <v>3442.38</v>
      </c>
      <c r="O342" s="383">
        <v>401.01</v>
      </c>
      <c r="P342" s="383">
        <v>113.3</v>
      </c>
      <c r="Q342" s="361">
        <v>1090293.8999999999</v>
      </c>
      <c r="R342" s="385">
        <v>1.19</v>
      </c>
      <c r="S342" s="1852">
        <v>-2.6</v>
      </c>
      <c r="T342" s="386">
        <v>1.0469999999999999</v>
      </c>
      <c r="U342" s="365">
        <v>467827</v>
      </c>
      <c r="X342" s="388">
        <v>100.7</v>
      </c>
      <c r="Y342" s="389">
        <v>226034</v>
      </c>
      <c r="Z342" s="390">
        <v>322263</v>
      </c>
      <c r="AB342" s="388">
        <v>98</v>
      </c>
      <c r="AC342" s="391">
        <v>21932.9</v>
      </c>
      <c r="AD342" s="390">
        <v>312722</v>
      </c>
    </row>
    <row r="343" spans="1:30">
      <c r="A343" s="33"/>
      <c r="B343" s="34" t="s">
        <v>168</v>
      </c>
      <c r="C343" s="383">
        <v>111.8</v>
      </c>
      <c r="D343" s="415">
        <v>3644572.5770087508</v>
      </c>
      <c r="E343" s="384">
        <v>444104</v>
      </c>
      <c r="F343" s="383">
        <v>113.1</v>
      </c>
      <c r="G343" s="361">
        <v>1096114.186</v>
      </c>
      <c r="H343" s="385">
        <v>1.19</v>
      </c>
      <c r="I343" s="404">
        <v>-2.2000000000000002</v>
      </c>
      <c r="J343" s="386">
        <v>1.0780000000000001</v>
      </c>
      <c r="K343" s="365">
        <v>541047</v>
      </c>
      <c r="M343" s="410">
        <v>111.8</v>
      </c>
      <c r="N343" s="429">
        <v>3726.3</v>
      </c>
      <c r="O343" s="405">
        <v>431.36</v>
      </c>
      <c r="P343" s="405">
        <v>113.1</v>
      </c>
      <c r="Q343" s="373">
        <v>1085041.7</v>
      </c>
      <c r="R343" s="407">
        <v>1.19</v>
      </c>
      <c r="S343" s="1853">
        <v>-2.2000000000000002</v>
      </c>
      <c r="T343" s="409">
        <v>1.036</v>
      </c>
      <c r="U343" s="377">
        <v>485174</v>
      </c>
      <c r="X343" s="392">
        <v>101.5</v>
      </c>
      <c r="Y343" s="393">
        <v>315040</v>
      </c>
      <c r="Z343" s="394">
        <v>308803</v>
      </c>
      <c r="AB343" s="392">
        <v>95.7</v>
      </c>
      <c r="AC343" s="395">
        <v>22068.5</v>
      </c>
      <c r="AD343" s="394">
        <v>304304</v>
      </c>
    </row>
    <row r="344" spans="1:30">
      <c r="A344" s="63" t="s">
        <v>221</v>
      </c>
      <c r="B344" s="64" t="s">
        <v>157</v>
      </c>
      <c r="C344" s="396">
        <v>108.1</v>
      </c>
      <c r="D344" s="428">
        <v>3584373.755988556</v>
      </c>
      <c r="E344" s="397">
        <v>508728</v>
      </c>
      <c r="F344" s="396">
        <v>103.6</v>
      </c>
      <c r="G344" s="398">
        <v>1019216.4870000001</v>
      </c>
      <c r="H344" s="399">
        <v>1.2</v>
      </c>
      <c r="I344" s="400">
        <v>-2.7</v>
      </c>
      <c r="J344" s="401">
        <v>0.93799999999999994</v>
      </c>
      <c r="K344" s="402">
        <v>385745</v>
      </c>
      <c r="M344" s="387">
        <v>108.1</v>
      </c>
      <c r="N344" s="415">
        <v>3683.13</v>
      </c>
      <c r="O344" s="383">
        <v>653.30999999999995</v>
      </c>
      <c r="P344" s="383">
        <v>103.6</v>
      </c>
      <c r="Q344" s="361">
        <v>1087729.5</v>
      </c>
      <c r="R344" s="385">
        <v>1.2</v>
      </c>
      <c r="S344" s="1852">
        <v>-2.7</v>
      </c>
      <c r="T344" s="386">
        <v>1.0049999999999999</v>
      </c>
      <c r="U344" s="365">
        <v>476070</v>
      </c>
      <c r="X344" s="388">
        <v>91.8</v>
      </c>
      <c r="Y344" s="389">
        <v>235295</v>
      </c>
      <c r="Z344" s="390">
        <v>341542</v>
      </c>
      <c r="AB344" s="388">
        <v>94.8</v>
      </c>
      <c r="AC344" s="391">
        <v>21888.3</v>
      </c>
      <c r="AD344" s="390">
        <v>318059</v>
      </c>
    </row>
    <row r="345" spans="1:30">
      <c r="A345" s="33">
        <v>2017</v>
      </c>
      <c r="B345" s="34" t="s">
        <v>158</v>
      </c>
      <c r="C345" s="383">
        <v>113.5</v>
      </c>
      <c r="D345" s="415">
        <v>3255632.0319864079</v>
      </c>
      <c r="E345" s="384">
        <v>505219</v>
      </c>
      <c r="F345" s="383">
        <v>114.6</v>
      </c>
      <c r="G345" s="361">
        <v>1063774.8810000001</v>
      </c>
      <c r="H345" s="385">
        <v>1.23</v>
      </c>
      <c r="I345" s="404">
        <v>-4.3</v>
      </c>
      <c r="J345" s="386">
        <v>1.075</v>
      </c>
      <c r="K345" s="365">
        <v>536520</v>
      </c>
      <c r="M345" s="387">
        <v>113.5</v>
      </c>
      <c r="N345" s="415">
        <v>3564.04</v>
      </c>
      <c r="O345" s="383">
        <v>454.96</v>
      </c>
      <c r="P345" s="383">
        <v>114.6</v>
      </c>
      <c r="Q345" s="361">
        <v>1096344.8999999999</v>
      </c>
      <c r="R345" s="385">
        <v>1.23</v>
      </c>
      <c r="S345" s="1852">
        <v>-4.3</v>
      </c>
      <c r="T345" s="386">
        <v>1.071</v>
      </c>
      <c r="U345" s="365">
        <v>553788</v>
      </c>
      <c r="X345" s="388">
        <v>92.6</v>
      </c>
      <c r="Y345" s="389">
        <v>189790</v>
      </c>
      <c r="Z345" s="390">
        <v>285179</v>
      </c>
      <c r="AB345" s="388">
        <v>93.9</v>
      </c>
      <c r="AC345" s="391">
        <v>22094.6</v>
      </c>
      <c r="AD345" s="390">
        <v>312690</v>
      </c>
    </row>
    <row r="346" spans="1:30">
      <c r="A346" s="33"/>
      <c r="B346" s="34" t="s">
        <v>159</v>
      </c>
      <c r="C346" s="383">
        <v>113.1</v>
      </c>
      <c r="D346" s="415">
        <v>3529176.2943871981</v>
      </c>
      <c r="E346" s="384">
        <v>401515</v>
      </c>
      <c r="F346" s="383">
        <v>112.5</v>
      </c>
      <c r="G346" s="361">
        <v>1100401.477</v>
      </c>
      <c r="H346" s="385">
        <v>1.24</v>
      </c>
      <c r="I346" s="404">
        <v>-2.4</v>
      </c>
      <c r="J346" s="386">
        <v>1.2769999999999999</v>
      </c>
      <c r="K346" s="365">
        <v>579927</v>
      </c>
      <c r="M346" s="387">
        <v>113.1</v>
      </c>
      <c r="N346" s="415">
        <v>3605.43</v>
      </c>
      <c r="O346" s="383">
        <v>413.49</v>
      </c>
      <c r="P346" s="383">
        <v>112.5</v>
      </c>
      <c r="Q346" s="361">
        <v>1100443.7</v>
      </c>
      <c r="R346" s="385">
        <v>1.24</v>
      </c>
      <c r="S346" s="1852">
        <v>-2.4</v>
      </c>
      <c r="T346" s="386">
        <v>1.0669999999999999</v>
      </c>
      <c r="U346" s="365">
        <v>497245</v>
      </c>
      <c r="X346" s="388">
        <v>100</v>
      </c>
      <c r="Y346" s="389">
        <v>225020</v>
      </c>
      <c r="Z346" s="390">
        <v>346253</v>
      </c>
      <c r="AB346" s="388">
        <v>96.8</v>
      </c>
      <c r="AC346" s="391">
        <v>21990</v>
      </c>
      <c r="AD346" s="390">
        <v>330808</v>
      </c>
    </row>
    <row r="347" spans="1:30">
      <c r="A347" s="33"/>
      <c r="B347" s="34" t="s">
        <v>160</v>
      </c>
      <c r="C347" s="383">
        <v>114.6</v>
      </c>
      <c r="D347" s="415">
        <v>3695280.9823327665</v>
      </c>
      <c r="E347" s="384">
        <v>386684</v>
      </c>
      <c r="F347" s="383">
        <v>115.3</v>
      </c>
      <c r="G347" s="361">
        <v>1136059.0919999999</v>
      </c>
      <c r="H347" s="385">
        <v>1.26</v>
      </c>
      <c r="I347" s="404">
        <v>-0.4</v>
      </c>
      <c r="J347" s="386">
        <v>1</v>
      </c>
      <c r="K347" s="365">
        <v>503472</v>
      </c>
      <c r="M347" s="387">
        <v>114.6</v>
      </c>
      <c r="N347" s="415">
        <v>3792.25</v>
      </c>
      <c r="O347" s="383">
        <v>354.94</v>
      </c>
      <c r="P347" s="383">
        <v>115.3</v>
      </c>
      <c r="Q347" s="361">
        <v>1100972.7</v>
      </c>
      <c r="R347" s="385">
        <v>1.26</v>
      </c>
      <c r="S347" s="1852">
        <v>-0.4</v>
      </c>
      <c r="T347" s="386">
        <v>1.0449999999999999</v>
      </c>
      <c r="U347" s="365">
        <v>501466</v>
      </c>
      <c r="X347" s="388">
        <v>99.2</v>
      </c>
      <c r="Y347" s="389">
        <v>203224</v>
      </c>
      <c r="Z347" s="390">
        <v>334175</v>
      </c>
      <c r="AB347" s="388">
        <v>95.8</v>
      </c>
      <c r="AC347" s="391">
        <v>22376.799999999999</v>
      </c>
      <c r="AD347" s="390">
        <v>357872</v>
      </c>
    </row>
    <row r="348" spans="1:30">
      <c r="A348" s="33"/>
      <c r="B348" s="34" t="s">
        <v>161</v>
      </c>
      <c r="C348" s="383">
        <v>112.9</v>
      </c>
      <c r="D348" s="415">
        <v>3698700.6058022399</v>
      </c>
      <c r="E348" s="384">
        <v>369293</v>
      </c>
      <c r="F348" s="383">
        <v>114.2</v>
      </c>
      <c r="G348" s="361">
        <v>1071639.03</v>
      </c>
      <c r="H348" s="385">
        <v>1.28</v>
      </c>
      <c r="I348" s="404">
        <v>-3.3</v>
      </c>
      <c r="J348" s="386">
        <v>0.98699999999999999</v>
      </c>
      <c r="K348" s="365">
        <v>466334</v>
      </c>
      <c r="M348" s="387">
        <v>112.9</v>
      </c>
      <c r="N348" s="415">
        <v>3623.32</v>
      </c>
      <c r="O348" s="383">
        <v>379.7</v>
      </c>
      <c r="P348" s="383">
        <v>114.2</v>
      </c>
      <c r="Q348" s="361">
        <v>1099643.6000000001</v>
      </c>
      <c r="R348" s="385">
        <v>1.28</v>
      </c>
      <c r="S348" s="1852">
        <v>-3.3</v>
      </c>
      <c r="T348" s="386">
        <v>1.0620000000000001</v>
      </c>
      <c r="U348" s="365">
        <v>501548</v>
      </c>
      <c r="X348" s="388">
        <v>91.8</v>
      </c>
      <c r="Y348" s="389">
        <v>210120</v>
      </c>
      <c r="Z348" s="390">
        <v>339573</v>
      </c>
      <c r="AB348" s="388">
        <v>94.8</v>
      </c>
      <c r="AC348" s="391">
        <v>22375.7</v>
      </c>
      <c r="AD348" s="390">
        <v>326478</v>
      </c>
    </row>
    <row r="349" spans="1:30">
      <c r="A349" s="33"/>
      <c r="B349" s="34" t="s">
        <v>162</v>
      </c>
      <c r="C349" s="383">
        <v>114.1</v>
      </c>
      <c r="D349" s="415">
        <v>3510726.9775041407</v>
      </c>
      <c r="E349" s="384">
        <v>448876</v>
      </c>
      <c r="F349" s="383">
        <v>115.1</v>
      </c>
      <c r="G349" s="361">
        <v>1135105.7560000001</v>
      </c>
      <c r="H349" s="385">
        <v>1.29</v>
      </c>
      <c r="I349" s="404">
        <v>-2.5</v>
      </c>
      <c r="J349" s="386">
        <v>1.111</v>
      </c>
      <c r="K349" s="365">
        <v>531014</v>
      </c>
      <c r="M349" s="387">
        <v>114.1</v>
      </c>
      <c r="N349" s="415">
        <v>3430.88</v>
      </c>
      <c r="O349" s="383">
        <v>432.62</v>
      </c>
      <c r="P349" s="383">
        <v>115.1</v>
      </c>
      <c r="Q349" s="361">
        <v>1090607.2</v>
      </c>
      <c r="R349" s="385">
        <v>1.29</v>
      </c>
      <c r="S349" s="1852">
        <v>-2.5</v>
      </c>
      <c r="T349" s="386">
        <v>1.0740000000000001</v>
      </c>
      <c r="U349" s="365">
        <v>507011</v>
      </c>
      <c r="X349" s="388">
        <v>89.3</v>
      </c>
      <c r="Y349" s="389">
        <v>201267</v>
      </c>
      <c r="Z349" s="390">
        <v>338563</v>
      </c>
      <c r="AB349" s="388">
        <v>92.4</v>
      </c>
      <c r="AC349" s="391">
        <v>21901.5</v>
      </c>
      <c r="AD349" s="390">
        <v>335950</v>
      </c>
    </row>
    <row r="350" spans="1:30">
      <c r="A350" s="33"/>
      <c r="B350" s="34" t="s">
        <v>163</v>
      </c>
      <c r="C350" s="383">
        <v>113.7</v>
      </c>
      <c r="D350" s="415">
        <v>3808439.1406049165</v>
      </c>
      <c r="E350" s="384">
        <v>369465</v>
      </c>
      <c r="F350" s="383">
        <v>114</v>
      </c>
      <c r="G350" s="361">
        <v>1115855.1359999999</v>
      </c>
      <c r="H350" s="385">
        <v>1.29</v>
      </c>
      <c r="I350" s="404">
        <v>-2.1</v>
      </c>
      <c r="J350" s="386">
        <v>1.012</v>
      </c>
      <c r="K350" s="365">
        <v>511423</v>
      </c>
      <c r="M350" s="387">
        <v>113.7</v>
      </c>
      <c r="N350" s="415">
        <v>3530.35</v>
      </c>
      <c r="O350" s="383">
        <v>392.87</v>
      </c>
      <c r="P350" s="383">
        <v>114</v>
      </c>
      <c r="Q350" s="361">
        <v>1087190.7</v>
      </c>
      <c r="R350" s="385">
        <v>1.29</v>
      </c>
      <c r="S350" s="1852">
        <v>-2.1</v>
      </c>
      <c r="T350" s="386">
        <v>1.0429999999999999</v>
      </c>
      <c r="U350" s="365">
        <v>515052</v>
      </c>
      <c r="X350" s="388">
        <v>90.2</v>
      </c>
      <c r="Y350" s="389">
        <v>246434</v>
      </c>
      <c r="Z350" s="390">
        <v>331650</v>
      </c>
      <c r="AB350" s="388">
        <v>92.2</v>
      </c>
      <c r="AC350" s="391">
        <v>21937.9</v>
      </c>
      <c r="AD350" s="390">
        <v>334827</v>
      </c>
    </row>
    <row r="351" spans="1:30">
      <c r="A351" s="33"/>
      <c r="B351" s="34" t="s">
        <v>164</v>
      </c>
      <c r="C351" s="383">
        <v>117.2</v>
      </c>
      <c r="D351" s="415">
        <v>3681794.6021329337</v>
      </c>
      <c r="E351" s="384">
        <v>345243</v>
      </c>
      <c r="F351" s="383">
        <v>119.2</v>
      </c>
      <c r="G351" s="361">
        <v>1053412.5330000001</v>
      </c>
      <c r="H351" s="385">
        <v>1.31</v>
      </c>
      <c r="I351" s="404">
        <v>-1.1000000000000001</v>
      </c>
      <c r="J351" s="386">
        <v>0.99299999999999999</v>
      </c>
      <c r="K351" s="365">
        <v>509954</v>
      </c>
      <c r="M351" s="387">
        <v>117.2</v>
      </c>
      <c r="N351" s="415">
        <v>3517.59</v>
      </c>
      <c r="O351" s="383">
        <v>369.74</v>
      </c>
      <c r="P351" s="383">
        <v>119.2</v>
      </c>
      <c r="Q351" s="361">
        <v>1080591.7</v>
      </c>
      <c r="R351" s="385">
        <v>1.31</v>
      </c>
      <c r="S351" s="1852">
        <v>-1.1000000000000001</v>
      </c>
      <c r="T351" s="386">
        <v>1.079</v>
      </c>
      <c r="U351" s="365">
        <v>531473</v>
      </c>
      <c r="X351" s="388">
        <v>88.5</v>
      </c>
      <c r="Y351" s="389">
        <v>191990</v>
      </c>
      <c r="Z351" s="390">
        <v>338647</v>
      </c>
      <c r="AB351" s="388">
        <v>92.4</v>
      </c>
      <c r="AC351" s="391">
        <v>21713.4</v>
      </c>
      <c r="AD351" s="390">
        <v>335929</v>
      </c>
    </row>
    <row r="352" spans="1:30">
      <c r="A352" s="33"/>
      <c r="B352" s="34" t="s">
        <v>165</v>
      </c>
      <c r="C352" s="383">
        <v>113.5</v>
      </c>
      <c r="D352" s="415">
        <v>3570147.7381281909</v>
      </c>
      <c r="E352" s="384">
        <v>416126</v>
      </c>
      <c r="F352" s="383">
        <v>113.2</v>
      </c>
      <c r="G352" s="361">
        <v>1095435.7820000001</v>
      </c>
      <c r="H352" s="385">
        <v>1.3</v>
      </c>
      <c r="I352" s="404">
        <v>-0.1</v>
      </c>
      <c r="J352" s="386">
        <v>1.08</v>
      </c>
      <c r="K352" s="365">
        <v>542069</v>
      </c>
      <c r="M352" s="387">
        <v>113.5</v>
      </c>
      <c r="N352" s="415">
        <v>3518.27</v>
      </c>
      <c r="O352" s="383">
        <v>409</v>
      </c>
      <c r="P352" s="383">
        <v>113.2</v>
      </c>
      <c r="Q352" s="361">
        <v>1090961.8999999999</v>
      </c>
      <c r="R352" s="385">
        <v>1.3</v>
      </c>
      <c r="S352" s="1852">
        <v>-0.1</v>
      </c>
      <c r="T352" s="386">
        <v>1.0580000000000001</v>
      </c>
      <c r="U352" s="365">
        <v>540276</v>
      </c>
      <c r="X352" s="388">
        <v>93.4</v>
      </c>
      <c r="Y352" s="389">
        <v>183284</v>
      </c>
      <c r="Z352" s="390">
        <v>318589</v>
      </c>
      <c r="AB352" s="388">
        <v>94.6</v>
      </c>
      <c r="AC352" s="391">
        <v>21621.599999999999</v>
      </c>
      <c r="AD352" s="390">
        <v>330081</v>
      </c>
    </row>
    <row r="353" spans="1:30">
      <c r="A353" s="33"/>
      <c r="B353" s="34" t="s">
        <v>166</v>
      </c>
      <c r="C353" s="383">
        <v>116</v>
      </c>
      <c r="D353" s="415">
        <v>3632815.2199114603</v>
      </c>
      <c r="E353" s="384">
        <v>369655</v>
      </c>
      <c r="F353" s="383">
        <v>120.6</v>
      </c>
      <c r="G353" s="361">
        <v>1102353.8429999999</v>
      </c>
      <c r="H353" s="385">
        <v>1.32</v>
      </c>
      <c r="I353" s="404">
        <v>-3</v>
      </c>
      <c r="J353" s="386">
        <v>1.0549999999999999</v>
      </c>
      <c r="K353" s="365">
        <v>516258</v>
      </c>
      <c r="M353" s="387">
        <v>116</v>
      </c>
      <c r="N353" s="415">
        <v>3532.71</v>
      </c>
      <c r="O353" s="383">
        <v>379.74</v>
      </c>
      <c r="P353" s="383">
        <v>120.6</v>
      </c>
      <c r="Q353" s="361">
        <v>1096681.2</v>
      </c>
      <c r="R353" s="385">
        <v>1.32</v>
      </c>
      <c r="S353" s="1852">
        <v>-3</v>
      </c>
      <c r="T353" s="386">
        <v>1.056</v>
      </c>
      <c r="U353" s="365">
        <v>514304</v>
      </c>
      <c r="X353" s="388">
        <v>98.4</v>
      </c>
      <c r="Y353" s="389">
        <v>198312</v>
      </c>
      <c r="Z353" s="390">
        <v>336853</v>
      </c>
      <c r="AB353" s="388">
        <v>95.1</v>
      </c>
      <c r="AC353" s="391">
        <v>20709.5</v>
      </c>
      <c r="AD353" s="390">
        <v>340592</v>
      </c>
    </row>
    <row r="354" spans="1:30">
      <c r="A354" s="33"/>
      <c r="B354" s="34" t="s">
        <v>167</v>
      </c>
      <c r="C354" s="383">
        <v>116.6</v>
      </c>
      <c r="D354" s="415">
        <v>3394975.2845781767</v>
      </c>
      <c r="E354" s="384">
        <v>488553</v>
      </c>
      <c r="F354" s="383">
        <v>122</v>
      </c>
      <c r="G354" s="361">
        <v>1122397.1100000001</v>
      </c>
      <c r="H354" s="385">
        <v>1.33</v>
      </c>
      <c r="I354" s="404">
        <v>-0.7</v>
      </c>
      <c r="J354" s="386">
        <v>1.091</v>
      </c>
      <c r="K354" s="365">
        <v>562256</v>
      </c>
      <c r="M354" s="387">
        <v>116.6</v>
      </c>
      <c r="N354" s="415">
        <v>3505.48</v>
      </c>
      <c r="O354" s="383">
        <v>421.56</v>
      </c>
      <c r="P354" s="383">
        <v>122</v>
      </c>
      <c r="Q354" s="361">
        <v>1092931.1000000001</v>
      </c>
      <c r="R354" s="385">
        <v>1.33</v>
      </c>
      <c r="S354" s="1852">
        <v>-0.7</v>
      </c>
      <c r="T354" s="386">
        <v>1.0940000000000001</v>
      </c>
      <c r="U354" s="365">
        <v>562715</v>
      </c>
      <c r="X354" s="388">
        <v>97.5</v>
      </c>
      <c r="Y354" s="389">
        <v>221533</v>
      </c>
      <c r="Z354" s="390">
        <v>353431</v>
      </c>
      <c r="AB354" s="388">
        <v>94.7</v>
      </c>
      <c r="AC354" s="391">
        <v>21428.1</v>
      </c>
      <c r="AD354" s="390">
        <v>338929</v>
      </c>
    </row>
    <row r="355" spans="1:30">
      <c r="A355" s="50"/>
      <c r="B355" s="51" t="s">
        <v>168</v>
      </c>
      <c r="C355" s="405">
        <v>116.1</v>
      </c>
      <c r="D355" s="429">
        <v>3493052.5191225931</v>
      </c>
      <c r="E355" s="406">
        <v>358904</v>
      </c>
      <c r="F355" s="405">
        <v>120</v>
      </c>
      <c r="G355" s="373">
        <v>1102436.0360000001</v>
      </c>
      <c r="H355" s="407">
        <v>1.35</v>
      </c>
      <c r="I355" s="408">
        <v>-1.1000000000000001</v>
      </c>
      <c r="J355" s="409">
        <v>1.1140000000000001</v>
      </c>
      <c r="K355" s="377">
        <v>594718</v>
      </c>
      <c r="M355" s="387">
        <v>116.1</v>
      </c>
      <c r="N355" s="415">
        <v>3576.23</v>
      </c>
      <c r="O355" s="383">
        <v>361.63</v>
      </c>
      <c r="P355" s="383">
        <v>120</v>
      </c>
      <c r="Q355" s="361">
        <v>1101168.5</v>
      </c>
      <c r="R355" s="385">
        <v>1.35</v>
      </c>
      <c r="S355" s="1852">
        <v>-1.1000000000000001</v>
      </c>
      <c r="T355" s="386">
        <v>1.071</v>
      </c>
      <c r="U355" s="365">
        <v>544094</v>
      </c>
      <c r="X355" s="388">
        <v>100</v>
      </c>
      <c r="Y355" s="389">
        <v>301427</v>
      </c>
      <c r="Z355" s="390">
        <v>342272</v>
      </c>
      <c r="AB355" s="388">
        <v>94.7</v>
      </c>
      <c r="AC355" s="391">
        <v>21067.8</v>
      </c>
      <c r="AD355" s="390">
        <v>352573</v>
      </c>
    </row>
    <row r="356" spans="1:30">
      <c r="A356" s="70" t="s">
        <v>224</v>
      </c>
      <c r="B356" s="71" t="s">
        <v>157</v>
      </c>
      <c r="C356" s="396">
        <v>114.7</v>
      </c>
      <c r="D356" s="428">
        <v>3378501.5366845061</v>
      </c>
      <c r="E356" s="397">
        <v>309781</v>
      </c>
      <c r="F356" s="396">
        <v>119.1</v>
      </c>
      <c r="G356" s="398">
        <v>1057248.3500000001</v>
      </c>
      <c r="H356" s="399">
        <v>1.38</v>
      </c>
      <c r="I356" s="400">
        <v>-1.4</v>
      </c>
      <c r="J356" s="401">
        <v>0.995</v>
      </c>
      <c r="K356" s="402">
        <v>457725</v>
      </c>
      <c r="M356" s="403">
        <v>114.7</v>
      </c>
      <c r="N356" s="428">
        <v>3486.32</v>
      </c>
      <c r="O356" s="396">
        <v>378.47</v>
      </c>
      <c r="P356" s="396">
        <v>119.1</v>
      </c>
      <c r="Q356" s="398">
        <v>1117098.8</v>
      </c>
      <c r="R356" s="399">
        <v>1.38</v>
      </c>
      <c r="S356" s="1851">
        <v>-1.4</v>
      </c>
      <c r="T356" s="401">
        <v>1.0720000000000001</v>
      </c>
      <c r="U356" s="402">
        <v>548971</v>
      </c>
      <c r="X356" s="411">
        <v>98.4</v>
      </c>
      <c r="Y356" s="412">
        <v>224690</v>
      </c>
      <c r="Z356" s="413">
        <v>373896</v>
      </c>
      <c r="AB356" s="411">
        <v>101.6</v>
      </c>
      <c r="AC356" s="414">
        <v>21150</v>
      </c>
      <c r="AD356" s="413">
        <v>340147</v>
      </c>
    </row>
    <row r="357" spans="1:30">
      <c r="A357" s="40">
        <v>2018</v>
      </c>
      <c r="B357" s="41" t="s">
        <v>158</v>
      </c>
      <c r="C357" s="383">
        <v>115.9</v>
      </c>
      <c r="D357" s="415">
        <v>3144539.0957534057</v>
      </c>
      <c r="E357" s="384">
        <v>436401</v>
      </c>
      <c r="F357" s="383">
        <v>117.5</v>
      </c>
      <c r="G357" s="361">
        <v>1089366.1200000001</v>
      </c>
      <c r="H357" s="385">
        <v>1.38</v>
      </c>
      <c r="I357" s="404">
        <v>-0.3</v>
      </c>
      <c r="J357" s="386">
        <v>1.0289999999999999</v>
      </c>
      <c r="K357" s="365">
        <v>495320</v>
      </c>
      <c r="M357" s="387">
        <v>115.9</v>
      </c>
      <c r="N357" s="415">
        <v>3445.08</v>
      </c>
      <c r="O357" s="383">
        <v>392.36</v>
      </c>
      <c r="P357" s="383">
        <v>117.5</v>
      </c>
      <c r="Q357" s="361">
        <v>1126364</v>
      </c>
      <c r="R357" s="385">
        <v>1.38</v>
      </c>
      <c r="S357" s="1852">
        <v>-0.3</v>
      </c>
      <c r="T357" s="386">
        <v>1.0249999999999999</v>
      </c>
      <c r="U357" s="365">
        <v>514700</v>
      </c>
      <c r="X357" s="388">
        <v>103.3</v>
      </c>
      <c r="Y357" s="389">
        <v>184219</v>
      </c>
      <c r="Z357" s="390">
        <v>344069</v>
      </c>
      <c r="AB357" s="388">
        <v>105</v>
      </c>
      <c r="AC357" s="391">
        <v>21490.2</v>
      </c>
      <c r="AD357" s="390">
        <v>378362</v>
      </c>
    </row>
    <row r="358" spans="1:30">
      <c r="A358" s="40"/>
      <c r="B358" s="41" t="s">
        <v>159</v>
      </c>
      <c r="C358" s="383">
        <v>120.5</v>
      </c>
      <c r="D358" s="415">
        <v>3370186.2163191293</v>
      </c>
      <c r="E358" s="384">
        <v>772511</v>
      </c>
      <c r="F358" s="383">
        <v>127.7</v>
      </c>
      <c r="G358" s="361">
        <v>1116097.8119999999</v>
      </c>
      <c r="H358" s="385">
        <v>1.39</v>
      </c>
      <c r="I358" s="404">
        <v>-2</v>
      </c>
      <c r="J358" s="386">
        <v>1.2430000000000001</v>
      </c>
      <c r="K358" s="365">
        <v>630594</v>
      </c>
      <c r="M358" s="387">
        <v>120.5</v>
      </c>
      <c r="N358" s="415">
        <v>3457.23</v>
      </c>
      <c r="O358" s="383">
        <v>777.11</v>
      </c>
      <c r="P358" s="383">
        <v>127.7</v>
      </c>
      <c r="Q358" s="361">
        <v>1117568.1000000001</v>
      </c>
      <c r="R358" s="385">
        <v>1.39</v>
      </c>
      <c r="S358" s="1852">
        <v>-2</v>
      </c>
      <c r="T358" s="386">
        <v>1.038</v>
      </c>
      <c r="U358" s="365">
        <v>538925</v>
      </c>
      <c r="X358" s="388">
        <v>105.7</v>
      </c>
      <c r="Y358" s="389">
        <v>213578</v>
      </c>
      <c r="Z358" s="390">
        <v>339371</v>
      </c>
      <c r="AB358" s="388">
        <v>102.8</v>
      </c>
      <c r="AC358" s="391">
        <v>20268.3</v>
      </c>
      <c r="AD358" s="390">
        <v>333308</v>
      </c>
    </row>
    <row r="359" spans="1:30">
      <c r="A359" s="40"/>
      <c r="B359" s="41" t="s">
        <v>160</v>
      </c>
      <c r="C359" s="383">
        <v>125.4</v>
      </c>
      <c r="D359" s="415">
        <v>3307413.0720129269</v>
      </c>
      <c r="E359" s="384">
        <v>499525</v>
      </c>
      <c r="F359" s="383">
        <v>143.6</v>
      </c>
      <c r="G359" s="361">
        <v>1155137.4780000001</v>
      </c>
      <c r="H359" s="385">
        <v>1.39</v>
      </c>
      <c r="I359" s="404">
        <v>-4.3</v>
      </c>
      <c r="J359" s="386">
        <v>1.079</v>
      </c>
      <c r="K359" s="365">
        <v>537260</v>
      </c>
      <c r="M359" s="387">
        <v>125.4</v>
      </c>
      <c r="N359" s="415">
        <v>3396.01</v>
      </c>
      <c r="O359" s="383">
        <v>452.11</v>
      </c>
      <c r="P359" s="383">
        <v>143.6</v>
      </c>
      <c r="Q359" s="361">
        <v>1118673.3</v>
      </c>
      <c r="R359" s="385">
        <v>1.39</v>
      </c>
      <c r="S359" s="1852">
        <v>-4.3</v>
      </c>
      <c r="T359" s="386">
        <v>1.117</v>
      </c>
      <c r="U359" s="365">
        <v>541103</v>
      </c>
      <c r="X359" s="388">
        <v>109</v>
      </c>
      <c r="Y359" s="389">
        <v>185982</v>
      </c>
      <c r="Z359" s="390">
        <v>331181</v>
      </c>
      <c r="AB359" s="388">
        <v>105.6</v>
      </c>
      <c r="AC359" s="391">
        <v>20644.7</v>
      </c>
      <c r="AD359" s="390">
        <v>337596</v>
      </c>
    </row>
    <row r="360" spans="1:30">
      <c r="A360" s="40"/>
      <c r="B360" s="41" t="s">
        <v>161</v>
      </c>
      <c r="C360" s="383">
        <v>115.9</v>
      </c>
      <c r="D360" s="415">
        <v>3514754.9609541381</v>
      </c>
      <c r="E360" s="384">
        <v>326486</v>
      </c>
      <c r="F360" s="383">
        <v>118.4</v>
      </c>
      <c r="G360" s="361">
        <v>1137420.0630000001</v>
      </c>
      <c r="H360" s="385">
        <v>1.4</v>
      </c>
      <c r="I360" s="404">
        <v>-6</v>
      </c>
      <c r="J360" s="386">
        <v>0.998</v>
      </c>
      <c r="K360" s="365">
        <v>522294</v>
      </c>
      <c r="M360" s="387">
        <v>115.9</v>
      </c>
      <c r="N360" s="415">
        <v>3442.85</v>
      </c>
      <c r="O360" s="383">
        <v>340.76</v>
      </c>
      <c r="P360" s="383">
        <v>118.4</v>
      </c>
      <c r="Q360" s="361">
        <v>1165755.3</v>
      </c>
      <c r="R360" s="385">
        <v>1.4</v>
      </c>
      <c r="S360" s="1852">
        <v>-6</v>
      </c>
      <c r="T360" s="386">
        <v>1.0780000000000001</v>
      </c>
      <c r="U360" s="365">
        <v>563643</v>
      </c>
      <c r="X360" s="388">
        <v>102.5</v>
      </c>
      <c r="Y360" s="389">
        <v>182941</v>
      </c>
      <c r="Z360" s="390">
        <v>369718</v>
      </c>
      <c r="AB360" s="388">
        <v>105.7</v>
      </c>
      <c r="AC360" s="391">
        <v>20131.400000000001</v>
      </c>
      <c r="AD360" s="390">
        <v>359581</v>
      </c>
    </row>
    <row r="361" spans="1:30">
      <c r="A361" s="40"/>
      <c r="B361" s="41" t="s">
        <v>162</v>
      </c>
      <c r="C361" s="383">
        <v>117.9</v>
      </c>
      <c r="D361" s="415">
        <v>3505815.2711350657</v>
      </c>
      <c r="E361" s="384">
        <v>422683</v>
      </c>
      <c r="F361" s="383">
        <v>123.4</v>
      </c>
      <c r="G361" s="361">
        <v>1172388.07</v>
      </c>
      <c r="H361" s="385">
        <v>1.43</v>
      </c>
      <c r="I361" s="404">
        <v>-2.2999999999999998</v>
      </c>
      <c r="J361" s="386">
        <v>1.085</v>
      </c>
      <c r="K361" s="365">
        <v>587721</v>
      </c>
      <c r="M361" s="387">
        <v>117.9</v>
      </c>
      <c r="N361" s="415">
        <v>3423.09</v>
      </c>
      <c r="O361" s="383">
        <v>396.83</v>
      </c>
      <c r="P361" s="383">
        <v>123.4</v>
      </c>
      <c r="Q361" s="361">
        <v>1130555.8</v>
      </c>
      <c r="R361" s="385">
        <v>1.43</v>
      </c>
      <c r="S361" s="1852">
        <v>-2.2999999999999998</v>
      </c>
      <c r="T361" s="386">
        <v>1.052</v>
      </c>
      <c r="U361" s="365">
        <v>557191</v>
      </c>
      <c r="X361" s="388">
        <v>102.5</v>
      </c>
      <c r="Y361" s="389">
        <v>182724</v>
      </c>
      <c r="Z361" s="390">
        <v>352051</v>
      </c>
      <c r="AB361" s="388">
        <v>105.9</v>
      </c>
      <c r="AC361" s="391">
        <v>19690.3</v>
      </c>
      <c r="AD361" s="390">
        <v>363553</v>
      </c>
    </row>
    <row r="362" spans="1:30">
      <c r="A362" s="40"/>
      <c r="B362" s="41" t="s">
        <v>163</v>
      </c>
      <c r="C362" s="383">
        <v>115.9</v>
      </c>
      <c r="D362" s="415">
        <v>3774905.6980994917</v>
      </c>
      <c r="E362" s="384">
        <v>357316</v>
      </c>
      <c r="F362" s="383">
        <v>120.9</v>
      </c>
      <c r="G362" s="361">
        <v>1153795.7969999998</v>
      </c>
      <c r="H362" s="385">
        <v>1.46</v>
      </c>
      <c r="I362" s="404">
        <v>-4.2</v>
      </c>
      <c r="J362" s="386">
        <v>1.034</v>
      </c>
      <c r="K362" s="365">
        <v>532486</v>
      </c>
      <c r="M362" s="387">
        <v>115.9</v>
      </c>
      <c r="N362" s="415">
        <v>3525.54</v>
      </c>
      <c r="O362" s="383">
        <v>395.08</v>
      </c>
      <c r="P362" s="383">
        <v>120.9</v>
      </c>
      <c r="Q362" s="361">
        <v>1127887.8</v>
      </c>
      <c r="R362" s="385">
        <v>1.46</v>
      </c>
      <c r="S362" s="1852">
        <v>-4.2</v>
      </c>
      <c r="T362" s="386">
        <v>1.0740000000000001</v>
      </c>
      <c r="U362" s="365">
        <v>536014</v>
      </c>
      <c r="X362" s="388">
        <v>104.9</v>
      </c>
      <c r="Y362" s="389">
        <v>210308</v>
      </c>
      <c r="Z362" s="390">
        <v>375984</v>
      </c>
      <c r="AB362" s="388">
        <v>106.9</v>
      </c>
      <c r="AC362" s="391">
        <v>19001.400000000001</v>
      </c>
      <c r="AD362" s="390">
        <v>364352</v>
      </c>
    </row>
    <row r="363" spans="1:30">
      <c r="A363" s="40"/>
      <c r="B363" s="41" t="s">
        <v>164</v>
      </c>
      <c r="C363" s="383">
        <v>115.3</v>
      </c>
      <c r="D363" s="415">
        <v>3695293.7899113037</v>
      </c>
      <c r="E363" s="384">
        <v>342274</v>
      </c>
      <c r="F363" s="383">
        <v>117.6</v>
      </c>
      <c r="G363" s="361">
        <v>1113934.1359999999</v>
      </c>
      <c r="H363" s="385">
        <v>1.46</v>
      </c>
      <c r="I363" s="404">
        <v>-3.1</v>
      </c>
      <c r="J363" s="386">
        <v>1.0109999999999999</v>
      </c>
      <c r="K363" s="365">
        <v>562735</v>
      </c>
      <c r="M363" s="387">
        <v>115.3</v>
      </c>
      <c r="N363" s="415">
        <v>3499.13</v>
      </c>
      <c r="O363" s="383">
        <v>403.46</v>
      </c>
      <c r="P363" s="383">
        <v>117.6</v>
      </c>
      <c r="Q363" s="361">
        <v>1134729.2</v>
      </c>
      <c r="R363" s="385">
        <v>1.46</v>
      </c>
      <c r="S363" s="1852">
        <v>-3.1</v>
      </c>
      <c r="T363" s="386">
        <v>1.095</v>
      </c>
      <c r="U363" s="365">
        <v>583516</v>
      </c>
      <c r="X363" s="388">
        <v>100</v>
      </c>
      <c r="Y363" s="389">
        <v>175490</v>
      </c>
      <c r="Z363" s="390">
        <v>364869</v>
      </c>
      <c r="AB363" s="388">
        <v>104</v>
      </c>
      <c r="AC363" s="391">
        <v>19406.8</v>
      </c>
      <c r="AD363" s="390">
        <v>358505</v>
      </c>
    </row>
    <row r="364" spans="1:30">
      <c r="A364" s="40"/>
      <c r="B364" s="41" t="s">
        <v>165</v>
      </c>
      <c r="C364" s="383">
        <v>116.7</v>
      </c>
      <c r="D364" s="415">
        <v>3427621.80226989</v>
      </c>
      <c r="E364" s="384">
        <v>374357</v>
      </c>
      <c r="F364" s="383">
        <v>123.9</v>
      </c>
      <c r="G364" s="361">
        <v>1102655.416</v>
      </c>
      <c r="H364" s="385">
        <v>1.47</v>
      </c>
      <c r="I364" s="404">
        <v>-2.2000000000000002</v>
      </c>
      <c r="J364" s="386">
        <v>1.073</v>
      </c>
      <c r="K364" s="365">
        <v>482074</v>
      </c>
      <c r="M364" s="387">
        <v>116.7</v>
      </c>
      <c r="N364" s="415">
        <v>3355.82</v>
      </c>
      <c r="O364" s="383">
        <v>363.65</v>
      </c>
      <c r="P364" s="383">
        <v>123.9</v>
      </c>
      <c r="Q364" s="361">
        <v>1108031.5</v>
      </c>
      <c r="R364" s="385">
        <v>1.47</v>
      </c>
      <c r="S364" s="1852">
        <v>-2.2000000000000002</v>
      </c>
      <c r="T364" s="386">
        <v>1.0569999999999999</v>
      </c>
      <c r="U364" s="365">
        <v>493080</v>
      </c>
      <c r="X364" s="388">
        <v>104.1</v>
      </c>
      <c r="Y364" s="389">
        <v>161321</v>
      </c>
      <c r="Z364" s="390">
        <v>305369</v>
      </c>
      <c r="AB364" s="388">
        <v>105.3</v>
      </c>
      <c r="AC364" s="391">
        <v>18876.900000000001</v>
      </c>
      <c r="AD364" s="390">
        <v>330968</v>
      </c>
    </row>
    <row r="365" spans="1:30">
      <c r="A365" s="40"/>
      <c r="B365" s="41" t="s">
        <v>166</v>
      </c>
      <c r="C365" s="383">
        <v>120.6</v>
      </c>
      <c r="D365" s="415">
        <v>3541881.4122962523</v>
      </c>
      <c r="E365" s="384">
        <v>439645</v>
      </c>
      <c r="F365" s="383">
        <v>128.4</v>
      </c>
      <c r="G365" s="361">
        <v>1148494.3469999998</v>
      </c>
      <c r="H365" s="385">
        <v>1.47</v>
      </c>
      <c r="I365" s="404">
        <v>-2.9</v>
      </c>
      <c r="J365" s="430">
        <v>1.125</v>
      </c>
      <c r="K365" s="365">
        <v>573616</v>
      </c>
      <c r="M365" s="387">
        <v>120.6</v>
      </c>
      <c r="N365" s="415">
        <v>3427.28</v>
      </c>
      <c r="O365" s="383">
        <v>414.76</v>
      </c>
      <c r="P365" s="383">
        <v>128.4</v>
      </c>
      <c r="Q365" s="361">
        <v>1133974.8999999999</v>
      </c>
      <c r="R365" s="385">
        <v>1.47</v>
      </c>
      <c r="S365" s="1852">
        <v>-2.9</v>
      </c>
      <c r="T365" s="430">
        <v>1.1140000000000001</v>
      </c>
      <c r="U365" s="365">
        <v>553635</v>
      </c>
      <c r="X365" s="388">
        <v>109.8</v>
      </c>
      <c r="Y365" s="389">
        <v>192171</v>
      </c>
      <c r="Z365" s="390">
        <v>381969</v>
      </c>
      <c r="AB365" s="388">
        <v>106</v>
      </c>
      <c r="AC365" s="391">
        <v>20038.8</v>
      </c>
      <c r="AD365" s="390">
        <v>372457</v>
      </c>
    </row>
    <row r="366" spans="1:30">
      <c r="A366" s="40"/>
      <c r="B366" s="41" t="s">
        <v>167</v>
      </c>
      <c r="C366" s="383">
        <v>115.4</v>
      </c>
      <c r="D366" s="415">
        <v>3343949.891685361</v>
      </c>
      <c r="E366" s="384">
        <v>442845</v>
      </c>
      <c r="F366" s="383">
        <v>117.2</v>
      </c>
      <c r="G366" s="361">
        <v>1177712.28</v>
      </c>
      <c r="H366" s="385">
        <v>1.46</v>
      </c>
      <c r="I366" s="404">
        <v>-4.5999999999999996</v>
      </c>
      <c r="J366" s="386">
        <v>1.0640000000000001</v>
      </c>
      <c r="K366" s="365">
        <v>543911</v>
      </c>
      <c r="M366" s="387">
        <v>115.4</v>
      </c>
      <c r="N366" s="415">
        <v>3455.81</v>
      </c>
      <c r="O366" s="383">
        <v>408.36</v>
      </c>
      <c r="P366" s="383">
        <v>117.2</v>
      </c>
      <c r="Q366" s="361">
        <v>1143691.5</v>
      </c>
      <c r="R366" s="385">
        <v>1.46</v>
      </c>
      <c r="S366" s="1852">
        <v>-4.5999999999999996</v>
      </c>
      <c r="T366" s="386">
        <v>1.0669999999999999</v>
      </c>
      <c r="U366" s="365">
        <v>543896</v>
      </c>
      <c r="X366" s="388">
        <v>107.4</v>
      </c>
      <c r="Y366" s="389">
        <v>202726</v>
      </c>
      <c r="Z366" s="390">
        <v>377322</v>
      </c>
      <c r="AB366" s="388">
        <v>104.3</v>
      </c>
      <c r="AC366" s="391">
        <v>19726</v>
      </c>
      <c r="AD366" s="390">
        <v>356004</v>
      </c>
    </row>
    <row r="367" spans="1:30">
      <c r="A367" s="57"/>
      <c r="B367" s="58" t="s">
        <v>168</v>
      </c>
      <c r="C367" s="405">
        <v>113.9</v>
      </c>
      <c r="D367" s="429">
        <v>3431179.1072086398</v>
      </c>
      <c r="E367" s="406">
        <v>404684</v>
      </c>
      <c r="F367" s="405">
        <v>114.1</v>
      </c>
      <c r="G367" s="373">
        <v>1130973.6399999999</v>
      </c>
      <c r="H367" s="407">
        <v>1.47</v>
      </c>
      <c r="I367" s="408">
        <v>-2.7</v>
      </c>
      <c r="J367" s="409">
        <v>1.0309999999999999</v>
      </c>
      <c r="K367" s="377">
        <v>557400</v>
      </c>
      <c r="M367" s="410">
        <v>113.9</v>
      </c>
      <c r="N367" s="429">
        <v>3525.94</v>
      </c>
      <c r="O367" s="405">
        <v>388.82</v>
      </c>
      <c r="P367" s="405">
        <v>114.1</v>
      </c>
      <c r="Q367" s="373">
        <v>1132033.5</v>
      </c>
      <c r="R367" s="407">
        <v>1.47</v>
      </c>
      <c r="S367" s="1853">
        <v>-2.7</v>
      </c>
      <c r="T367" s="409">
        <v>0.98899999999999999</v>
      </c>
      <c r="U367" s="377">
        <v>518473</v>
      </c>
      <c r="X367" s="388">
        <v>112.3</v>
      </c>
      <c r="Y367" s="389">
        <v>284931</v>
      </c>
      <c r="Z367" s="390">
        <v>334464</v>
      </c>
      <c r="AB367" s="388">
        <v>106.9</v>
      </c>
      <c r="AC367" s="391">
        <v>19526.599999999999</v>
      </c>
      <c r="AD367" s="390">
        <v>341751</v>
      </c>
    </row>
    <row r="368" spans="1:30">
      <c r="A368" s="40" t="s">
        <v>227</v>
      </c>
      <c r="B368" s="41" t="s">
        <v>157</v>
      </c>
      <c r="C368" s="383">
        <v>110.3</v>
      </c>
      <c r="D368" s="415">
        <v>3464981.5088633494</v>
      </c>
      <c r="E368" s="384">
        <v>267671</v>
      </c>
      <c r="F368" s="383">
        <v>108.6</v>
      </c>
      <c r="G368" s="361">
        <v>1034254.8239999999</v>
      </c>
      <c r="H368" s="385">
        <v>1.46</v>
      </c>
      <c r="I368" s="404">
        <v>-4.8</v>
      </c>
      <c r="J368" s="386">
        <v>0.95099999999999996</v>
      </c>
      <c r="K368" s="365">
        <v>439203</v>
      </c>
      <c r="M368" s="387">
        <v>110.3</v>
      </c>
      <c r="N368" s="415">
        <v>3597.96</v>
      </c>
      <c r="O368" s="383">
        <v>333.36</v>
      </c>
      <c r="P368" s="383">
        <v>108.6</v>
      </c>
      <c r="Q368" s="361">
        <v>1086938.7</v>
      </c>
      <c r="R368" s="385">
        <v>1.46</v>
      </c>
      <c r="S368" s="1852">
        <v>-4.8</v>
      </c>
      <c r="T368" s="386">
        <v>1.026</v>
      </c>
      <c r="U368" s="365">
        <v>525689</v>
      </c>
      <c r="X368" s="411">
        <v>95.1</v>
      </c>
      <c r="Y368" s="412">
        <v>202742</v>
      </c>
      <c r="Z368" s="413">
        <v>364355</v>
      </c>
      <c r="AB368" s="411">
        <v>98.1</v>
      </c>
      <c r="AC368" s="414">
        <v>19403.8</v>
      </c>
      <c r="AD368" s="413">
        <v>338823</v>
      </c>
    </row>
    <row r="369" spans="1:30">
      <c r="A369" s="40">
        <v>2019</v>
      </c>
      <c r="B369" s="41" t="s">
        <v>158</v>
      </c>
      <c r="C369" s="383">
        <v>114.3</v>
      </c>
      <c r="D369" s="415">
        <v>3315440.221861213</v>
      </c>
      <c r="E369" s="384">
        <v>436563</v>
      </c>
      <c r="F369" s="383">
        <v>114.7</v>
      </c>
      <c r="G369" s="361">
        <v>1064502.439</v>
      </c>
      <c r="H369" s="385">
        <v>1.45</v>
      </c>
      <c r="I369" s="404">
        <v>-4.9000000000000004</v>
      </c>
      <c r="J369" s="386">
        <v>1.024</v>
      </c>
      <c r="K369" s="365">
        <v>545246</v>
      </c>
      <c r="M369" s="387">
        <v>114.3</v>
      </c>
      <c r="N369" s="415">
        <v>3629.59</v>
      </c>
      <c r="O369" s="383">
        <v>397.91</v>
      </c>
      <c r="P369" s="383">
        <v>114.7</v>
      </c>
      <c r="Q369" s="361">
        <v>1103131.6000000001</v>
      </c>
      <c r="R369" s="385">
        <v>1.45</v>
      </c>
      <c r="S369" s="1852">
        <v>-4.9000000000000004</v>
      </c>
      <c r="T369" s="386">
        <v>1.0249999999999999</v>
      </c>
      <c r="U369" s="365">
        <v>570268</v>
      </c>
      <c r="X369" s="388">
        <v>98.4</v>
      </c>
      <c r="Y369" s="389">
        <v>165884</v>
      </c>
      <c r="Z369" s="390">
        <v>314476</v>
      </c>
      <c r="AB369" s="388">
        <v>99.9</v>
      </c>
      <c r="AC369" s="391">
        <v>19552.400000000001</v>
      </c>
      <c r="AD369" s="390">
        <v>347613</v>
      </c>
    </row>
    <row r="370" spans="1:30">
      <c r="A370" s="40"/>
      <c r="B370" s="41" t="s">
        <v>159</v>
      </c>
      <c r="C370" s="383">
        <v>109.4</v>
      </c>
      <c r="D370" s="415">
        <v>3564589.2490429799</v>
      </c>
      <c r="E370" s="384">
        <v>345969</v>
      </c>
      <c r="F370" s="383">
        <v>107.1</v>
      </c>
      <c r="G370" s="361">
        <v>1087599.162</v>
      </c>
      <c r="H370" s="385">
        <v>1.45</v>
      </c>
      <c r="I370" s="404">
        <v>-1.2</v>
      </c>
      <c r="J370" s="386">
        <v>1.137</v>
      </c>
      <c r="K370" s="365">
        <v>623974</v>
      </c>
      <c r="M370" s="387">
        <v>109.4</v>
      </c>
      <c r="N370" s="415">
        <v>3664.42</v>
      </c>
      <c r="O370" s="383">
        <v>351.15</v>
      </c>
      <c r="P370" s="383">
        <v>107.1</v>
      </c>
      <c r="Q370" s="361">
        <v>1100859</v>
      </c>
      <c r="R370" s="385">
        <v>1.45</v>
      </c>
      <c r="S370" s="1852">
        <v>-1.2</v>
      </c>
      <c r="T370" s="386">
        <v>0.95199999999999996</v>
      </c>
      <c r="U370" s="365">
        <v>539914</v>
      </c>
      <c r="X370" s="388">
        <v>103.3</v>
      </c>
      <c r="Y370" s="389">
        <v>202085</v>
      </c>
      <c r="Z370" s="390">
        <v>342372</v>
      </c>
      <c r="AB370" s="388">
        <v>101</v>
      </c>
      <c r="AC370" s="391">
        <v>18438.099999999999</v>
      </c>
      <c r="AD370" s="390">
        <v>351763</v>
      </c>
    </row>
    <row r="371" spans="1:30">
      <c r="A371" s="40"/>
      <c r="B371" s="41" t="s">
        <v>160</v>
      </c>
      <c r="C371" s="383">
        <v>110.5</v>
      </c>
      <c r="D371" s="415">
        <v>3645513.5177849438</v>
      </c>
      <c r="E371" s="384">
        <v>443780</v>
      </c>
      <c r="F371" s="383">
        <v>108.4</v>
      </c>
      <c r="G371" s="361">
        <v>1121815.584</v>
      </c>
      <c r="H371" s="385">
        <v>1.44</v>
      </c>
      <c r="I371" s="404">
        <v>-1.8</v>
      </c>
      <c r="J371" s="386">
        <v>0.97499999999999998</v>
      </c>
      <c r="K371" s="365">
        <v>527994</v>
      </c>
      <c r="M371" s="387">
        <v>110.5</v>
      </c>
      <c r="N371" s="415">
        <v>3749.55</v>
      </c>
      <c r="O371" s="383">
        <v>383.48</v>
      </c>
      <c r="P371" s="383">
        <v>108.4</v>
      </c>
      <c r="Q371" s="361">
        <v>1082086.5</v>
      </c>
      <c r="R371" s="385">
        <v>1.44</v>
      </c>
      <c r="S371" s="1852">
        <v>-1.8</v>
      </c>
      <c r="T371" s="386">
        <v>0.998</v>
      </c>
      <c r="U371" s="365">
        <v>521804</v>
      </c>
      <c r="X371" s="388">
        <v>103.3</v>
      </c>
      <c r="Y371" s="389">
        <v>178776</v>
      </c>
      <c r="Z371" s="390">
        <v>355506</v>
      </c>
      <c r="AB371" s="388">
        <v>100.4</v>
      </c>
      <c r="AC371" s="391">
        <v>20903.400000000001</v>
      </c>
      <c r="AD371" s="390">
        <v>348171</v>
      </c>
    </row>
    <row r="372" spans="1:30">
      <c r="A372" s="40" t="s">
        <v>368</v>
      </c>
      <c r="B372" s="41" t="s">
        <v>161</v>
      </c>
      <c r="C372" s="383">
        <v>113.1</v>
      </c>
      <c r="D372" s="415">
        <v>3878236.9855872863</v>
      </c>
      <c r="E372" s="384">
        <v>368685</v>
      </c>
      <c r="F372" s="383">
        <v>113.9</v>
      </c>
      <c r="G372" s="361">
        <v>1099196.9910000002</v>
      </c>
      <c r="H372" s="385">
        <v>1.44</v>
      </c>
      <c r="I372" s="404">
        <v>-0.3</v>
      </c>
      <c r="J372" s="386">
        <v>0.95199999999999996</v>
      </c>
      <c r="K372" s="365">
        <v>469507</v>
      </c>
      <c r="M372" s="387">
        <v>113.1</v>
      </c>
      <c r="N372" s="415">
        <v>3808.66</v>
      </c>
      <c r="O372" s="383">
        <v>397.96</v>
      </c>
      <c r="P372" s="383">
        <v>113.9</v>
      </c>
      <c r="Q372" s="361">
        <v>1121550.7</v>
      </c>
      <c r="R372" s="385">
        <v>1.44</v>
      </c>
      <c r="S372" s="1852">
        <v>-0.3</v>
      </c>
      <c r="T372" s="386">
        <v>1.034</v>
      </c>
      <c r="U372" s="365">
        <v>504698</v>
      </c>
      <c r="X372" s="388">
        <v>103.3</v>
      </c>
      <c r="Y372" s="389">
        <v>179054</v>
      </c>
      <c r="Z372" s="390">
        <v>368614</v>
      </c>
      <c r="AB372" s="388">
        <v>106.4</v>
      </c>
      <c r="AC372" s="391">
        <v>20396.900000000001</v>
      </c>
      <c r="AD372" s="390">
        <v>354151</v>
      </c>
    </row>
    <row r="373" spans="1:30">
      <c r="A373" s="40"/>
      <c r="B373" s="41" t="s">
        <v>162</v>
      </c>
      <c r="C373" s="383">
        <v>113.6</v>
      </c>
      <c r="D373" s="415">
        <v>3601631.2316318736</v>
      </c>
      <c r="E373" s="384">
        <v>393074</v>
      </c>
      <c r="F373" s="383">
        <v>117.5</v>
      </c>
      <c r="G373" s="361">
        <v>1120557.24</v>
      </c>
      <c r="H373" s="385">
        <v>1.43</v>
      </c>
      <c r="I373" s="404">
        <v>0</v>
      </c>
      <c r="J373" s="386">
        <v>1.042</v>
      </c>
      <c r="K373" s="365">
        <v>532439</v>
      </c>
      <c r="M373" s="387">
        <v>113.6</v>
      </c>
      <c r="N373" s="415">
        <v>3509.93</v>
      </c>
      <c r="O373" s="383">
        <v>364.49</v>
      </c>
      <c r="P373" s="383">
        <v>117.5</v>
      </c>
      <c r="Q373" s="361">
        <v>1090206.2</v>
      </c>
      <c r="R373" s="385">
        <v>1.43</v>
      </c>
      <c r="S373" s="1852">
        <v>0</v>
      </c>
      <c r="T373" s="386">
        <v>1.016</v>
      </c>
      <c r="U373" s="365">
        <v>517094</v>
      </c>
      <c r="X373" s="388">
        <v>98.4</v>
      </c>
      <c r="Y373" s="389">
        <v>181695</v>
      </c>
      <c r="Z373" s="390">
        <v>308171</v>
      </c>
      <c r="AB373" s="388">
        <v>101.6</v>
      </c>
      <c r="AC373" s="391">
        <v>19184.8</v>
      </c>
      <c r="AD373" s="390">
        <v>335061</v>
      </c>
    </row>
    <row r="374" spans="1:30">
      <c r="A374" s="40"/>
      <c r="B374" s="41" t="s">
        <v>163</v>
      </c>
      <c r="C374" s="383">
        <v>119.3</v>
      </c>
      <c r="D374" s="415">
        <v>3628122.1773307533</v>
      </c>
      <c r="E374" s="384">
        <v>445875</v>
      </c>
      <c r="F374" s="383">
        <v>131.9</v>
      </c>
      <c r="G374" s="361">
        <v>1133698.929</v>
      </c>
      <c r="H374" s="385">
        <v>1.42</v>
      </c>
      <c r="I374" s="404">
        <v>-5.4</v>
      </c>
      <c r="J374" s="386">
        <v>1.077</v>
      </c>
      <c r="K374" s="365">
        <v>538493</v>
      </c>
      <c r="M374" s="387">
        <v>119.3</v>
      </c>
      <c r="N374" s="415">
        <v>3405.07</v>
      </c>
      <c r="O374" s="383">
        <v>474.51</v>
      </c>
      <c r="P374" s="383">
        <v>131.9</v>
      </c>
      <c r="Q374" s="361">
        <v>1101173.5</v>
      </c>
      <c r="R374" s="385">
        <v>1.42</v>
      </c>
      <c r="S374" s="1852">
        <v>-5.4</v>
      </c>
      <c r="T374" s="386">
        <v>1.123</v>
      </c>
      <c r="U374" s="365">
        <v>528471</v>
      </c>
      <c r="X374" s="388">
        <v>96.7</v>
      </c>
      <c r="Y374" s="389">
        <v>204630</v>
      </c>
      <c r="Z374" s="390">
        <v>369398</v>
      </c>
      <c r="AB374" s="388">
        <v>98.2</v>
      </c>
      <c r="AC374" s="391">
        <v>18523.8</v>
      </c>
      <c r="AD374" s="390">
        <v>344190</v>
      </c>
    </row>
    <row r="375" spans="1:30">
      <c r="A375" s="40"/>
      <c r="B375" s="41" t="s">
        <v>164</v>
      </c>
      <c r="C375" s="383">
        <v>108.7</v>
      </c>
      <c r="D375" s="415">
        <v>3483197.0874381</v>
      </c>
      <c r="E375" s="384">
        <v>278472</v>
      </c>
      <c r="F375" s="383">
        <v>112.4</v>
      </c>
      <c r="G375" s="361">
        <v>1092004.3760000002</v>
      </c>
      <c r="H375" s="385">
        <v>1.42</v>
      </c>
      <c r="I375" s="404">
        <v>0.3</v>
      </c>
      <c r="J375" s="386">
        <v>0.90400000000000003</v>
      </c>
      <c r="K375" s="365">
        <v>470999</v>
      </c>
      <c r="M375" s="387">
        <v>108.7</v>
      </c>
      <c r="N375" s="415">
        <v>3271.11</v>
      </c>
      <c r="O375" s="383">
        <v>332.62</v>
      </c>
      <c r="P375" s="383">
        <v>112.4</v>
      </c>
      <c r="Q375" s="361">
        <v>1113044.5</v>
      </c>
      <c r="R375" s="385">
        <v>1.42</v>
      </c>
      <c r="S375" s="1852">
        <v>0.3</v>
      </c>
      <c r="T375" s="386">
        <v>0.97599999999999998</v>
      </c>
      <c r="U375" s="365">
        <v>489508</v>
      </c>
      <c r="X375" s="388">
        <v>95.1</v>
      </c>
      <c r="Y375" s="389">
        <v>173392</v>
      </c>
      <c r="Z375" s="390">
        <v>331654</v>
      </c>
      <c r="AB375" s="388">
        <v>98.6</v>
      </c>
      <c r="AC375" s="391">
        <v>18560.900000000001</v>
      </c>
      <c r="AD375" s="390">
        <v>334815</v>
      </c>
    </row>
    <row r="376" spans="1:30">
      <c r="A376" s="40"/>
      <c r="B376" s="41" t="s">
        <v>165</v>
      </c>
      <c r="C376" s="383">
        <v>110.5</v>
      </c>
      <c r="D376" s="415">
        <v>3542635.1158799129</v>
      </c>
      <c r="E376" s="384">
        <v>447610</v>
      </c>
      <c r="F376" s="383">
        <v>113</v>
      </c>
      <c r="G376" s="361">
        <v>1090943.04</v>
      </c>
      <c r="H376" s="385">
        <v>1.41</v>
      </c>
      <c r="I376" s="404">
        <v>11.8</v>
      </c>
      <c r="J376" s="386">
        <v>1.012</v>
      </c>
      <c r="K376" s="365">
        <v>489807</v>
      </c>
      <c r="M376" s="387">
        <v>110.5</v>
      </c>
      <c r="N376" s="415">
        <v>3448.61</v>
      </c>
      <c r="O376" s="383">
        <v>444.11</v>
      </c>
      <c r="P376" s="383">
        <v>113</v>
      </c>
      <c r="Q376" s="361">
        <v>1095972</v>
      </c>
      <c r="R376" s="385">
        <v>1.41</v>
      </c>
      <c r="S376" s="1852">
        <v>11.8</v>
      </c>
      <c r="T376" s="386">
        <v>0.999</v>
      </c>
      <c r="U376" s="365">
        <v>506063</v>
      </c>
      <c r="X376" s="388">
        <v>93.4</v>
      </c>
      <c r="Y376" s="389">
        <v>206398</v>
      </c>
      <c r="Z376" s="390">
        <v>330422</v>
      </c>
      <c r="AB376" s="388">
        <v>94.3</v>
      </c>
      <c r="AC376" s="391">
        <v>23550</v>
      </c>
      <c r="AD376" s="390">
        <v>338706</v>
      </c>
    </row>
    <row r="377" spans="1:30">
      <c r="A377" s="40"/>
      <c r="B377" s="41" t="s">
        <v>166</v>
      </c>
      <c r="C377" s="383">
        <v>107</v>
      </c>
      <c r="D377" s="415">
        <v>3587370.7293662969</v>
      </c>
      <c r="E377" s="384">
        <v>413707</v>
      </c>
      <c r="F377" s="383">
        <v>108.9</v>
      </c>
      <c r="G377" s="361">
        <v>1113885.227</v>
      </c>
      <c r="H377" s="385">
        <v>1.41</v>
      </c>
      <c r="I377" s="404">
        <v>-8</v>
      </c>
      <c r="J377" s="386">
        <v>0.99299999999999999</v>
      </c>
      <c r="K377" s="365">
        <v>497193</v>
      </c>
      <c r="M377" s="387">
        <v>107</v>
      </c>
      <c r="N377" s="415">
        <v>3455.8</v>
      </c>
      <c r="O377" s="383">
        <v>382.22</v>
      </c>
      <c r="P377" s="383">
        <v>108.9</v>
      </c>
      <c r="Q377" s="361">
        <v>1095607.3999999999</v>
      </c>
      <c r="R377" s="385">
        <v>1.41</v>
      </c>
      <c r="S377" s="1852">
        <v>-8</v>
      </c>
      <c r="T377" s="386">
        <v>0.97299999999999998</v>
      </c>
      <c r="U377" s="365">
        <v>473382</v>
      </c>
      <c r="X377" s="388">
        <v>98.4</v>
      </c>
      <c r="Y377" s="389">
        <v>161426</v>
      </c>
      <c r="Z377" s="390">
        <v>329991</v>
      </c>
      <c r="AB377" s="388">
        <v>95.1</v>
      </c>
      <c r="AC377" s="391">
        <v>16997.400000000001</v>
      </c>
      <c r="AD377" s="390">
        <v>324953</v>
      </c>
    </row>
    <row r="378" spans="1:30">
      <c r="A378" s="40"/>
      <c r="B378" s="41" t="s">
        <v>167</v>
      </c>
      <c r="C378" s="383">
        <v>105.3</v>
      </c>
      <c r="D378" s="415">
        <v>3085195.1806005794</v>
      </c>
      <c r="E378" s="384">
        <v>308614</v>
      </c>
      <c r="F378" s="383">
        <v>104.7</v>
      </c>
      <c r="G378" s="361">
        <v>1132280.1599999999</v>
      </c>
      <c r="H378" s="385">
        <v>1.4</v>
      </c>
      <c r="I378" s="404">
        <v>-1.9</v>
      </c>
      <c r="J378" s="386">
        <v>0.96599999999999997</v>
      </c>
      <c r="K378" s="365">
        <v>479406</v>
      </c>
      <c r="M378" s="387">
        <v>105.3</v>
      </c>
      <c r="N378" s="415">
        <v>3192.84</v>
      </c>
      <c r="O378" s="383">
        <v>278.26</v>
      </c>
      <c r="P378" s="383">
        <v>104.7</v>
      </c>
      <c r="Q378" s="361">
        <v>1103048.6000000001</v>
      </c>
      <c r="R378" s="385">
        <v>1.4</v>
      </c>
      <c r="S378" s="1852">
        <v>-1.9</v>
      </c>
      <c r="T378" s="386">
        <v>0.97099999999999997</v>
      </c>
      <c r="U378" s="365">
        <v>477686</v>
      </c>
      <c r="X378" s="388">
        <v>97.5</v>
      </c>
      <c r="Y378" s="389">
        <v>187053</v>
      </c>
      <c r="Z378" s="390">
        <v>336725</v>
      </c>
      <c r="AB378" s="388">
        <v>94.5</v>
      </c>
      <c r="AC378" s="391">
        <v>18423.7</v>
      </c>
      <c r="AD378" s="390">
        <v>330870</v>
      </c>
    </row>
    <row r="379" spans="1:30">
      <c r="A379" s="40"/>
      <c r="B379" s="41" t="s">
        <v>168</v>
      </c>
      <c r="C379" s="383">
        <v>108.2</v>
      </c>
      <c r="D379" s="415">
        <v>3423167.9668335253</v>
      </c>
      <c r="E379" s="384">
        <v>502904</v>
      </c>
      <c r="F379" s="383">
        <v>111.9</v>
      </c>
      <c r="G379" s="361">
        <v>1102759.74</v>
      </c>
      <c r="H379" s="385">
        <v>1.4</v>
      </c>
      <c r="I379" s="404">
        <v>-3.5</v>
      </c>
      <c r="J379" s="386">
        <v>1.034</v>
      </c>
      <c r="K379" s="365">
        <v>519634</v>
      </c>
      <c r="M379" s="387">
        <v>108.2</v>
      </c>
      <c r="N379" s="415">
        <v>3532.37</v>
      </c>
      <c r="O379" s="383">
        <v>511.16</v>
      </c>
      <c r="P379" s="383">
        <v>111.9</v>
      </c>
      <c r="Q379" s="361">
        <v>1104982.8999999999</v>
      </c>
      <c r="R379" s="385">
        <v>1.4</v>
      </c>
      <c r="S379" s="1852">
        <v>-3.5</v>
      </c>
      <c r="T379" s="386">
        <v>0.98699999999999999</v>
      </c>
      <c r="U379" s="365">
        <v>485629</v>
      </c>
      <c r="X379" s="388">
        <v>96.7</v>
      </c>
      <c r="Y379" s="389">
        <v>265696</v>
      </c>
      <c r="Z379" s="390">
        <v>328852</v>
      </c>
      <c r="AB379" s="392">
        <v>92.1</v>
      </c>
      <c r="AC379" s="395">
        <v>18429.5</v>
      </c>
      <c r="AD379" s="394">
        <v>324785</v>
      </c>
    </row>
    <row r="380" spans="1:30">
      <c r="A380" s="70" t="s">
        <v>230</v>
      </c>
      <c r="B380" s="71" t="s">
        <v>157</v>
      </c>
      <c r="C380" s="396">
        <v>108.7</v>
      </c>
      <c r="D380" s="428">
        <v>2978540.0703307707</v>
      </c>
      <c r="E380" s="397">
        <v>340801</v>
      </c>
      <c r="F380" s="396">
        <v>110.4</v>
      </c>
      <c r="G380" s="398">
        <v>1061021.5990000002</v>
      </c>
      <c r="H380" s="399">
        <v>1.31</v>
      </c>
      <c r="I380" s="400">
        <v>-2.2000000000000002</v>
      </c>
      <c r="J380" s="401">
        <v>0.995</v>
      </c>
      <c r="K380" s="402">
        <v>393930</v>
      </c>
      <c r="M380" s="403">
        <v>108.7</v>
      </c>
      <c r="N380" s="428">
        <v>3113.56</v>
      </c>
      <c r="O380" s="396">
        <v>439.4</v>
      </c>
      <c r="P380" s="396">
        <v>110.4</v>
      </c>
      <c r="Q380" s="398">
        <v>1108077.3999999999</v>
      </c>
      <c r="R380" s="399">
        <v>1.31</v>
      </c>
      <c r="S380" s="1851">
        <v>-2.2000000000000002</v>
      </c>
      <c r="T380" s="401">
        <v>1.0740000000000001</v>
      </c>
      <c r="U380" s="402">
        <v>469702</v>
      </c>
      <c r="X380" s="411">
        <v>92.6</v>
      </c>
      <c r="Y380" s="412">
        <v>191530</v>
      </c>
      <c r="Z380" s="413">
        <v>351204</v>
      </c>
      <c r="AB380" s="411">
        <v>95.8</v>
      </c>
      <c r="AC380" s="414">
        <v>18309</v>
      </c>
      <c r="AD380" s="413">
        <v>324888</v>
      </c>
    </row>
    <row r="381" spans="1:30">
      <c r="A381" s="40">
        <v>2020</v>
      </c>
      <c r="B381" s="41" t="s">
        <v>158</v>
      </c>
      <c r="C381" s="383">
        <v>104.6</v>
      </c>
      <c r="D381" s="415">
        <v>3336880.1083327425</v>
      </c>
      <c r="E381" s="384">
        <v>256374</v>
      </c>
      <c r="F381" s="383">
        <v>102.5</v>
      </c>
      <c r="G381" s="361">
        <v>1067340.6939999999</v>
      </c>
      <c r="H381" s="385">
        <v>1.26</v>
      </c>
      <c r="I381" s="404">
        <v>2.8</v>
      </c>
      <c r="J381" s="386">
        <v>1.002</v>
      </c>
      <c r="K381" s="365">
        <v>476070</v>
      </c>
      <c r="M381" s="387">
        <v>104.6</v>
      </c>
      <c r="N381" s="415">
        <v>3536.87</v>
      </c>
      <c r="O381" s="383">
        <v>246.92</v>
      </c>
      <c r="P381" s="383">
        <v>102.5</v>
      </c>
      <c r="Q381" s="361">
        <v>1097466.1000000001</v>
      </c>
      <c r="R381" s="385">
        <v>1.26</v>
      </c>
      <c r="S381" s="1852">
        <v>2.8</v>
      </c>
      <c r="T381" s="386">
        <v>1.008</v>
      </c>
      <c r="U381" s="365">
        <v>482699</v>
      </c>
      <c r="X381" s="388">
        <v>98.4</v>
      </c>
      <c r="Y381" s="389">
        <v>154873</v>
      </c>
      <c r="Z381" s="390">
        <v>257435</v>
      </c>
      <c r="AB381" s="388">
        <v>98.5</v>
      </c>
      <c r="AC381" s="391">
        <v>17732.2</v>
      </c>
      <c r="AD381" s="390">
        <v>293909</v>
      </c>
    </row>
    <row r="382" spans="1:30">
      <c r="A382" s="40"/>
      <c r="B382" s="41" t="s">
        <v>159</v>
      </c>
      <c r="C382" s="383">
        <v>111.9</v>
      </c>
      <c r="D382" s="415">
        <v>3187764.6733169728</v>
      </c>
      <c r="E382" s="384">
        <v>407489</v>
      </c>
      <c r="F382" s="383">
        <v>119.6</v>
      </c>
      <c r="G382" s="361">
        <v>1073958.4510000001</v>
      </c>
      <c r="H382" s="385">
        <v>1.21</v>
      </c>
      <c r="I382" s="404">
        <v>-6.4</v>
      </c>
      <c r="J382" s="386">
        <v>1.226</v>
      </c>
      <c r="K382" s="365">
        <v>543150</v>
      </c>
      <c r="M382" s="387">
        <v>111.9</v>
      </c>
      <c r="N382" s="415">
        <v>3281.88</v>
      </c>
      <c r="O382" s="383">
        <v>404.9</v>
      </c>
      <c r="P382" s="383">
        <v>119.6</v>
      </c>
      <c r="Q382" s="361">
        <v>1093621.1000000001</v>
      </c>
      <c r="R382" s="385">
        <v>1.21</v>
      </c>
      <c r="S382" s="1852">
        <v>-6.4</v>
      </c>
      <c r="T382" s="386">
        <v>1.0289999999999999</v>
      </c>
      <c r="U382" s="365">
        <v>476534</v>
      </c>
      <c r="X382" s="388">
        <v>94.3</v>
      </c>
      <c r="Y382" s="389">
        <v>143008</v>
      </c>
      <c r="Z382" s="390">
        <v>317198</v>
      </c>
      <c r="AB382" s="388">
        <v>92.6</v>
      </c>
      <c r="AC382" s="391">
        <v>12249.1</v>
      </c>
      <c r="AD382" s="390">
        <v>313840</v>
      </c>
    </row>
    <row r="383" spans="1:30">
      <c r="A383" s="40"/>
      <c r="B383" s="41" t="s">
        <v>160</v>
      </c>
      <c r="C383" s="383">
        <v>92.9</v>
      </c>
      <c r="D383" s="415">
        <v>3040134.9174115364</v>
      </c>
      <c r="E383" s="384">
        <v>526160</v>
      </c>
      <c r="F383" s="383">
        <v>85</v>
      </c>
      <c r="G383" s="361">
        <v>1083369.8999999999</v>
      </c>
      <c r="H383" s="385">
        <v>1.1299999999999999</v>
      </c>
      <c r="I383" s="404">
        <v>-18.399999999999999</v>
      </c>
      <c r="J383" s="386">
        <v>0.88200000000000001</v>
      </c>
      <c r="K383" s="365">
        <v>461902</v>
      </c>
      <c r="M383" s="387">
        <v>92.9</v>
      </c>
      <c r="N383" s="415">
        <v>3128.27</v>
      </c>
      <c r="O383" s="383">
        <v>446.81</v>
      </c>
      <c r="P383" s="383">
        <v>85</v>
      </c>
      <c r="Q383" s="361">
        <v>1038745.9</v>
      </c>
      <c r="R383" s="385">
        <v>1.1299999999999999</v>
      </c>
      <c r="S383" s="1852">
        <v>-18.399999999999999</v>
      </c>
      <c r="T383" s="386">
        <v>0.89500000000000002</v>
      </c>
      <c r="U383" s="365">
        <v>450831</v>
      </c>
      <c r="X383" s="388">
        <v>80.3</v>
      </c>
      <c r="Y383" s="389">
        <v>51663</v>
      </c>
      <c r="Z383" s="390">
        <v>326970</v>
      </c>
      <c r="AB383" s="388">
        <v>78.2</v>
      </c>
      <c r="AC383" s="391">
        <v>6597.2</v>
      </c>
      <c r="AD383" s="390">
        <v>324762</v>
      </c>
    </row>
    <row r="384" spans="1:30">
      <c r="A384" s="40"/>
      <c r="B384" s="41" t="s">
        <v>161</v>
      </c>
      <c r="C384" s="383">
        <v>92.2</v>
      </c>
      <c r="D384" s="415">
        <v>3020965.1742357532</v>
      </c>
      <c r="E384" s="384">
        <v>512198</v>
      </c>
      <c r="F384" s="383">
        <v>89.8</v>
      </c>
      <c r="G384" s="361">
        <v>989213.86499999999</v>
      </c>
      <c r="H384" s="385">
        <v>1.04</v>
      </c>
      <c r="I384" s="404">
        <v>-12</v>
      </c>
      <c r="J384" s="386">
        <v>0.81200000000000006</v>
      </c>
      <c r="K384" s="365">
        <v>365080</v>
      </c>
      <c r="M384" s="387">
        <v>92.2</v>
      </c>
      <c r="N384" s="415">
        <v>2972.08</v>
      </c>
      <c r="O384" s="383">
        <v>551.42999999999995</v>
      </c>
      <c r="P384" s="383">
        <v>89.8</v>
      </c>
      <c r="Q384" s="361">
        <v>1020720.5</v>
      </c>
      <c r="R384" s="385">
        <v>1.04</v>
      </c>
      <c r="S384" s="1852">
        <v>-12</v>
      </c>
      <c r="T384" s="386">
        <v>0.89</v>
      </c>
      <c r="U384" s="365">
        <v>404213</v>
      </c>
      <c r="X384" s="388">
        <v>68</v>
      </c>
      <c r="Y384" s="389">
        <v>73330</v>
      </c>
      <c r="Z384" s="390">
        <v>287392</v>
      </c>
      <c r="AB384" s="388">
        <v>70</v>
      </c>
      <c r="AC384" s="391">
        <v>8708</v>
      </c>
      <c r="AD384" s="390">
        <v>296403</v>
      </c>
    </row>
    <row r="385" spans="1:30">
      <c r="A385" s="40"/>
      <c r="B385" s="41" t="s">
        <v>162</v>
      </c>
      <c r="C385" s="383">
        <v>91.6</v>
      </c>
      <c r="D385" s="415">
        <v>3148234.0821614321</v>
      </c>
      <c r="E385" s="384">
        <v>407496</v>
      </c>
      <c r="F385" s="383">
        <v>90.6</v>
      </c>
      <c r="G385" s="361">
        <v>1097787.0919999999</v>
      </c>
      <c r="H385" s="385">
        <v>1.02</v>
      </c>
      <c r="I385" s="404">
        <v>-0.9</v>
      </c>
      <c r="J385" s="386">
        <v>0.93700000000000006</v>
      </c>
      <c r="K385" s="365">
        <v>415368</v>
      </c>
      <c r="M385" s="387">
        <v>91.6</v>
      </c>
      <c r="N385" s="415">
        <v>3055.77</v>
      </c>
      <c r="O385" s="383">
        <v>376.21</v>
      </c>
      <c r="P385" s="383">
        <v>90.6</v>
      </c>
      <c r="Q385" s="361">
        <v>1061718.8</v>
      </c>
      <c r="R385" s="385">
        <v>1.02</v>
      </c>
      <c r="S385" s="1852">
        <v>-0.9</v>
      </c>
      <c r="T385" s="386">
        <v>0.91700000000000004</v>
      </c>
      <c r="U385" s="365">
        <v>396713</v>
      </c>
      <c r="X385" s="388">
        <v>71.3</v>
      </c>
      <c r="Y385" s="389">
        <v>157873</v>
      </c>
      <c r="Z385" s="390">
        <v>303067</v>
      </c>
      <c r="AB385" s="388">
        <v>73.5</v>
      </c>
      <c r="AC385" s="391">
        <v>16252.1</v>
      </c>
      <c r="AD385" s="390">
        <v>302010</v>
      </c>
    </row>
    <row r="386" spans="1:30">
      <c r="A386" s="40"/>
      <c r="B386" s="41" t="s">
        <v>163</v>
      </c>
      <c r="C386" s="383">
        <v>94</v>
      </c>
      <c r="D386" s="415">
        <v>3210526.9422724838</v>
      </c>
      <c r="E386" s="384">
        <v>319167</v>
      </c>
      <c r="F386" s="383">
        <v>90.7</v>
      </c>
      <c r="G386" s="361">
        <v>1119381.5160000001</v>
      </c>
      <c r="H386" s="385">
        <v>0.97</v>
      </c>
      <c r="I386" s="404">
        <v>-0.9</v>
      </c>
      <c r="J386" s="386">
        <v>0.89800000000000002</v>
      </c>
      <c r="K386" s="365">
        <v>444165</v>
      </c>
      <c r="M386" s="387">
        <v>94</v>
      </c>
      <c r="N386" s="415">
        <v>3023.81</v>
      </c>
      <c r="O386" s="383">
        <v>359.74</v>
      </c>
      <c r="P386" s="383">
        <v>90.7</v>
      </c>
      <c r="Q386" s="361">
        <v>1076877.6000000001</v>
      </c>
      <c r="R386" s="385">
        <v>0.97</v>
      </c>
      <c r="S386" s="1852">
        <v>-0.9</v>
      </c>
      <c r="T386" s="386">
        <v>0.93799999999999994</v>
      </c>
      <c r="U386" s="365">
        <v>432122</v>
      </c>
      <c r="X386" s="388">
        <v>80.3</v>
      </c>
      <c r="Y386" s="389">
        <v>180458</v>
      </c>
      <c r="Z386" s="390">
        <v>316121</v>
      </c>
      <c r="AB386" s="388">
        <v>81.5</v>
      </c>
      <c r="AC386" s="391">
        <v>16171.5</v>
      </c>
      <c r="AD386" s="390">
        <v>294395</v>
      </c>
    </row>
    <row r="387" spans="1:30">
      <c r="A387" s="40"/>
      <c r="B387" s="41" t="s">
        <v>164</v>
      </c>
      <c r="C387" s="383">
        <v>100.9</v>
      </c>
      <c r="D387" s="415">
        <v>3362517.678669889</v>
      </c>
      <c r="E387" s="384">
        <v>293832</v>
      </c>
      <c r="F387" s="383">
        <v>111</v>
      </c>
      <c r="G387" s="361">
        <v>1051467.5760000001</v>
      </c>
      <c r="H387" s="385">
        <v>0.93</v>
      </c>
      <c r="I387" s="404">
        <v>1.6</v>
      </c>
      <c r="J387" s="386">
        <v>0.88600000000000001</v>
      </c>
      <c r="K387" s="365">
        <v>411120</v>
      </c>
      <c r="M387" s="387">
        <v>100.9</v>
      </c>
      <c r="N387" s="415">
        <v>3144.9</v>
      </c>
      <c r="O387" s="383">
        <v>328.84</v>
      </c>
      <c r="P387" s="383">
        <v>111</v>
      </c>
      <c r="Q387" s="361">
        <v>1086791.3</v>
      </c>
      <c r="R387" s="385">
        <v>0.93</v>
      </c>
      <c r="S387" s="1852">
        <v>1.6</v>
      </c>
      <c r="T387" s="386">
        <v>0.95499999999999996</v>
      </c>
      <c r="U387" s="365">
        <v>439102</v>
      </c>
      <c r="X387" s="388">
        <v>79.5</v>
      </c>
      <c r="Y387" s="389">
        <v>162566</v>
      </c>
      <c r="Z387" s="390">
        <v>284675</v>
      </c>
      <c r="AB387" s="388">
        <v>82.1</v>
      </c>
      <c r="AC387" s="391">
        <v>16790.5</v>
      </c>
      <c r="AD387" s="390">
        <v>298214</v>
      </c>
    </row>
    <row r="388" spans="1:30">
      <c r="A388" s="40"/>
      <c r="B388" s="41" t="s">
        <v>165</v>
      </c>
      <c r="C388" s="383">
        <v>96.9</v>
      </c>
      <c r="D388" s="415">
        <v>3312148.674177113</v>
      </c>
      <c r="E388" s="384">
        <v>351302</v>
      </c>
      <c r="F388" s="383">
        <v>96.1</v>
      </c>
      <c r="G388" s="361">
        <v>1093485.784</v>
      </c>
      <c r="H388" s="385">
        <v>0.93</v>
      </c>
      <c r="I388" s="404">
        <v>-12.4</v>
      </c>
      <c r="J388" s="386">
        <v>0.96699999999999997</v>
      </c>
      <c r="K388" s="365">
        <v>435006</v>
      </c>
      <c r="M388" s="387">
        <v>96.9</v>
      </c>
      <c r="N388" s="415">
        <v>3210.02</v>
      </c>
      <c r="O388" s="383">
        <v>343.79</v>
      </c>
      <c r="P388" s="383">
        <v>96.1</v>
      </c>
      <c r="Q388" s="361">
        <v>1094716.7</v>
      </c>
      <c r="R388" s="385">
        <v>0.93</v>
      </c>
      <c r="S388" s="1852">
        <v>-12.4</v>
      </c>
      <c r="T388" s="386">
        <v>0.95299999999999996</v>
      </c>
      <c r="U388" s="365">
        <v>433641</v>
      </c>
      <c r="X388" s="388">
        <v>87.7</v>
      </c>
      <c r="Y388" s="389">
        <v>142330</v>
      </c>
      <c r="Z388" s="390">
        <v>299899</v>
      </c>
      <c r="AB388" s="388">
        <v>88.4</v>
      </c>
      <c r="AC388" s="391">
        <v>16473.400000000001</v>
      </c>
      <c r="AD388" s="390">
        <v>300530</v>
      </c>
    </row>
    <row r="389" spans="1:30">
      <c r="A389" s="40"/>
      <c r="B389" s="41" t="s">
        <v>166</v>
      </c>
      <c r="C389" s="383">
        <v>100.7</v>
      </c>
      <c r="D389" s="415">
        <v>3312692.9962649508</v>
      </c>
      <c r="E389" s="384">
        <v>412544</v>
      </c>
      <c r="F389" s="383">
        <v>99.9</v>
      </c>
      <c r="G389" s="361">
        <v>1128704.1430000002</v>
      </c>
      <c r="H389" s="385">
        <v>0.93</v>
      </c>
      <c r="I389" s="404">
        <v>4.0999999999999996</v>
      </c>
      <c r="J389" s="386">
        <v>1.016</v>
      </c>
      <c r="K389" s="365">
        <v>494062</v>
      </c>
      <c r="M389" s="387">
        <v>100.7</v>
      </c>
      <c r="N389" s="415">
        <v>3181.27</v>
      </c>
      <c r="O389" s="383">
        <v>382.06</v>
      </c>
      <c r="P389" s="383">
        <v>99.9</v>
      </c>
      <c r="Q389" s="361">
        <v>1103761.8</v>
      </c>
      <c r="R389" s="385">
        <v>0.93</v>
      </c>
      <c r="S389" s="1852">
        <v>4.0999999999999996</v>
      </c>
      <c r="T389" s="386">
        <v>0.98899999999999999</v>
      </c>
      <c r="U389" s="365">
        <v>465987</v>
      </c>
      <c r="X389" s="388">
        <v>83.6</v>
      </c>
      <c r="Y389" s="389">
        <v>160400</v>
      </c>
      <c r="Z389" s="390">
        <v>293836</v>
      </c>
      <c r="AB389" s="388">
        <v>81</v>
      </c>
      <c r="AC389" s="391">
        <v>16666.7</v>
      </c>
      <c r="AD389" s="390">
        <v>293308</v>
      </c>
    </row>
    <row r="390" spans="1:30">
      <c r="A390" s="40"/>
      <c r="B390" s="41" t="s">
        <v>167</v>
      </c>
      <c r="C390" s="383">
        <v>100.8</v>
      </c>
      <c r="D390" s="415">
        <v>3144260.5309202182</v>
      </c>
      <c r="E390" s="384">
        <v>386063</v>
      </c>
      <c r="F390" s="383">
        <v>98.8</v>
      </c>
      <c r="G390" s="361">
        <v>1122017.1100000001</v>
      </c>
      <c r="H390" s="385">
        <v>0.93</v>
      </c>
      <c r="I390" s="404">
        <v>-2.7</v>
      </c>
      <c r="J390" s="386">
        <v>0.95599999999999996</v>
      </c>
      <c r="K390" s="365">
        <v>442978</v>
      </c>
      <c r="M390" s="387">
        <v>100.8</v>
      </c>
      <c r="N390" s="415">
        <v>3259.65</v>
      </c>
      <c r="O390" s="383">
        <v>355.8</v>
      </c>
      <c r="P390" s="383">
        <v>98.8</v>
      </c>
      <c r="Q390" s="361">
        <v>1104478.5</v>
      </c>
      <c r="R390" s="385">
        <v>0.93</v>
      </c>
      <c r="S390" s="1852">
        <v>-2.7</v>
      </c>
      <c r="T390" s="386">
        <v>0.96299999999999997</v>
      </c>
      <c r="U390" s="365">
        <v>458189</v>
      </c>
      <c r="X390" s="388">
        <v>88.5</v>
      </c>
      <c r="Y390" s="389">
        <v>167517</v>
      </c>
      <c r="Z390" s="390">
        <v>283515</v>
      </c>
      <c r="AB390" s="388">
        <v>85.7</v>
      </c>
      <c r="AC390" s="391">
        <v>16487.900000000001</v>
      </c>
      <c r="AD390" s="390">
        <v>280181</v>
      </c>
    </row>
    <row r="391" spans="1:30">
      <c r="A391" s="57"/>
      <c r="B391" s="58" t="s">
        <v>168</v>
      </c>
      <c r="C391" s="405">
        <v>102.9</v>
      </c>
      <c r="D391" s="429">
        <v>3081785.1628150092</v>
      </c>
      <c r="E391" s="406">
        <v>419595</v>
      </c>
      <c r="F391" s="405">
        <v>101.4</v>
      </c>
      <c r="G391" s="373">
        <v>1100446.8020000001</v>
      </c>
      <c r="H391" s="407">
        <v>0.93</v>
      </c>
      <c r="I391" s="408">
        <v>-3.5</v>
      </c>
      <c r="J391" s="431">
        <v>1.0629999999999999</v>
      </c>
      <c r="K391" s="377">
        <v>540090</v>
      </c>
      <c r="M391" s="410">
        <v>102.9</v>
      </c>
      <c r="N391" s="429">
        <v>3187.32</v>
      </c>
      <c r="O391" s="405">
        <v>429</v>
      </c>
      <c r="P391" s="405">
        <v>101.4</v>
      </c>
      <c r="Q391" s="373">
        <v>1090883.6000000001</v>
      </c>
      <c r="R391" s="407">
        <v>0.93</v>
      </c>
      <c r="S391" s="1853">
        <v>-3.5</v>
      </c>
      <c r="T391" s="409">
        <v>1.0069999999999999</v>
      </c>
      <c r="U391" s="377">
        <v>490487</v>
      </c>
      <c r="X391" s="392">
        <v>89.3</v>
      </c>
      <c r="Y391" s="393">
        <v>236065</v>
      </c>
      <c r="Z391" s="394">
        <v>301579</v>
      </c>
      <c r="AB391" s="392">
        <v>85.1</v>
      </c>
      <c r="AC391" s="395">
        <v>16848.5</v>
      </c>
      <c r="AD391" s="394">
        <v>291268</v>
      </c>
    </row>
    <row r="392" spans="1:30">
      <c r="A392" s="40" t="s">
        <v>232</v>
      </c>
      <c r="B392" s="41" t="s">
        <v>157</v>
      </c>
      <c r="C392" s="383">
        <v>103.9</v>
      </c>
      <c r="D392" s="415">
        <v>3017305.4086687043</v>
      </c>
      <c r="E392" s="384">
        <v>304172</v>
      </c>
      <c r="F392" s="383">
        <v>101.9</v>
      </c>
      <c r="G392" s="361">
        <v>1041546.0880000001</v>
      </c>
      <c r="H392" s="385">
        <v>0.94</v>
      </c>
      <c r="I392" s="404">
        <v>-4.2</v>
      </c>
      <c r="J392" s="386">
        <v>0.94599999999999995</v>
      </c>
      <c r="K392" s="365">
        <v>418528</v>
      </c>
      <c r="M392" s="387">
        <v>103.9</v>
      </c>
      <c r="N392" s="415">
        <v>3170.95</v>
      </c>
      <c r="O392" s="383">
        <v>389.59</v>
      </c>
      <c r="P392" s="383">
        <v>101.9</v>
      </c>
      <c r="Q392" s="361">
        <v>1099034.6000000001</v>
      </c>
      <c r="R392" s="385">
        <v>0.94</v>
      </c>
      <c r="S392" s="1852">
        <v>-4.2</v>
      </c>
      <c r="T392" s="386">
        <v>1.022</v>
      </c>
      <c r="U392" s="365">
        <v>512360</v>
      </c>
      <c r="X392" s="411">
        <v>86.9</v>
      </c>
      <c r="Y392" s="412">
        <v>143873</v>
      </c>
      <c r="Z392" s="413">
        <v>330467</v>
      </c>
      <c r="AB392" s="411">
        <v>89.9</v>
      </c>
      <c r="AC392" s="414">
        <v>13753.3</v>
      </c>
      <c r="AD392" s="413">
        <v>305705</v>
      </c>
    </row>
    <row r="393" spans="1:30">
      <c r="A393" s="40">
        <v>2021</v>
      </c>
      <c r="B393" s="41" t="s">
        <v>158</v>
      </c>
      <c r="C393" s="383">
        <v>103</v>
      </c>
      <c r="D393" s="415">
        <v>3064430.8938968955</v>
      </c>
      <c r="E393" s="384">
        <v>328513</v>
      </c>
      <c r="F393" s="383">
        <v>99.9</v>
      </c>
      <c r="G393" s="361">
        <v>1038792.7439999999</v>
      </c>
      <c r="H393" s="385">
        <v>0.93</v>
      </c>
      <c r="I393" s="404">
        <v>-4.4000000000000004</v>
      </c>
      <c r="J393" s="386">
        <v>1.0209999999999999</v>
      </c>
      <c r="K393" s="365">
        <v>464610</v>
      </c>
      <c r="M393" s="387">
        <v>103</v>
      </c>
      <c r="N393" s="415">
        <v>3355.69</v>
      </c>
      <c r="O393" s="383">
        <v>308.45</v>
      </c>
      <c r="P393" s="383">
        <v>99.9</v>
      </c>
      <c r="Q393" s="361">
        <v>1078455.1000000001</v>
      </c>
      <c r="R393" s="385">
        <v>0.93</v>
      </c>
      <c r="S393" s="1852">
        <v>-4.4000000000000004</v>
      </c>
      <c r="T393" s="386">
        <v>1.032</v>
      </c>
      <c r="U393" s="365">
        <v>489748</v>
      </c>
      <c r="X393" s="388">
        <v>88.5</v>
      </c>
      <c r="Y393" s="389">
        <v>140147</v>
      </c>
      <c r="Z393" s="390">
        <v>298488</v>
      </c>
      <c r="AB393" s="388">
        <v>88.6</v>
      </c>
      <c r="AC393" s="391">
        <v>16046.1</v>
      </c>
      <c r="AD393" s="390">
        <v>340779</v>
      </c>
    </row>
    <row r="394" spans="1:30">
      <c r="A394" s="40"/>
      <c r="B394" s="41" t="s">
        <v>159</v>
      </c>
      <c r="C394" s="383">
        <v>104.3</v>
      </c>
      <c r="D394" s="415">
        <v>3248959.2835684465</v>
      </c>
      <c r="E394" s="384">
        <v>414781</v>
      </c>
      <c r="F394" s="383">
        <v>100.9</v>
      </c>
      <c r="G394" s="361">
        <v>1083689.7120000001</v>
      </c>
      <c r="H394" s="385">
        <v>0.94</v>
      </c>
      <c r="I394" s="404">
        <v>1.6</v>
      </c>
      <c r="J394" s="386">
        <v>1.2509999999999999</v>
      </c>
      <c r="K394" s="365">
        <v>603135</v>
      </c>
      <c r="M394" s="387">
        <v>104.3</v>
      </c>
      <c r="N394" s="415">
        <v>3347.4</v>
      </c>
      <c r="O394" s="383">
        <v>392.44</v>
      </c>
      <c r="P394" s="383">
        <v>100.9</v>
      </c>
      <c r="Q394" s="361">
        <v>1096502.6000000001</v>
      </c>
      <c r="R394" s="385">
        <v>0.94</v>
      </c>
      <c r="S394" s="1852">
        <v>1.6</v>
      </c>
      <c r="T394" s="386">
        <v>1.052</v>
      </c>
      <c r="U394" s="365">
        <v>517026</v>
      </c>
      <c r="X394" s="388">
        <v>89.3</v>
      </c>
      <c r="Y394" s="389">
        <v>171069</v>
      </c>
      <c r="Z394" s="390">
        <v>350193</v>
      </c>
      <c r="AB394" s="388">
        <v>87.7</v>
      </c>
      <c r="AC394" s="391">
        <v>14652.6</v>
      </c>
      <c r="AD394" s="390">
        <v>346486</v>
      </c>
    </row>
    <row r="395" spans="1:30">
      <c r="A395" s="40"/>
      <c r="B395" s="41" t="s">
        <v>160</v>
      </c>
      <c r="C395" s="383">
        <v>104.1</v>
      </c>
      <c r="D395" s="415">
        <v>3484746.8044411195</v>
      </c>
      <c r="E395" s="384">
        <v>361612</v>
      </c>
      <c r="F395" s="383">
        <v>101.2</v>
      </c>
      <c r="G395" s="361">
        <v>1155299.1000000001</v>
      </c>
      <c r="H395" s="385">
        <v>0.94</v>
      </c>
      <c r="I395" s="404">
        <v>15</v>
      </c>
      <c r="J395" s="386">
        <v>1.044</v>
      </c>
      <c r="K395" s="365">
        <v>571833</v>
      </c>
      <c r="M395" s="387">
        <v>104.1</v>
      </c>
      <c r="N395" s="415">
        <v>3584.85</v>
      </c>
      <c r="O395" s="383">
        <v>329.16</v>
      </c>
      <c r="P395" s="383">
        <v>101.2</v>
      </c>
      <c r="Q395" s="361">
        <v>1103232.3</v>
      </c>
      <c r="R395" s="385">
        <v>0.94</v>
      </c>
      <c r="S395" s="1852">
        <v>15</v>
      </c>
      <c r="T395" s="386">
        <v>1.0529999999999999</v>
      </c>
      <c r="U395" s="365">
        <v>556569</v>
      </c>
      <c r="X395" s="388">
        <v>89.3</v>
      </c>
      <c r="Y395" s="389">
        <v>125827</v>
      </c>
      <c r="Z395" s="390">
        <v>341994</v>
      </c>
      <c r="AB395" s="388">
        <v>87</v>
      </c>
      <c r="AC395" s="391">
        <v>16067.8</v>
      </c>
      <c r="AD395" s="390">
        <v>339684</v>
      </c>
    </row>
    <row r="396" spans="1:30">
      <c r="A396" s="40"/>
      <c r="B396" s="41" t="s">
        <v>161</v>
      </c>
      <c r="C396" s="383">
        <v>103.7</v>
      </c>
      <c r="D396" s="415">
        <v>3357292.186626649</v>
      </c>
      <c r="E396" s="384">
        <v>451835</v>
      </c>
      <c r="F396" s="383">
        <v>98.7</v>
      </c>
      <c r="G396" s="361">
        <v>1045390.71</v>
      </c>
      <c r="H396" s="385">
        <v>0.94</v>
      </c>
      <c r="I396" s="404">
        <v>3</v>
      </c>
      <c r="J396" s="386">
        <v>0.94699999999999995</v>
      </c>
      <c r="K396" s="365">
        <v>470255</v>
      </c>
      <c r="M396" s="387">
        <v>103.7</v>
      </c>
      <c r="N396" s="415">
        <v>3306.21</v>
      </c>
      <c r="O396" s="383">
        <v>456.46</v>
      </c>
      <c r="P396" s="383">
        <v>98.7</v>
      </c>
      <c r="Q396" s="361">
        <v>1082263.7</v>
      </c>
      <c r="R396" s="385">
        <v>0.94</v>
      </c>
      <c r="S396" s="1852">
        <v>3</v>
      </c>
      <c r="T396" s="386">
        <v>1.0489999999999999</v>
      </c>
      <c r="U396" s="365">
        <v>529576</v>
      </c>
      <c r="X396" s="388">
        <v>84.4</v>
      </c>
      <c r="Y396" s="389">
        <v>90941</v>
      </c>
      <c r="Z396" s="390">
        <v>341759</v>
      </c>
      <c r="AB396" s="388">
        <v>86.9</v>
      </c>
      <c r="AC396" s="391">
        <v>10799.3</v>
      </c>
      <c r="AD396" s="390">
        <v>352474</v>
      </c>
    </row>
    <row r="397" spans="1:30">
      <c r="A397" s="40"/>
      <c r="B397" s="41" t="s">
        <v>162</v>
      </c>
      <c r="C397" s="383">
        <v>102.8</v>
      </c>
      <c r="D397" s="415">
        <v>3530460.2541355677</v>
      </c>
      <c r="E397" s="384">
        <v>406988</v>
      </c>
      <c r="F397" s="383">
        <v>99.4</v>
      </c>
      <c r="G397" s="361">
        <v>1136519.1189999999</v>
      </c>
      <c r="H397" s="385">
        <v>0.95</v>
      </c>
      <c r="I397" s="404">
        <v>-3.3</v>
      </c>
      <c r="J397" s="386">
        <v>1.0860000000000001</v>
      </c>
      <c r="K397" s="365">
        <v>591995</v>
      </c>
      <c r="M397" s="387">
        <v>102.8</v>
      </c>
      <c r="N397" s="415">
        <v>3412.84</v>
      </c>
      <c r="O397" s="383">
        <v>373.63</v>
      </c>
      <c r="P397" s="383">
        <v>99.4</v>
      </c>
      <c r="Q397" s="361">
        <v>1097404.3</v>
      </c>
      <c r="R397" s="385">
        <v>0.95</v>
      </c>
      <c r="S397" s="1852">
        <v>-3.3</v>
      </c>
      <c r="T397" s="386">
        <v>1.0660000000000001</v>
      </c>
      <c r="U397" s="365">
        <v>557042</v>
      </c>
      <c r="X397" s="388">
        <v>88.5</v>
      </c>
      <c r="Y397" s="389">
        <v>142094</v>
      </c>
      <c r="Z397" s="390">
        <v>376962</v>
      </c>
      <c r="AB397" s="388">
        <v>91.2</v>
      </c>
      <c r="AC397" s="391">
        <v>14627.8</v>
      </c>
      <c r="AD397" s="390">
        <v>375647</v>
      </c>
    </row>
    <row r="398" spans="1:30">
      <c r="A398" s="40"/>
      <c r="B398" s="41" t="s">
        <v>163</v>
      </c>
      <c r="C398" s="383">
        <v>103.3</v>
      </c>
      <c r="D398" s="415">
        <v>3678291.7294029673</v>
      </c>
      <c r="E398" s="384">
        <v>305708</v>
      </c>
      <c r="F398" s="383">
        <v>99.8</v>
      </c>
      <c r="G398" s="361">
        <v>1136423.1780000001</v>
      </c>
      <c r="H398" s="385">
        <v>0.96</v>
      </c>
      <c r="I398" s="404">
        <v>0.4</v>
      </c>
      <c r="J398" s="334">
        <v>1.014</v>
      </c>
      <c r="K398" s="365">
        <v>539954</v>
      </c>
      <c r="M398" s="387">
        <v>103.3</v>
      </c>
      <c r="N398" s="415">
        <v>3463.63</v>
      </c>
      <c r="O398" s="383">
        <v>338.42</v>
      </c>
      <c r="P398" s="383">
        <v>99.8</v>
      </c>
      <c r="Q398" s="361">
        <v>1093335.7</v>
      </c>
      <c r="R398" s="385">
        <v>0.96</v>
      </c>
      <c r="S398" s="1852">
        <v>0.4</v>
      </c>
      <c r="T398" s="386">
        <v>1.0589999999999999</v>
      </c>
      <c r="U398" s="365">
        <v>528343</v>
      </c>
      <c r="X398" s="388">
        <v>91</v>
      </c>
      <c r="Y398" s="389">
        <v>178105</v>
      </c>
      <c r="Z398" s="390">
        <v>359029</v>
      </c>
      <c r="AB398" s="388">
        <v>92.3</v>
      </c>
      <c r="AC398" s="391">
        <v>15960.7</v>
      </c>
      <c r="AD398" s="390">
        <v>334354</v>
      </c>
    </row>
    <row r="399" spans="1:30">
      <c r="A399" s="40"/>
      <c r="B399" s="41" t="s">
        <v>164</v>
      </c>
      <c r="C399" s="383">
        <v>101.1</v>
      </c>
      <c r="D399" s="415">
        <v>3217548.6972055878</v>
      </c>
      <c r="E399" s="384">
        <v>321419</v>
      </c>
      <c r="F399" s="383">
        <v>94.6</v>
      </c>
      <c r="G399" s="361">
        <v>1011633.325</v>
      </c>
      <c r="H399" s="385">
        <v>0.94</v>
      </c>
      <c r="I399" s="404">
        <v>-5.8</v>
      </c>
      <c r="J399" s="334">
        <v>1</v>
      </c>
      <c r="K399" s="365">
        <v>525659</v>
      </c>
      <c r="M399" s="387">
        <v>101.1</v>
      </c>
      <c r="N399" s="415">
        <v>3007.62</v>
      </c>
      <c r="O399" s="383">
        <v>354.58</v>
      </c>
      <c r="P399" s="383">
        <v>94.6</v>
      </c>
      <c r="Q399" s="361">
        <v>1051053.3999999999</v>
      </c>
      <c r="R399" s="385">
        <v>0.94</v>
      </c>
      <c r="S399" s="1852">
        <v>-5.8</v>
      </c>
      <c r="T399" s="386">
        <v>1.077</v>
      </c>
      <c r="U399" s="365">
        <v>559429</v>
      </c>
      <c r="X399" s="388">
        <v>79.5</v>
      </c>
      <c r="Y399" s="389">
        <v>129279</v>
      </c>
      <c r="Z399" s="390">
        <v>375229</v>
      </c>
      <c r="AB399" s="388">
        <v>82.1</v>
      </c>
      <c r="AC399" s="391">
        <v>13352.5</v>
      </c>
      <c r="AD399" s="390">
        <v>393075</v>
      </c>
    </row>
    <row r="400" spans="1:30">
      <c r="A400" s="40"/>
      <c r="B400" s="41" t="s">
        <v>165</v>
      </c>
      <c r="C400" s="383">
        <v>98.5</v>
      </c>
      <c r="D400" s="415">
        <v>3913621.3793429299</v>
      </c>
      <c r="E400" s="384">
        <v>365554</v>
      </c>
      <c r="F400" s="383">
        <v>92.6</v>
      </c>
      <c r="G400" s="361">
        <v>1100066.4920000001</v>
      </c>
      <c r="H400" s="385">
        <v>0.93</v>
      </c>
      <c r="I400" s="404">
        <v>-1.3</v>
      </c>
      <c r="J400" s="334">
        <v>1.0960000000000001</v>
      </c>
      <c r="K400" s="365">
        <v>559620</v>
      </c>
      <c r="M400" s="387">
        <v>98.5</v>
      </c>
      <c r="N400" s="415">
        <v>3782.96</v>
      </c>
      <c r="O400" s="383">
        <v>359.33</v>
      </c>
      <c r="P400" s="383">
        <v>92.6</v>
      </c>
      <c r="Q400" s="361">
        <v>1094540.5</v>
      </c>
      <c r="R400" s="385">
        <v>0.93</v>
      </c>
      <c r="S400" s="1852">
        <v>-1.3</v>
      </c>
      <c r="T400" s="386">
        <v>1.0760000000000001</v>
      </c>
      <c r="U400" s="365">
        <v>559671</v>
      </c>
      <c r="X400" s="388">
        <v>93.4</v>
      </c>
      <c r="Y400" s="389">
        <v>134311</v>
      </c>
      <c r="Z400" s="390">
        <v>398981</v>
      </c>
      <c r="AB400" s="388">
        <v>94.2</v>
      </c>
      <c r="AC400" s="391">
        <v>15545.3</v>
      </c>
      <c r="AD400" s="390">
        <v>399821</v>
      </c>
    </row>
    <row r="401" spans="1:30">
      <c r="A401" s="40"/>
      <c r="B401" s="41" t="s">
        <v>166</v>
      </c>
      <c r="C401" s="383">
        <v>101.1</v>
      </c>
      <c r="D401" s="415">
        <v>3720569.5461547705</v>
      </c>
      <c r="E401" s="384">
        <v>453303</v>
      </c>
      <c r="F401" s="383">
        <v>101.9</v>
      </c>
      <c r="G401" s="361">
        <v>1096512.8060000001</v>
      </c>
      <c r="H401" s="385">
        <v>0.9</v>
      </c>
      <c r="I401" s="404">
        <v>1.3</v>
      </c>
      <c r="J401" s="334">
        <v>1.163</v>
      </c>
      <c r="K401" s="365">
        <v>601322</v>
      </c>
      <c r="M401" s="387">
        <v>101.1</v>
      </c>
      <c r="N401" s="415">
        <v>3574.25</v>
      </c>
      <c r="O401" s="383">
        <v>429.2</v>
      </c>
      <c r="P401" s="383">
        <v>101.9</v>
      </c>
      <c r="Q401" s="361">
        <v>1083001</v>
      </c>
      <c r="R401" s="385">
        <v>0.9</v>
      </c>
      <c r="S401" s="1852">
        <v>1.3</v>
      </c>
      <c r="T401" s="386">
        <v>1.129</v>
      </c>
      <c r="U401" s="365">
        <v>572824</v>
      </c>
      <c r="X401" s="388">
        <v>91</v>
      </c>
      <c r="Y401" s="389">
        <v>162267</v>
      </c>
      <c r="Z401" s="390">
        <v>377551</v>
      </c>
      <c r="AB401" s="388">
        <v>88.1</v>
      </c>
      <c r="AC401" s="391">
        <v>16860.7</v>
      </c>
      <c r="AD401" s="390">
        <v>376873</v>
      </c>
    </row>
    <row r="402" spans="1:30">
      <c r="A402" s="40"/>
      <c r="B402" s="41" t="s">
        <v>167</v>
      </c>
      <c r="C402" s="383">
        <v>100.8</v>
      </c>
      <c r="D402" s="415">
        <v>3342854.8437204175</v>
      </c>
      <c r="E402" s="384">
        <v>408248</v>
      </c>
      <c r="F402" s="383">
        <v>98.1</v>
      </c>
      <c r="G402" s="361">
        <v>1089661.4550000001</v>
      </c>
      <c r="H402" s="385">
        <v>0.91</v>
      </c>
      <c r="I402" s="404">
        <v>1.9</v>
      </c>
      <c r="J402" s="334">
        <v>1.141</v>
      </c>
      <c r="K402" s="365">
        <v>577671</v>
      </c>
      <c r="M402" s="387">
        <v>100.8</v>
      </c>
      <c r="N402" s="415">
        <v>3472.85</v>
      </c>
      <c r="O402" s="383">
        <v>380.28</v>
      </c>
      <c r="P402" s="383">
        <v>98.1</v>
      </c>
      <c r="Q402" s="361">
        <v>1069057.1000000001</v>
      </c>
      <c r="R402" s="385">
        <v>0.91</v>
      </c>
      <c r="S402" s="1852">
        <v>1.9</v>
      </c>
      <c r="T402" s="386">
        <v>1.1499999999999999</v>
      </c>
      <c r="U402" s="365">
        <v>585021</v>
      </c>
      <c r="X402" s="388">
        <v>88.5</v>
      </c>
      <c r="Y402" s="389">
        <v>175981</v>
      </c>
      <c r="Z402" s="390">
        <v>438603</v>
      </c>
      <c r="AB402" s="388">
        <v>85.7</v>
      </c>
      <c r="AC402" s="391">
        <v>17321</v>
      </c>
      <c r="AD402" s="390">
        <v>433445</v>
      </c>
    </row>
    <row r="403" spans="1:30">
      <c r="A403" s="40"/>
      <c r="B403" s="41" t="s">
        <v>168</v>
      </c>
      <c r="C403" s="383">
        <v>98.5</v>
      </c>
      <c r="D403" s="415">
        <v>3344378.9455663627</v>
      </c>
      <c r="E403" s="384">
        <v>331001</v>
      </c>
      <c r="F403" s="383">
        <v>93.8</v>
      </c>
      <c r="G403" s="361">
        <v>1081832.69</v>
      </c>
      <c r="H403" s="385">
        <v>0.91</v>
      </c>
      <c r="I403" s="404">
        <v>0.9</v>
      </c>
      <c r="J403" s="334">
        <v>1.1739999999999999</v>
      </c>
      <c r="K403" s="365">
        <v>646362</v>
      </c>
      <c r="M403" s="387">
        <v>98.5</v>
      </c>
      <c r="N403" s="415">
        <v>3459.92</v>
      </c>
      <c r="O403" s="383">
        <v>355.37</v>
      </c>
      <c r="P403" s="383">
        <v>93.8</v>
      </c>
      <c r="Q403" s="361">
        <v>1065177.1000000001</v>
      </c>
      <c r="R403" s="385">
        <v>0.91</v>
      </c>
      <c r="S403" s="1852">
        <v>0.9</v>
      </c>
      <c r="T403" s="386">
        <v>1.1040000000000001</v>
      </c>
      <c r="U403" s="365">
        <v>584871</v>
      </c>
      <c r="X403" s="392">
        <v>95.9</v>
      </c>
      <c r="Y403" s="393">
        <v>246284</v>
      </c>
      <c r="Z403" s="394">
        <v>436812</v>
      </c>
      <c r="AB403" s="392">
        <v>91.4</v>
      </c>
      <c r="AC403" s="395">
        <v>17577.900000000001</v>
      </c>
      <c r="AD403" s="394">
        <v>421878</v>
      </c>
    </row>
    <row r="404" spans="1:30">
      <c r="A404" s="70" t="s">
        <v>235</v>
      </c>
      <c r="B404" s="71" t="s">
        <v>157</v>
      </c>
      <c r="C404" s="396">
        <v>100.1</v>
      </c>
      <c r="D404" s="428">
        <v>3339921.9082353637</v>
      </c>
      <c r="E404" s="397">
        <v>282114</v>
      </c>
      <c r="F404" s="396">
        <v>96.8</v>
      </c>
      <c r="G404" s="398">
        <v>1062806.398</v>
      </c>
      <c r="H404" s="399">
        <v>0.93</v>
      </c>
      <c r="I404" s="400">
        <v>1.7</v>
      </c>
      <c r="J404" s="432">
        <v>1.018</v>
      </c>
      <c r="K404" s="402">
        <v>476153.38699999999</v>
      </c>
      <c r="M404" s="403">
        <v>100.1</v>
      </c>
      <c r="N404" s="428">
        <v>3519.87</v>
      </c>
      <c r="O404" s="396">
        <v>331.52</v>
      </c>
      <c r="P404" s="396">
        <v>96.8</v>
      </c>
      <c r="Q404" s="398">
        <v>1126370.3999999999</v>
      </c>
      <c r="R404" s="399">
        <v>0.93</v>
      </c>
      <c r="S404" s="1851">
        <v>1.7</v>
      </c>
      <c r="T404" s="401">
        <v>1.103</v>
      </c>
      <c r="U404" s="402">
        <v>592067</v>
      </c>
      <c r="X404" s="411"/>
      <c r="Y404" s="412"/>
      <c r="Z404" s="413"/>
      <c r="AB404" s="411"/>
      <c r="AC404" s="414"/>
      <c r="AD404" s="413"/>
    </row>
    <row r="405" spans="1:30">
      <c r="A405" s="40">
        <v>2022</v>
      </c>
      <c r="B405" s="41" t="s">
        <v>158</v>
      </c>
      <c r="C405" s="383">
        <v>103.3</v>
      </c>
      <c r="D405" s="415">
        <v>3131936.43847265</v>
      </c>
      <c r="E405" s="384">
        <v>435425</v>
      </c>
      <c r="F405" s="383">
        <v>102.1</v>
      </c>
      <c r="G405" s="361">
        <v>1062987.5619999999</v>
      </c>
      <c r="H405" s="385">
        <v>0.96</v>
      </c>
      <c r="I405" s="404">
        <v>-0.8</v>
      </c>
      <c r="J405" s="334">
        <v>1.0820000000000001</v>
      </c>
      <c r="K405" s="365">
        <v>567027.06200000003</v>
      </c>
      <c r="M405" s="387">
        <v>103.3</v>
      </c>
      <c r="N405" s="415">
        <v>3436.35</v>
      </c>
      <c r="O405" s="383">
        <v>411.9</v>
      </c>
      <c r="P405" s="383">
        <v>102.1</v>
      </c>
      <c r="Q405" s="361">
        <v>1102548.7</v>
      </c>
      <c r="R405" s="385">
        <v>0.96</v>
      </c>
      <c r="S405" s="1852">
        <v>-0.8</v>
      </c>
      <c r="T405" s="386">
        <v>1.0960000000000001</v>
      </c>
      <c r="U405" s="365">
        <v>598444</v>
      </c>
      <c r="X405" s="388"/>
      <c r="Y405" s="389"/>
      <c r="Z405" s="390"/>
      <c r="AB405" s="388"/>
      <c r="AC405" s="391"/>
      <c r="AD405" s="390"/>
    </row>
    <row r="406" spans="1:30">
      <c r="A406" s="40"/>
      <c r="B406" s="41" t="s">
        <v>159</v>
      </c>
      <c r="C406" s="383">
        <v>100.5</v>
      </c>
      <c r="D406" s="415">
        <v>3364637.3329178211</v>
      </c>
      <c r="E406" s="384">
        <v>477682</v>
      </c>
      <c r="F406" s="383">
        <v>97</v>
      </c>
      <c r="G406" s="361">
        <v>1106042.1000000001</v>
      </c>
      <c r="H406" s="385">
        <v>0.97</v>
      </c>
      <c r="I406" s="404">
        <v>0.4</v>
      </c>
      <c r="J406" s="334">
        <v>1.2809999999999999</v>
      </c>
      <c r="K406" s="365">
        <v>720846.24400000006</v>
      </c>
      <c r="M406" s="387">
        <v>100.5</v>
      </c>
      <c r="N406" s="415">
        <v>3467.61</v>
      </c>
      <c r="O406" s="383">
        <v>463.46</v>
      </c>
      <c r="P406" s="383">
        <v>97</v>
      </c>
      <c r="Q406" s="361">
        <v>1115659.3999999999</v>
      </c>
      <c r="R406" s="385">
        <v>0.97</v>
      </c>
      <c r="S406" s="1855">
        <v>0.4</v>
      </c>
      <c r="T406" s="386">
        <v>1.0780000000000001</v>
      </c>
      <c r="U406" s="365">
        <v>621010</v>
      </c>
      <c r="X406" s="388"/>
      <c r="Y406" s="389"/>
      <c r="Z406" s="390"/>
      <c r="AB406" s="388"/>
      <c r="AC406" s="391"/>
      <c r="AD406" s="390"/>
    </row>
    <row r="407" spans="1:30">
      <c r="A407" s="40"/>
      <c r="B407" s="41" t="s">
        <v>160</v>
      </c>
      <c r="C407" s="383">
        <v>102.1</v>
      </c>
      <c r="D407" s="415">
        <v>3277600.2310726028</v>
      </c>
      <c r="E407" s="384">
        <v>441361</v>
      </c>
      <c r="F407" s="383">
        <v>98.6</v>
      </c>
      <c r="G407" s="361">
        <v>1151057.5900000001</v>
      </c>
      <c r="H407" s="385">
        <v>0.97</v>
      </c>
      <c r="I407" s="404">
        <v>3.4</v>
      </c>
      <c r="J407" s="334">
        <v>1.101</v>
      </c>
      <c r="K407" s="365">
        <v>627012.41399999999</v>
      </c>
      <c r="M407" s="387">
        <v>102.1</v>
      </c>
      <c r="N407" s="415">
        <v>3365</v>
      </c>
      <c r="O407" s="383">
        <v>400.69</v>
      </c>
      <c r="P407" s="383">
        <v>98.6</v>
      </c>
      <c r="Q407" s="361">
        <v>1102394.1000000001</v>
      </c>
      <c r="R407" s="385">
        <v>0.97</v>
      </c>
      <c r="S407" s="1855">
        <v>3.4</v>
      </c>
      <c r="T407" s="386">
        <v>1.1080000000000001</v>
      </c>
      <c r="U407" s="365">
        <v>604078</v>
      </c>
      <c r="X407" s="388"/>
      <c r="Y407" s="389"/>
      <c r="Z407" s="390"/>
      <c r="AB407" s="388"/>
      <c r="AC407" s="391"/>
      <c r="AD407" s="390"/>
    </row>
    <row r="408" spans="1:30">
      <c r="A408" s="40"/>
      <c r="B408" s="41" t="s">
        <v>161</v>
      </c>
      <c r="C408" s="383">
        <v>99.5</v>
      </c>
      <c r="D408" s="415">
        <v>3475912.7771449802</v>
      </c>
      <c r="E408" s="384">
        <v>313748</v>
      </c>
      <c r="F408" s="383">
        <v>94.3</v>
      </c>
      <c r="G408" s="361">
        <v>1068604.497</v>
      </c>
      <c r="H408" s="385">
        <v>0.99</v>
      </c>
      <c r="I408" s="404">
        <v>8.9</v>
      </c>
      <c r="J408" s="334">
        <v>1.006</v>
      </c>
      <c r="K408" s="365">
        <v>619192.054</v>
      </c>
      <c r="M408" s="387">
        <v>99.5</v>
      </c>
      <c r="N408" s="415">
        <v>3421.21</v>
      </c>
      <c r="O408" s="383">
        <v>329.92</v>
      </c>
      <c r="P408" s="383">
        <v>94.3</v>
      </c>
      <c r="Q408" s="361">
        <v>1108622.6000000001</v>
      </c>
      <c r="R408" s="385">
        <v>0.99</v>
      </c>
      <c r="S408" s="1855">
        <v>8.9</v>
      </c>
      <c r="T408" s="386">
        <v>1.1240000000000001</v>
      </c>
      <c r="U408" s="365">
        <v>700500</v>
      </c>
      <c r="X408" s="388"/>
      <c r="Y408" s="389"/>
      <c r="Z408" s="390"/>
      <c r="AB408" s="388"/>
      <c r="AC408" s="391"/>
      <c r="AD408" s="390"/>
    </row>
    <row r="409" spans="1:30">
      <c r="A409" s="40"/>
      <c r="B409" s="41" t="s">
        <v>162</v>
      </c>
      <c r="C409" s="383">
        <v>101.9</v>
      </c>
      <c r="D409" s="415">
        <v>3594277.2160925646</v>
      </c>
      <c r="E409" s="384">
        <v>427006</v>
      </c>
      <c r="F409" s="383">
        <v>96.1</v>
      </c>
      <c r="G409" s="361">
        <v>1156237.632</v>
      </c>
      <c r="H409" s="385">
        <v>1.02</v>
      </c>
      <c r="I409" s="404">
        <v>-0.1</v>
      </c>
      <c r="J409" s="334">
        <v>1.1539999999999999</v>
      </c>
      <c r="K409" s="365">
        <v>712590.43900000001</v>
      </c>
      <c r="M409" s="387">
        <v>101.9</v>
      </c>
      <c r="N409" s="415">
        <v>3461.17</v>
      </c>
      <c r="O409" s="383">
        <v>386.32</v>
      </c>
      <c r="P409" s="383">
        <v>96.1</v>
      </c>
      <c r="Q409" s="361">
        <v>1107669.3999999999</v>
      </c>
      <c r="R409" s="385">
        <v>1.02</v>
      </c>
      <c r="S409" s="1855">
        <v>-0.1</v>
      </c>
      <c r="T409" s="386">
        <v>1.1339999999999999</v>
      </c>
      <c r="U409" s="365">
        <v>672879</v>
      </c>
      <c r="X409" s="388"/>
      <c r="Y409" s="389"/>
      <c r="Z409" s="390"/>
      <c r="AB409" s="388"/>
      <c r="AC409" s="391"/>
      <c r="AD409" s="390"/>
    </row>
    <row r="410" spans="1:30">
      <c r="A410" s="40"/>
      <c r="B410" s="41" t="s">
        <v>163</v>
      </c>
      <c r="C410" s="383">
        <v>102.6</v>
      </c>
      <c r="D410" s="415">
        <v>3727338.3514117617</v>
      </c>
      <c r="E410" s="384">
        <v>299387</v>
      </c>
      <c r="F410" s="383">
        <v>103.3</v>
      </c>
      <c r="G410" s="361">
        <v>1132973.1000000001</v>
      </c>
      <c r="H410" s="385">
        <v>1.03</v>
      </c>
      <c r="I410" s="404">
        <v>0.6</v>
      </c>
      <c r="J410" s="334">
        <v>1.1100000000000001</v>
      </c>
      <c r="K410" s="365">
        <v>664569.65399999998</v>
      </c>
      <c r="M410" s="387">
        <v>102.6</v>
      </c>
      <c r="N410" s="415">
        <v>3502.61</v>
      </c>
      <c r="O410" s="383">
        <v>330.54</v>
      </c>
      <c r="P410" s="383">
        <v>103.3</v>
      </c>
      <c r="Q410" s="361">
        <v>1100610</v>
      </c>
      <c r="R410" s="385">
        <v>1.03</v>
      </c>
      <c r="S410" s="1855">
        <v>0.6</v>
      </c>
      <c r="T410" s="386">
        <v>1.1619999999999999</v>
      </c>
      <c r="U410" s="365">
        <v>662178</v>
      </c>
      <c r="X410" s="388"/>
      <c r="Y410" s="389"/>
      <c r="Z410" s="390"/>
      <c r="AB410" s="388"/>
      <c r="AC410" s="391"/>
      <c r="AD410" s="390"/>
    </row>
    <row r="411" spans="1:30">
      <c r="A411" s="40"/>
      <c r="B411" s="41" t="s">
        <v>164</v>
      </c>
      <c r="C411" s="383">
        <v>102.9</v>
      </c>
      <c r="D411" s="415">
        <v>3715741.0890461882</v>
      </c>
      <c r="E411" s="384">
        <v>399487</v>
      </c>
      <c r="F411" s="383">
        <v>103.9</v>
      </c>
      <c r="G411" s="361">
        <v>1064742.8</v>
      </c>
      <c r="H411" s="385">
        <v>1.05</v>
      </c>
      <c r="I411" s="404">
        <v>0.3</v>
      </c>
      <c r="J411" s="334">
        <v>1.075</v>
      </c>
      <c r="K411" s="365">
        <v>672129.25199999998</v>
      </c>
      <c r="M411" s="387">
        <v>102.9</v>
      </c>
      <c r="N411" s="415">
        <v>3484.54</v>
      </c>
      <c r="O411" s="383">
        <v>397.86</v>
      </c>
      <c r="P411" s="383">
        <v>103.9</v>
      </c>
      <c r="Q411" s="433">
        <v>1102554.8</v>
      </c>
      <c r="R411" s="385">
        <v>1.05</v>
      </c>
      <c r="S411" s="1855">
        <v>0.3</v>
      </c>
      <c r="T411" s="386">
        <v>1.1559999999999999</v>
      </c>
      <c r="U411" s="365">
        <v>692433</v>
      </c>
      <c r="X411" s="388"/>
      <c r="Y411" s="389"/>
      <c r="Z411" s="390"/>
      <c r="AB411" s="388"/>
      <c r="AC411" s="391"/>
      <c r="AD411" s="390"/>
    </row>
    <row r="412" spans="1:30">
      <c r="A412" s="40"/>
      <c r="B412" s="41" t="s">
        <v>165</v>
      </c>
      <c r="C412" s="383">
        <v>104.9</v>
      </c>
      <c r="D412" s="415">
        <v>3512606.2591180829</v>
      </c>
      <c r="E412" s="384">
        <v>375351</v>
      </c>
      <c r="F412" s="383">
        <v>106.5</v>
      </c>
      <c r="G412" s="361">
        <v>1098949.3700000001</v>
      </c>
      <c r="H412" s="385">
        <v>1.05</v>
      </c>
      <c r="I412" s="404">
        <v>1.7</v>
      </c>
      <c r="J412" s="334">
        <v>1.2</v>
      </c>
      <c r="K412" s="365">
        <v>694891.076</v>
      </c>
      <c r="M412" s="387">
        <v>104.9</v>
      </c>
      <c r="N412" s="415">
        <v>3392.39</v>
      </c>
      <c r="O412" s="383">
        <v>396.78</v>
      </c>
      <c r="P412" s="383">
        <v>106.5</v>
      </c>
      <c r="Q412" s="433">
        <v>1089252.6000000001</v>
      </c>
      <c r="R412" s="385">
        <v>1.05</v>
      </c>
      <c r="S412" s="1845">
        <v>1.7</v>
      </c>
      <c r="T412" s="386">
        <v>1.175</v>
      </c>
      <c r="U412" s="365">
        <v>692977</v>
      </c>
      <c r="X412" s="388"/>
      <c r="Y412" s="389"/>
      <c r="Z412" s="390"/>
      <c r="AB412" s="388"/>
      <c r="AC412" s="391"/>
      <c r="AD412" s="390"/>
    </row>
    <row r="413" spans="1:30">
      <c r="A413" s="40"/>
      <c r="B413" s="41" t="s">
        <v>166</v>
      </c>
      <c r="C413" s="383">
        <v>103.3</v>
      </c>
      <c r="D413" s="415">
        <v>3599215.4629662638</v>
      </c>
      <c r="E413" s="384">
        <v>370837</v>
      </c>
      <c r="F413" s="383">
        <v>103.6</v>
      </c>
      <c r="G413" s="361">
        <v>1105563.27</v>
      </c>
      <c r="H413" s="385">
        <v>1.05</v>
      </c>
      <c r="I413" s="404">
        <v>2.4</v>
      </c>
      <c r="J413" s="334">
        <v>1.1659999999999999</v>
      </c>
      <c r="K413" s="365">
        <v>742625.23900000006</v>
      </c>
      <c r="M413" s="387">
        <v>103.3</v>
      </c>
      <c r="N413" s="415">
        <v>3463.71</v>
      </c>
      <c r="O413" s="383">
        <v>334.5</v>
      </c>
      <c r="P413" s="383">
        <v>103.6</v>
      </c>
      <c r="Q413" s="433">
        <v>1095330</v>
      </c>
      <c r="R413" s="385">
        <v>1.05</v>
      </c>
      <c r="S413" s="1845">
        <v>2.4</v>
      </c>
      <c r="T413" s="386">
        <v>1.1319999999999999</v>
      </c>
      <c r="U413" s="365">
        <v>715533</v>
      </c>
      <c r="X413" s="388"/>
      <c r="Y413" s="389"/>
      <c r="Z413" s="390"/>
      <c r="AB413" s="388"/>
      <c r="AC413" s="391"/>
      <c r="AD413" s="390"/>
    </row>
    <row r="414" spans="1:30">
      <c r="A414" s="40"/>
      <c r="B414" s="41" t="s">
        <v>167</v>
      </c>
      <c r="C414" s="383">
        <v>103.6</v>
      </c>
      <c r="D414" s="415">
        <v>3338232.742317229</v>
      </c>
      <c r="E414" s="384">
        <v>354435</v>
      </c>
      <c r="F414" s="383">
        <v>105</v>
      </c>
      <c r="G414" s="361">
        <v>1126491.3</v>
      </c>
      <c r="H414" s="385">
        <v>1.06</v>
      </c>
      <c r="I414" s="404">
        <v>0.1</v>
      </c>
      <c r="J414" s="334">
        <v>1.1539999999999999</v>
      </c>
      <c r="K414" s="365">
        <v>738226.44700000004</v>
      </c>
      <c r="M414" s="387">
        <v>103.6</v>
      </c>
      <c r="N414" s="415">
        <v>3481.56</v>
      </c>
      <c r="O414" s="383">
        <v>333.76</v>
      </c>
      <c r="P414" s="383">
        <v>105</v>
      </c>
      <c r="Q414" s="433">
        <v>1107037.1000000001</v>
      </c>
      <c r="R414" s="385">
        <v>1.06</v>
      </c>
      <c r="S414" s="1845">
        <v>0.1</v>
      </c>
      <c r="T414" s="386">
        <v>1.161</v>
      </c>
      <c r="U414" s="365">
        <v>735108</v>
      </c>
      <c r="X414" s="388"/>
      <c r="Y414" s="389"/>
      <c r="Z414" s="390"/>
      <c r="AB414" s="388"/>
      <c r="AC414" s="391"/>
      <c r="AD414" s="390"/>
    </row>
    <row r="415" spans="1:30">
      <c r="A415" s="40"/>
      <c r="B415" s="41" t="s">
        <v>168</v>
      </c>
      <c r="C415" s="383">
        <v>103.6</v>
      </c>
      <c r="D415" s="415">
        <v>3409242.7253494258</v>
      </c>
      <c r="E415" s="384">
        <v>290348</v>
      </c>
      <c r="F415" s="383">
        <v>106.3</v>
      </c>
      <c r="G415" s="361">
        <v>1121808.175</v>
      </c>
      <c r="H415" s="385">
        <v>1.06</v>
      </c>
      <c r="I415" s="404">
        <v>3.6</v>
      </c>
      <c r="J415" s="334">
        <v>1.222</v>
      </c>
      <c r="K415" s="365">
        <v>747465.76699999999</v>
      </c>
      <c r="M415" s="387">
        <v>103.6</v>
      </c>
      <c r="N415" s="415">
        <v>3518.96</v>
      </c>
      <c r="O415" s="383">
        <v>312.02999999999997</v>
      </c>
      <c r="P415" s="383">
        <v>106.3</v>
      </c>
      <c r="Q415" s="361">
        <v>1104649.3</v>
      </c>
      <c r="R415" s="385">
        <v>1.06</v>
      </c>
      <c r="S415" s="1845">
        <v>3.6</v>
      </c>
      <c r="T415" s="386">
        <v>1.1419999999999999</v>
      </c>
      <c r="U415" s="365">
        <v>681414</v>
      </c>
      <c r="X415" s="392"/>
      <c r="Y415" s="393"/>
      <c r="Z415" s="394"/>
      <c r="AB415" s="392"/>
      <c r="AC415" s="395"/>
      <c r="AD415" s="394"/>
    </row>
    <row r="416" spans="1:30">
      <c r="A416" s="197" t="s">
        <v>239</v>
      </c>
      <c r="B416" s="71" t="s">
        <v>157</v>
      </c>
      <c r="C416" s="396">
        <v>99</v>
      </c>
      <c r="D416" s="434">
        <v>3277926.6130002597</v>
      </c>
      <c r="E416" s="397">
        <v>302261</v>
      </c>
      <c r="F416" s="396">
        <v>96.1</v>
      </c>
      <c r="G416" s="398">
        <v>1013815.62</v>
      </c>
      <c r="H416" s="399">
        <v>1.05</v>
      </c>
      <c r="I416" s="400">
        <v>2</v>
      </c>
      <c r="J416" s="432">
        <v>1.0269999999999999</v>
      </c>
      <c r="K416" s="435">
        <v>532587.89500000002</v>
      </c>
      <c r="M416" s="436">
        <v>99</v>
      </c>
      <c r="N416" s="434">
        <v>3453.27</v>
      </c>
      <c r="O416" s="396">
        <v>365.88</v>
      </c>
      <c r="P416" s="396">
        <v>96.1</v>
      </c>
      <c r="Q416" s="398">
        <v>1078431.6000000001</v>
      </c>
      <c r="R416" s="399">
        <v>1.05</v>
      </c>
      <c r="S416" s="1856">
        <v>2</v>
      </c>
      <c r="T416" s="401">
        <v>1.1140000000000001</v>
      </c>
      <c r="U416" s="402">
        <v>664611</v>
      </c>
      <c r="X416" s="391"/>
      <c r="Y416" s="389"/>
      <c r="Z416" s="389"/>
      <c r="AB416" s="391"/>
      <c r="AC416" s="391"/>
      <c r="AD416" s="389"/>
    </row>
    <row r="417" spans="1:30">
      <c r="A417" s="199">
        <v>2023</v>
      </c>
      <c r="B417" s="41" t="s">
        <v>158</v>
      </c>
      <c r="C417" s="383">
        <v>99.6</v>
      </c>
      <c r="D417" s="323">
        <v>3134213.059201241</v>
      </c>
      <c r="E417" s="384">
        <v>418978</v>
      </c>
      <c r="F417" s="383">
        <v>96.5</v>
      </c>
      <c r="G417" s="361">
        <v>1059494.949</v>
      </c>
      <c r="H417" s="385">
        <v>1.03</v>
      </c>
      <c r="I417" s="404">
        <v>2.5</v>
      </c>
      <c r="J417" s="334">
        <v>1.103</v>
      </c>
      <c r="K417" s="438">
        <v>656680.821</v>
      </c>
      <c r="M417" s="439">
        <v>99.6</v>
      </c>
      <c r="N417" s="323">
        <v>3447.65</v>
      </c>
      <c r="O417" s="383">
        <v>397.48</v>
      </c>
      <c r="P417" s="383">
        <v>96.5</v>
      </c>
      <c r="Q417" s="361">
        <v>1096483.3999999999</v>
      </c>
      <c r="R417" s="385">
        <v>1.03</v>
      </c>
      <c r="S417" s="1845">
        <v>2.5</v>
      </c>
      <c r="T417" s="386">
        <v>1.119</v>
      </c>
      <c r="U417" s="365">
        <v>693311</v>
      </c>
      <c r="X417" s="391"/>
      <c r="Y417" s="389"/>
      <c r="Z417" s="389"/>
      <c r="AB417" s="391"/>
      <c r="AC417" s="391"/>
      <c r="AD417" s="389"/>
    </row>
    <row r="418" spans="1:30">
      <c r="A418" s="199"/>
      <c r="B418" s="41" t="s">
        <v>159</v>
      </c>
      <c r="C418" s="383">
        <v>100.7</v>
      </c>
      <c r="D418" s="323">
        <v>3331381.5074847718</v>
      </c>
      <c r="E418" s="384">
        <v>312279</v>
      </c>
      <c r="F418" s="383">
        <v>101.9</v>
      </c>
      <c r="G418" s="361">
        <v>1072917.0959999999</v>
      </c>
      <c r="H418" s="385">
        <v>1.02</v>
      </c>
      <c r="I418" s="404">
        <v>2.7</v>
      </c>
      <c r="J418" s="334">
        <v>1.333</v>
      </c>
      <c r="K418" s="438">
        <v>772954.06299999997</v>
      </c>
      <c r="M418" s="439">
        <v>100.7</v>
      </c>
      <c r="N418" s="323">
        <v>3428.32</v>
      </c>
      <c r="O418" s="383">
        <v>315.70999999999998</v>
      </c>
      <c r="P418" s="383">
        <v>101.9</v>
      </c>
      <c r="Q418" s="361">
        <v>1074919.8999999999</v>
      </c>
      <c r="R418" s="385">
        <v>1.02</v>
      </c>
      <c r="S418" s="1845">
        <v>2.7</v>
      </c>
      <c r="T418" s="386">
        <v>1.121</v>
      </c>
      <c r="U418" s="365">
        <v>666932</v>
      </c>
      <c r="X418" s="391"/>
      <c r="Y418" s="389"/>
      <c r="Z418" s="389"/>
      <c r="AB418" s="391"/>
      <c r="AC418" s="391"/>
      <c r="AD418" s="389"/>
    </row>
    <row r="419" spans="1:30">
      <c r="A419" s="199"/>
      <c r="B419" s="41" t="s">
        <v>160</v>
      </c>
      <c r="C419" s="383">
        <v>95.8</v>
      </c>
      <c r="D419" s="323">
        <v>2769539.9745906438</v>
      </c>
      <c r="E419" s="384">
        <v>717232</v>
      </c>
      <c r="F419" s="383">
        <v>93.6</v>
      </c>
      <c r="G419" s="361">
        <v>1115520.378</v>
      </c>
      <c r="H419" s="385">
        <v>1.02</v>
      </c>
      <c r="I419" s="404">
        <v>3.4</v>
      </c>
      <c r="J419" s="334">
        <v>1.0589999999999999</v>
      </c>
      <c r="K419" s="438">
        <v>703320.24699999997</v>
      </c>
      <c r="M419" s="439">
        <v>95.8</v>
      </c>
      <c r="N419" s="323">
        <v>2840.48</v>
      </c>
      <c r="O419" s="383">
        <v>652.76</v>
      </c>
      <c r="P419" s="383">
        <v>93.6</v>
      </c>
      <c r="Q419" s="361">
        <v>1079270.8</v>
      </c>
      <c r="R419" s="385">
        <v>1.02</v>
      </c>
      <c r="S419" s="1845">
        <v>3.4</v>
      </c>
      <c r="T419" s="386">
        <v>1.0620000000000001</v>
      </c>
      <c r="U419" s="365">
        <v>695658</v>
      </c>
      <c r="X419" s="391"/>
      <c r="Y419" s="389"/>
      <c r="Z419" s="389"/>
      <c r="AB419" s="391"/>
      <c r="AC419" s="391"/>
      <c r="AD419" s="389"/>
    </row>
    <row r="420" spans="1:30">
      <c r="A420" s="199"/>
      <c r="B420" s="41" t="s">
        <v>161</v>
      </c>
      <c r="C420" s="383">
        <v>96.9</v>
      </c>
      <c r="D420" s="323">
        <v>3576647.9652613592</v>
      </c>
      <c r="E420" s="384">
        <v>320382</v>
      </c>
      <c r="F420" s="383">
        <v>94.9</v>
      </c>
      <c r="G420" s="361">
        <v>1055170.1639999999</v>
      </c>
      <c r="H420" s="385">
        <v>1.02</v>
      </c>
      <c r="I420" s="404">
        <v>3.3</v>
      </c>
      <c r="J420" s="334">
        <v>0.98499999999999999</v>
      </c>
      <c r="K420" s="438">
        <v>611259.70299999998</v>
      </c>
      <c r="M420" s="439">
        <v>96.9</v>
      </c>
      <c r="N420" s="323">
        <v>3520.36</v>
      </c>
      <c r="O420" s="383">
        <v>327.26</v>
      </c>
      <c r="P420" s="383">
        <v>94.9</v>
      </c>
      <c r="Q420" s="361">
        <v>1086138.7</v>
      </c>
      <c r="R420" s="385">
        <v>1.02</v>
      </c>
      <c r="S420" s="1845">
        <v>3.3</v>
      </c>
      <c r="T420" s="386">
        <v>1.1020000000000001</v>
      </c>
      <c r="U420" s="365">
        <v>671278</v>
      </c>
      <c r="X420" s="391"/>
      <c r="Y420" s="389"/>
      <c r="Z420" s="389"/>
      <c r="AB420" s="391"/>
      <c r="AC420" s="391"/>
      <c r="AD420" s="389"/>
    </row>
    <row r="421" spans="1:30">
      <c r="A421" s="199"/>
      <c r="B421" s="41" t="s">
        <v>162</v>
      </c>
      <c r="C421" s="383">
        <v>104.9</v>
      </c>
      <c r="D421" s="323">
        <v>3674740.5945151774</v>
      </c>
      <c r="E421" s="384">
        <v>263242</v>
      </c>
      <c r="F421" s="383">
        <v>112.3</v>
      </c>
      <c r="G421" s="361">
        <v>1136340.3149999999</v>
      </c>
      <c r="H421" s="385">
        <v>1.01</v>
      </c>
      <c r="I421" s="404">
        <v>3.9</v>
      </c>
      <c r="J421" s="334">
        <v>1.214</v>
      </c>
      <c r="K421" s="438">
        <v>715600.38699999999</v>
      </c>
      <c r="M421" s="439">
        <v>104.9</v>
      </c>
      <c r="N421" s="323">
        <v>3529.4</v>
      </c>
      <c r="O421" s="383">
        <v>252.95</v>
      </c>
      <c r="P421" s="383">
        <v>112.3</v>
      </c>
      <c r="Q421" s="361">
        <v>1084273.5</v>
      </c>
      <c r="R421" s="385">
        <v>1.01</v>
      </c>
      <c r="S421" s="1845">
        <v>3.9</v>
      </c>
      <c r="T421" s="386">
        <v>1.19</v>
      </c>
      <c r="U421" s="365">
        <v>676440</v>
      </c>
      <c r="X421" s="391"/>
      <c r="Y421" s="389"/>
      <c r="Z421" s="389"/>
      <c r="AB421" s="391"/>
      <c r="AC421" s="391"/>
      <c r="AD421" s="389"/>
    </row>
    <row r="422" spans="1:30">
      <c r="A422" s="199"/>
      <c r="B422" s="41" t="s">
        <v>163</v>
      </c>
      <c r="C422" s="383">
        <v>96.5</v>
      </c>
      <c r="D422" s="323">
        <v>3600962.3910636017</v>
      </c>
      <c r="E422" s="384">
        <v>559351</v>
      </c>
      <c r="F422" s="383">
        <v>92.7</v>
      </c>
      <c r="G422" s="361">
        <v>1108823.9129999999</v>
      </c>
      <c r="H422" s="385">
        <v>1.01</v>
      </c>
      <c r="I422" s="404">
        <v>4.3</v>
      </c>
      <c r="J422" s="334">
        <v>1.048</v>
      </c>
      <c r="K422" s="438">
        <v>700232.96799999999</v>
      </c>
      <c r="M422" s="439">
        <v>96.5</v>
      </c>
      <c r="N422" s="323">
        <v>3367.77</v>
      </c>
      <c r="O422" s="383">
        <v>563.38</v>
      </c>
      <c r="P422" s="383">
        <v>92.7</v>
      </c>
      <c r="Q422" s="361">
        <v>1080697.3999999999</v>
      </c>
      <c r="R422" s="385">
        <v>1.01</v>
      </c>
      <c r="S422" s="1845">
        <v>4.3</v>
      </c>
      <c r="T422" s="386">
        <v>1.0980000000000001</v>
      </c>
      <c r="U422" s="365">
        <v>707388</v>
      </c>
      <c r="X422" s="391"/>
      <c r="Y422" s="389"/>
      <c r="Z422" s="389"/>
      <c r="AB422" s="391"/>
      <c r="AC422" s="391"/>
      <c r="AD422" s="389"/>
    </row>
    <row r="423" spans="1:30">
      <c r="A423" s="199"/>
      <c r="B423" s="41" t="s">
        <v>164</v>
      </c>
      <c r="C423" s="383">
        <v>96.4</v>
      </c>
      <c r="D423" s="323">
        <v>3516377.9020855506</v>
      </c>
      <c r="E423" s="384">
        <v>424490</v>
      </c>
      <c r="F423" s="383">
        <v>93.4</v>
      </c>
      <c r="G423" s="361">
        <v>1037897.622</v>
      </c>
      <c r="H423" s="385">
        <v>1</v>
      </c>
      <c r="I423" s="404">
        <v>5</v>
      </c>
      <c r="J423" s="334">
        <v>1.028</v>
      </c>
      <c r="K423" s="438">
        <v>669081.53399999999</v>
      </c>
      <c r="M423" s="439">
        <v>96.4</v>
      </c>
      <c r="N423" s="323">
        <v>3309.39</v>
      </c>
      <c r="O423" s="383">
        <v>413.3</v>
      </c>
      <c r="P423" s="383">
        <v>93.4</v>
      </c>
      <c r="Q423" s="361">
        <v>1073993.8</v>
      </c>
      <c r="R423" s="385">
        <v>1</v>
      </c>
      <c r="S423" s="1845">
        <v>5</v>
      </c>
      <c r="T423" s="386">
        <v>1.101</v>
      </c>
      <c r="U423" s="365">
        <v>685498</v>
      </c>
      <c r="X423" s="391"/>
      <c r="Y423" s="389"/>
      <c r="Z423" s="389"/>
      <c r="AB423" s="391"/>
      <c r="AC423" s="391"/>
      <c r="AD423" s="389"/>
    </row>
    <row r="424" spans="1:30">
      <c r="A424" s="199"/>
      <c r="B424" s="41" t="s">
        <v>165</v>
      </c>
      <c r="C424" s="383">
        <v>95.8</v>
      </c>
      <c r="D424" s="323">
        <v>3798042.4446419617</v>
      </c>
      <c r="E424" s="384">
        <v>291243</v>
      </c>
      <c r="F424" s="383">
        <v>92</v>
      </c>
      <c r="G424" s="361">
        <v>1094157.8640000001</v>
      </c>
      <c r="H424" s="385">
        <v>1.01</v>
      </c>
      <c r="I424" s="404">
        <v>4</v>
      </c>
      <c r="J424" s="334">
        <v>1.119</v>
      </c>
      <c r="K424" s="438">
        <v>739688.75</v>
      </c>
      <c r="M424" s="439">
        <v>95.8</v>
      </c>
      <c r="N424" s="323">
        <v>3674.45</v>
      </c>
      <c r="O424" s="383">
        <v>297.08999999999997</v>
      </c>
      <c r="P424" s="383">
        <v>92</v>
      </c>
      <c r="Q424" s="361">
        <v>1088805.6000000001</v>
      </c>
      <c r="R424" s="385">
        <v>1.01</v>
      </c>
      <c r="S424" s="1845">
        <v>4</v>
      </c>
      <c r="T424" s="386">
        <v>1.095</v>
      </c>
      <c r="U424" s="365">
        <v>730860</v>
      </c>
      <c r="X424" s="391"/>
      <c r="Y424" s="389"/>
      <c r="Z424" s="389"/>
      <c r="AB424" s="391"/>
      <c r="AC424" s="391"/>
      <c r="AD424" s="389"/>
    </row>
    <row r="425" spans="1:30">
      <c r="A425" s="199"/>
      <c r="B425" s="41" t="s">
        <v>166</v>
      </c>
      <c r="C425" s="383">
        <v>95</v>
      </c>
      <c r="D425" s="323">
        <v>3363753.2225694926</v>
      </c>
      <c r="E425" s="384">
        <v>787027</v>
      </c>
      <c r="F425" s="383">
        <v>91.1</v>
      </c>
      <c r="G425" s="361">
        <v>1093094.96</v>
      </c>
      <c r="H425" s="385">
        <v>1.01</v>
      </c>
      <c r="I425" s="404">
        <v>2.9</v>
      </c>
      <c r="J425" s="334">
        <v>1.0940000000000001</v>
      </c>
      <c r="K425" s="438">
        <v>710823.55500000005</v>
      </c>
      <c r="M425" s="439">
        <v>95</v>
      </c>
      <c r="N425" s="323">
        <v>3249.05</v>
      </c>
      <c r="O425" s="383">
        <v>756.4</v>
      </c>
      <c r="P425" s="383">
        <v>91.1</v>
      </c>
      <c r="Q425" s="361">
        <v>1086105.6000000001</v>
      </c>
      <c r="R425" s="385">
        <v>1.01</v>
      </c>
      <c r="S425" s="1845">
        <v>2.9</v>
      </c>
      <c r="T425" s="386">
        <v>1.06</v>
      </c>
      <c r="U425" s="365">
        <v>685172</v>
      </c>
      <c r="X425" s="391"/>
      <c r="Y425" s="389"/>
      <c r="Z425" s="389"/>
      <c r="AB425" s="391"/>
      <c r="AC425" s="391"/>
      <c r="AD425" s="389"/>
    </row>
    <row r="426" spans="1:30">
      <c r="A426" s="199"/>
      <c r="B426" s="41" t="s">
        <v>167</v>
      </c>
      <c r="C426" s="383">
        <v>94.5</v>
      </c>
      <c r="D426" s="323">
        <v>2999860.3980566538</v>
      </c>
      <c r="E426" s="384">
        <v>343958</v>
      </c>
      <c r="F426" s="383">
        <v>92</v>
      </c>
      <c r="G426" s="361">
        <v>1106690.754</v>
      </c>
      <c r="H426" s="385">
        <v>1.01</v>
      </c>
      <c r="I426" s="404">
        <v>4.0999999999999996</v>
      </c>
      <c r="J426" s="334">
        <v>1.0589999999999999</v>
      </c>
      <c r="K426" s="438">
        <v>694774.91799999995</v>
      </c>
      <c r="M426" s="439">
        <v>94.5</v>
      </c>
      <c r="N426" s="323">
        <v>3138.88</v>
      </c>
      <c r="O426" s="383">
        <v>323.93</v>
      </c>
      <c r="P426" s="383">
        <v>92</v>
      </c>
      <c r="Q426" s="361">
        <v>1080346.2</v>
      </c>
      <c r="R426" s="385">
        <v>1.01</v>
      </c>
      <c r="S426" s="1845">
        <v>4.0999999999999996</v>
      </c>
      <c r="T426" s="386">
        <v>1.0620000000000001</v>
      </c>
      <c r="U426" s="365">
        <v>692653</v>
      </c>
      <c r="X426" s="391"/>
      <c r="Y426" s="389"/>
      <c r="Z426" s="389"/>
      <c r="AB426" s="391"/>
      <c r="AC426" s="391"/>
      <c r="AD426" s="389"/>
    </row>
    <row r="427" spans="1:30">
      <c r="A427" s="202"/>
      <c r="B427" s="58" t="s">
        <v>168</v>
      </c>
      <c r="C427" s="405">
        <v>97.7</v>
      </c>
      <c r="D427" s="441">
        <v>3173782.9568153131</v>
      </c>
      <c r="E427" s="406">
        <v>264578</v>
      </c>
      <c r="F427" s="405">
        <v>97.6</v>
      </c>
      <c r="G427" s="373">
        <v>1093381.398</v>
      </c>
      <c r="H427" s="407">
        <v>1.01</v>
      </c>
      <c r="I427" s="408">
        <v>1.5</v>
      </c>
      <c r="J427" s="431">
        <v>1.159</v>
      </c>
      <c r="K427" s="442">
        <v>751378.98199999996</v>
      </c>
      <c r="M427" s="443">
        <v>97.7</v>
      </c>
      <c r="N427" s="441">
        <v>3266.03</v>
      </c>
      <c r="O427" s="405">
        <v>287.54000000000002</v>
      </c>
      <c r="P427" s="405">
        <v>97.6</v>
      </c>
      <c r="Q427" s="373">
        <v>1086871.8999999999</v>
      </c>
      <c r="R427" s="407">
        <v>1.01</v>
      </c>
      <c r="S427" s="1857">
        <v>1.5</v>
      </c>
      <c r="T427" s="409">
        <v>1.08</v>
      </c>
      <c r="U427" s="377">
        <v>699419</v>
      </c>
      <c r="X427" s="391"/>
      <c r="Y427" s="389"/>
      <c r="Z427" s="389"/>
      <c r="AB427" s="391"/>
      <c r="AC427" s="391"/>
      <c r="AD427" s="389"/>
    </row>
    <row r="428" spans="1:30">
      <c r="A428" s="197" t="s">
        <v>241</v>
      </c>
      <c r="B428" s="71" t="s">
        <v>157</v>
      </c>
      <c r="C428" s="396">
        <v>92.8</v>
      </c>
      <c r="D428" s="446">
        <v>3344268.2432612749</v>
      </c>
      <c r="E428" s="397">
        <v>317253</v>
      </c>
      <c r="F428" s="396">
        <v>88</v>
      </c>
      <c r="G428" s="397">
        <v>1060891.2450000001</v>
      </c>
      <c r="H428" s="399">
        <v>1.02</v>
      </c>
      <c r="I428" s="399">
        <v>2.9</v>
      </c>
      <c r="J428" s="447">
        <v>1.0309999999999999</v>
      </c>
      <c r="K428" s="448">
        <v>551456.36199999996</v>
      </c>
      <c r="M428" s="436">
        <v>92.8</v>
      </c>
      <c r="N428" s="434">
        <v>3519.54</v>
      </c>
      <c r="O428" s="396">
        <v>364.24</v>
      </c>
      <c r="P428" s="396">
        <v>88</v>
      </c>
      <c r="Q428" s="397">
        <v>1122280</v>
      </c>
      <c r="R428" s="399">
        <v>1.02</v>
      </c>
      <c r="S428" s="1858">
        <v>2.9</v>
      </c>
      <c r="T428" s="447">
        <v>1.119</v>
      </c>
      <c r="U428" s="1840">
        <v>670627</v>
      </c>
      <c r="X428" s="391"/>
      <c r="Y428" s="389"/>
      <c r="Z428" s="389"/>
      <c r="AB428" s="391"/>
      <c r="AC428" s="391"/>
      <c r="AD428" s="389"/>
    </row>
    <row r="429" spans="1:30">
      <c r="A429" s="199">
        <v>2024</v>
      </c>
      <c r="B429" s="41" t="s">
        <v>158</v>
      </c>
      <c r="C429" s="383">
        <v>97</v>
      </c>
      <c r="D429" s="449">
        <v>3283870.671035443</v>
      </c>
      <c r="E429" s="384">
        <v>280780</v>
      </c>
      <c r="F429" s="383">
        <v>96.1</v>
      </c>
      <c r="G429" s="384">
        <v>1089406.692</v>
      </c>
      <c r="H429" s="385">
        <v>1.03</v>
      </c>
      <c r="I429" s="385">
        <v>6.6</v>
      </c>
      <c r="J429" s="430">
        <v>1.1679999999999999</v>
      </c>
      <c r="K429" s="450">
        <v>641644.31400000001</v>
      </c>
      <c r="M429" s="439">
        <v>97</v>
      </c>
      <c r="N429" s="323">
        <v>3503.54</v>
      </c>
      <c r="O429" s="383">
        <v>288.04000000000002</v>
      </c>
      <c r="P429" s="383">
        <v>96.1</v>
      </c>
      <c r="Q429" s="384">
        <v>1110846</v>
      </c>
      <c r="R429" s="385">
        <v>1.03</v>
      </c>
      <c r="S429" s="1859">
        <v>6.6</v>
      </c>
      <c r="T429" s="430">
        <v>1.1870000000000001</v>
      </c>
      <c r="U429" s="1841">
        <v>655341</v>
      </c>
      <c r="X429" s="391"/>
      <c r="Y429" s="389"/>
      <c r="Z429" s="389"/>
      <c r="AB429" s="391"/>
      <c r="AC429" s="391"/>
      <c r="AD429" s="389"/>
    </row>
    <row r="430" spans="1:30">
      <c r="A430" s="199"/>
      <c r="B430" s="41" t="s">
        <v>159</v>
      </c>
      <c r="C430" s="383">
        <v>99</v>
      </c>
      <c r="D430" s="449">
        <v>3407615.4776697303</v>
      </c>
      <c r="E430" s="383">
        <v>291786</v>
      </c>
      <c r="F430" s="383">
        <v>100.5</v>
      </c>
      <c r="G430" s="384">
        <v>1097761.4339999999</v>
      </c>
      <c r="H430" s="385">
        <v>1.04</v>
      </c>
      <c r="I430" s="385">
        <v>4.5</v>
      </c>
      <c r="J430" s="430">
        <v>1.333</v>
      </c>
      <c r="K430" s="450">
        <v>768382.85600000003</v>
      </c>
      <c r="M430" s="439">
        <v>99</v>
      </c>
      <c r="N430" s="323">
        <v>3502.53</v>
      </c>
      <c r="O430" s="383">
        <v>303.33999999999997</v>
      </c>
      <c r="P430" s="383">
        <v>100.5</v>
      </c>
      <c r="Q430" s="384">
        <v>1110869.7</v>
      </c>
      <c r="R430" s="385">
        <v>1.04</v>
      </c>
      <c r="S430" s="1859">
        <v>4.5</v>
      </c>
      <c r="T430" s="430">
        <v>1.1240000000000001</v>
      </c>
      <c r="U430" s="1841">
        <v>682037</v>
      </c>
      <c r="X430" s="391"/>
      <c r="Y430" s="389"/>
      <c r="Z430" s="389"/>
      <c r="AB430" s="391"/>
      <c r="AC430" s="391"/>
      <c r="AD430" s="389"/>
    </row>
    <row r="431" spans="1:30">
      <c r="A431" s="199"/>
      <c r="B431" s="41" t="s">
        <v>160</v>
      </c>
      <c r="C431" s="383">
        <v>90.5</v>
      </c>
      <c r="D431" s="449">
        <v>2991711.0959280673</v>
      </c>
      <c r="E431" s="383">
        <v>439512</v>
      </c>
      <c r="F431" s="383">
        <v>86.9</v>
      </c>
      <c r="G431" s="384">
        <v>1146883.8860000002</v>
      </c>
      <c r="H431" s="385">
        <v>1.01</v>
      </c>
      <c r="I431" s="385">
        <v>1.1000000000000001</v>
      </c>
      <c r="J431" s="430">
        <v>1.0409999999999999</v>
      </c>
      <c r="K431" s="450">
        <v>666324.83400000003</v>
      </c>
      <c r="M431" s="439">
        <v>90.5</v>
      </c>
      <c r="N431" s="323">
        <v>3060.57</v>
      </c>
      <c r="O431" s="383">
        <v>410.38</v>
      </c>
      <c r="P431" s="383">
        <v>86.9</v>
      </c>
      <c r="Q431" s="384">
        <v>1106069.8999999999</v>
      </c>
      <c r="R431" s="385">
        <v>1.01</v>
      </c>
      <c r="S431" s="1859">
        <v>1.1000000000000001</v>
      </c>
      <c r="T431" s="430">
        <v>1.046</v>
      </c>
      <c r="U431" s="1841">
        <v>649629</v>
      </c>
      <c r="X431" s="391"/>
      <c r="Y431" s="389"/>
      <c r="Z431" s="389"/>
      <c r="AB431" s="391"/>
      <c r="AC431" s="391"/>
      <c r="AD431" s="389"/>
    </row>
    <row r="432" spans="1:30">
      <c r="A432" s="199"/>
      <c r="B432" s="41" t="s">
        <v>161</v>
      </c>
      <c r="C432" s="383">
        <v>95.2</v>
      </c>
      <c r="D432" s="449">
        <v>3477422.6305598025</v>
      </c>
      <c r="E432" s="383">
        <v>223184</v>
      </c>
      <c r="F432" s="383">
        <v>88.9</v>
      </c>
      <c r="G432" s="384">
        <v>1131867.8539999998</v>
      </c>
      <c r="H432" s="385">
        <v>0.99</v>
      </c>
      <c r="I432" s="385">
        <v>1.8</v>
      </c>
      <c r="J432" s="430">
        <v>1.0049999999999999</v>
      </c>
      <c r="K432" s="450">
        <v>639809.11600000004</v>
      </c>
      <c r="M432" s="439">
        <v>95.2</v>
      </c>
      <c r="N432" s="323">
        <v>3421.31</v>
      </c>
      <c r="O432" s="383">
        <v>242.7</v>
      </c>
      <c r="P432" s="383">
        <v>88.9</v>
      </c>
      <c r="Q432" s="384">
        <v>1152967.2</v>
      </c>
      <c r="R432" s="385">
        <v>0.99</v>
      </c>
      <c r="S432" s="1859">
        <v>1.8</v>
      </c>
      <c r="T432" s="430">
        <v>1.1299999999999999</v>
      </c>
      <c r="U432" s="1841">
        <v>695294</v>
      </c>
      <c r="X432" s="391"/>
      <c r="Y432" s="389"/>
      <c r="Z432" s="389"/>
      <c r="AB432" s="391"/>
      <c r="AC432" s="391"/>
      <c r="AD432" s="389"/>
    </row>
    <row r="433" spans="1:30">
      <c r="A433" s="199"/>
      <c r="B433" s="41" t="s">
        <v>162</v>
      </c>
      <c r="C433" s="383">
        <v>94.6</v>
      </c>
      <c r="D433" s="449">
        <v>3686012.1377452835</v>
      </c>
      <c r="E433" s="383">
        <v>334827</v>
      </c>
      <c r="F433" s="383">
        <v>90.2</v>
      </c>
      <c r="G433" s="384">
        <v>1149938.4280000001</v>
      </c>
      <c r="H433" s="385">
        <v>0.97</v>
      </c>
      <c r="I433" s="385">
        <v>5.2</v>
      </c>
      <c r="J433" s="430">
        <v>1.0780000000000001</v>
      </c>
      <c r="K433" s="450">
        <v>706826.18900000001</v>
      </c>
      <c r="M433" s="439">
        <v>94.6</v>
      </c>
      <c r="N433" s="323">
        <v>3533.03</v>
      </c>
      <c r="O433" s="383">
        <v>303.7</v>
      </c>
      <c r="P433" s="383">
        <v>90.2</v>
      </c>
      <c r="Q433" s="384">
        <v>1112126.1000000001</v>
      </c>
      <c r="R433" s="385">
        <v>0.97</v>
      </c>
      <c r="S433" s="1859">
        <v>5.2</v>
      </c>
      <c r="T433" s="430">
        <v>1.0609999999999999</v>
      </c>
      <c r="U433" s="1841">
        <v>684644</v>
      </c>
      <c r="X433" s="391"/>
      <c r="Y433" s="389"/>
      <c r="Z433" s="389"/>
      <c r="AB433" s="391"/>
      <c r="AC433" s="391"/>
      <c r="AD433" s="389"/>
    </row>
    <row r="434" spans="1:30">
      <c r="A434" s="199"/>
      <c r="B434" s="41" t="s">
        <v>163</v>
      </c>
      <c r="C434" s="383">
        <v>99.8</v>
      </c>
      <c r="D434" s="449"/>
      <c r="E434" s="383">
        <v>325266</v>
      </c>
      <c r="F434" s="383">
        <v>98.7</v>
      </c>
      <c r="G434" s="384">
        <v>1156092.46</v>
      </c>
      <c r="H434" s="385">
        <v>1.01</v>
      </c>
      <c r="I434" s="385">
        <v>0.7</v>
      </c>
      <c r="J434" s="430">
        <v>1.1299999999999999</v>
      </c>
      <c r="K434" s="450">
        <v>714993.32799999998</v>
      </c>
      <c r="M434" s="439">
        <v>99.8</v>
      </c>
      <c r="N434" s="449"/>
      <c r="O434" s="383">
        <v>313.93</v>
      </c>
      <c r="P434" s="383">
        <v>98.7</v>
      </c>
      <c r="Q434" s="384">
        <v>1122419.8999999999</v>
      </c>
      <c r="R434" s="385">
        <v>1.01</v>
      </c>
      <c r="S434" s="1859">
        <v>0.7</v>
      </c>
      <c r="T434" s="430">
        <v>1.1839999999999999</v>
      </c>
      <c r="U434" s="1841">
        <v>700219</v>
      </c>
      <c r="X434" s="391"/>
      <c r="Y434" s="389"/>
      <c r="Z434" s="389"/>
      <c r="AB434" s="391"/>
      <c r="AC434" s="391"/>
      <c r="AD434" s="389"/>
    </row>
    <row r="435" spans="1:30">
      <c r="A435" s="199"/>
      <c r="B435" s="41" t="s">
        <v>164</v>
      </c>
      <c r="C435" s="383">
        <v>95.9</v>
      </c>
      <c r="D435" s="449"/>
      <c r="E435" s="383">
        <v>244499</v>
      </c>
      <c r="F435" s="383">
        <v>91.5</v>
      </c>
      <c r="G435" s="384">
        <v>1081961.4180000001</v>
      </c>
      <c r="H435" s="385">
        <v>1.02</v>
      </c>
      <c r="I435" s="385">
        <v>4.8</v>
      </c>
      <c r="J435" s="430">
        <v>0.998</v>
      </c>
      <c r="K435" s="450">
        <v>658381.696</v>
      </c>
      <c r="M435" s="439">
        <v>95.9</v>
      </c>
      <c r="N435" s="449"/>
      <c r="O435" s="383">
        <v>239.52</v>
      </c>
      <c r="P435" s="383">
        <v>91.5</v>
      </c>
      <c r="Q435" s="384">
        <v>1113816.6000000001</v>
      </c>
      <c r="R435" s="385">
        <v>1.02</v>
      </c>
      <c r="S435" s="1859">
        <v>4.8</v>
      </c>
      <c r="T435" s="430">
        <v>1.071</v>
      </c>
      <c r="U435" s="1841">
        <v>674986</v>
      </c>
      <c r="X435" s="391"/>
      <c r="Y435" s="389"/>
      <c r="Z435" s="389"/>
      <c r="AB435" s="391"/>
      <c r="AC435" s="391"/>
      <c r="AD435" s="389"/>
    </row>
    <row r="436" spans="1:30">
      <c r="A436" s="199"/>
      <c r="B436" s="41" t="s">
        <v>165</v>
      </c>
      <c r="C436" s="383"/>
      <c r="D436" s="449"/>
      <c r="E436" s="383"/>
      <c r="F436" s="383"/>
      <c r="G436" s="384"/>
      <c r="H436" s="385"/>
      <c r="I436" s="385"/>
      <c r="J436" s="430"/>
      <c r="K436" s="450"/>
      <c r="M436" s="439"/>
      <c r="N436" s="449"/>
      <c r="O436" s="383"/>
      <c r="P436" s="383"/>
      <c r="Q436" s="384"/>
      <c r="R436" s="383"/>
      <c r="S436" s="1859"/>
      <c r="T436" s="1865"/>
      <c r="U436" s="1841"/>
      <c r="X436" s="391"/>
      <c r="Y436" s="389"/>
      <c r="Z436" s="389"/>
      <c r="AB436" s="391"/>
      <c r="AC436" s="391"/>
      <c r="AD436" s="389"/>
    </row>
    <row r="437" spans="1:30">
      <c r="A437" s="199"/>
      <c r="B437" s="41" t="s">
        <v>166</v>
      </c>
      <c r="C437" s="383"/>
      <c r="D437" s="449"/>
      <c r="E437" s="383"/>
      <c r="F437" s="383"/>
      <c r="G437" s="384"/>
      <c r="H437" s="385"/>
      <c r="I437" s="385"/>
      <c r="J437" s="430"/>
      <c r="K437" s="450"/>
      <c r="M437" s="439"/>
      <c r="N437" s="449"/>
      <c r="O437" s="383"/>
      <c r="P437" s="383"/>
      <c r="Q437" s="384"/>
      <c r="R437" s="383"/>
      <c r="S437" s="1859"/>
      <c r="T437" s="1865"/>
      <c r="U437" s="1841"/>
      <c r="X437" s="391"/>
      <c r="Y437" s="389"/>
      <c r="Z437" s="389"/>
      <c r="AB437" s="391"/>
      <c r="AC437" s="391"/>
      <c r="AD437" s="389"/>
    </row>
    <row r="438" spans="1:30">
      <c r="A438" s="199"/>
      <c r="B438" s="41" t="s">
        <v>167</v>
      </c>
      <c r="C438" s="383"/>
      <c r="D438" s="449"/>
      <c r="E438" s="383"/>
      <c r="F438" s="383"/>
      <c r="G438" s="384"/>
      <c r="H438" s="385"/>
      <c r="I438" s="385"/>
      <c r="J438" s="430"/>
      <c r="K438" s="450"/>
      <c r="M438" s="439"/>
      <c r="N438" s="449"/>
      <c r="O438" s="383"/>
      <c r="P438" s="383"/>
      <c r="Q438" s="384"/>
      <c r="R438" s="383"/>
      <c r="S438" s="1859"/>
      <c r="T438" s="1865"/>
      <c r="U438" s="1841"/>
      <c r="X438" s="391"/>
      <c r="Y438" s="389"/>
      <c r="Z438" s="389"/>
      <c r="AB438" s="391"/>
      <c r="AC438" s="391"/>
      <c r="AD438" s="389"/>
    </row>
    <row r="439" spans="1:30">
      <c r="A439" s="202"/>
      <c r="B439" s="58" t="s">
        <v>168</v>
      </c>
      <c r="C439" s="405"/>
      <c r="D439" s="453"/>
      <c r="E439" s="405"/>
      <c r="F439" s="405"/>
      <c r="G439" s="406"/>
      <c r="H439" s="407"/>
      <c r="I439" s="407"/>
      <c r="J439" s="454"/>
      <c r="K439" s="455"/>
      <c r="M439" s="443"/>
      <c r="N439" s="453"/>
      <c r="O439" s="405"/>
      <c r="P439" s="405"/>
      <c r="Q439" s="406"/>
      <c r="R439" s="405"/>
      <c r="S439" s="1860"/>
      <c r="T439" s="1866"/>
      <c r="U439" s="1842"/>
      <c r="X439" s="391"/>
      <c r="Y439" s="389"/>
      <c r="Z439" s="389"/>
      <c r="AB439" s="391"/>
      <c r="AC439" s="391"/>
      <c r="AD439" s="389"/>
    </row>
    <row r="440" spans="1:30">
      <c r="D440" s="457"/>
      <c r="E440" s="457"/>
      <c r="H440" s="458"/>
      <c r="Y440" s="457"/>
      <c r="Z440" s="457"/>
    </row>
    <row r="441" spans="1:30">
      <c r="A441" s="205" t="s">
        <v>369</v>
      </c>
      <c r="B441" s="16"/>
      <c r="C441" s="332"/>
      <c r="D441" s="332"/>
      <c r="E441" s="332" t="s">
        <v>278</v>
      </c>
      <c r="F441" s="332"/>
      <c r="H441" s="332"/>
      <c r="J441" s="332"/>
      <c r="X441" s="332"/>
      <c r="Y441" s="332" t="s">
        <v>278</v>
      </c>
      <c r="Z441" s="459" t="s">
        <v>278</v>
      </c>
    </row>
    <row r="442" spans="1:30">
      <c r="A442" s="286" t="s">
        <v>147</v>
      </c>
      <c r="B442" s="288"/>
      <c r="C442" s="460" t="s">
        <v>328</v>
      </c>
      <c r="D442" s="461" t="s">
        <v>329</v>
      </c>
      <c r="E442" s="461" t="s">
        <v>330</v>
      </c>
      <c r="F442" s="461" t="s">
        <v>331</v>
      </c>
      <c r="G442" s="136" t="s">
        <v>332</v>
      </c>
      <c r="H442" s="461" t="s">
        <v>333</v>
      </c>
      <c r="I442" s="136" t="s">
        <v>334</v>
      </c>
      <c r="J442" s="461" t="s">
        <v>335</v>
      </c>
      <c r="K442" s="198" t="s">
        <v>336</v>
      </c>
      <c r="X442" s="460" t="s">
        <v>337</v>
      </c>
      <c r="Y442" s="461" t="s">
        <v>338</v>
      </c>
      <c r="Z442" s="462" t="s">
        <v>339</v>
      </c>
    </row>
    <row r="443" spans="1:30">
      <c r="A443" s="290" t="s">
        <v>279</v>
      </c>
      <c r="B443" s="213"/>
      <c r="C443" s="463" t="s">
        <v>340</v>
      </c>
      <c r="D443" s="332" t="s">
        <v>341</v>
      </c>
      <c r="E443" s="332" t="s">
        <v>342</v>
      </c>
      <c r="F443" s="332" t="s">
        <v>340</v>
      </c>
      <c r="G443" s="17" t="s">
        <v>343</v>
      </c>
      <c r="H443" s="332" t="s">
        <v>344</v>
      </c>
      <c r="I443" s="17" t="s">
        <v>345</v>
      </c>
      <c r="J443" s="332" t="s">
        <v>346</v>
      </c>
      <c r="K443" s="200" t="s">
        <v>347</v>
      </c>
      <c r="X443" s="463" t="s">
        <v>348</v>
      </c>
      <c r="Y443" s="332" t="s">
        <v>345</v>
      </c>
      <c r="Z443" s="464" t="s">
        <v>347</v>
      </c>
    </row>
    <row r="444" spans="1:30">
      <c r="A444" s="292"/>
      <c r="B444" s="213"/>
      <c r="C444" s="463" t="s">
        <v>370</v>
      </c>
      <c r="D444" s="332"/>
      <c r="E444" s="332" t="s">
        <v>350</v>
      </c>
      <c r="F444" s="332" t="s">
        <v>351</v>
      </c>
      <c r="G444" s="17" t="s">
        <v>352</v>
      </c>
      <c r="H444" s="332" t="s">
        <v>351</v>
      </c>
      <c r="I444" s="17" t="s">
        <v>353</v>
      </c>
      <c r="J444" s="332" t="s">
        <v>354</v>
      </c>
      <c r="K444" s="200"/>
      <c r="X444" s="463" t="s">
        <v>355</v>
      </c>
      <c r="Y444" s="332"/>
      <c r="Z444" s="464"/>
    </row>
    <row r="445" spans="1:30">
      <c r="A445" s="292"/>
      <c r="B445" s="213"/>
      <c r="C445" s="465" t="s">
        <v>356</v>
      </c>
      <c r="D445" s="332"/>
      <c r="E445" s="332"/>
      <c r="F445" s="466" t="s">
        <v>370</v>
      </c>
      <c r="G445" s="17" t="s">
        <v>370</v>
      </c>
      <c r="H445" s="332"/>
      <c r="J445" s="332"/>
      <c r="K445" s="200" t="s">
        <v>357</v>
      </c>
      <c r="X445" s="465" t="s">
        <v>371</v>
      </c>
      <c r="Y445" s="332"/>
      <c r="Z445" s="464" t="s">
        <v>357</v>
      </c>
    </row>
    <row r="446" spans="1:30">
      <c r="A446" s="295"/>
      <c r="B446" s="218"/>
      <c r="C446" s="467" t="s">
        <v>359</v>
      </c>
      <c r="D446" s="468" t="s">
        <v>360</v>
      </c>
      <c r="E446" s="468" t="s">
        <v>361</v>
      </c>
      <c r="F446" s="468" t="s">
        <v>362</v>
      </c>
      <c r="G446" s="138" t="s">
        <v>363</v>
      </c>
      <c r="H446" s="468" t="s">
        <v>364</v>
      </c>
      <c r="I446" s="138" t="s">
        <v>365</v>
      </c>
      <c r="J446" s="468" t="s">
        <v>366</v>
      </c>
      <c r="K446" s="203" t="s">
        <v>367</v>
      </c>
      <c r="X446" s="467" t="s">
        <v>363</v>
      </c>
      <c r="Y446" s="468" t="s">
        <v>365</v>
      </c>
      <c r="Z446" s="469" t="s">
        <v>367</v>
      </c>
    </row>
    <row r="447" spans="1:30">
      <c r="A447" s="197" t="s">
        <v>281</v>
      </c>
      <c r="B447" s="445"/>
      <c r="C447" s="470">
        <f>AVERAGE(C20:C31)</f>
        <v>125.88333333333333</v>
      </c>
      <c r="D447" s="305">
        <f t="shared" ref="D447:H447" si="0">AVERAGE(D20:D31)</f>
        <v>1291115.0833333333</v>
      </c>
      <c r="E447" s="305">
        <f>SUM(E20:E31)</f>
        <v>12031970</v>
      </c>
      <c r="F447" s="304">
        <f t="shared" si="0"/>
        <v>93.25</v>
      </c>
      <c r="G447" s="471">
        <f t="shared" si="0"/>
        <v>1028248.301</v>
      </c>
      <c r="H447" s="472">
        <f t="shared" si="0"/>
        <v>1.0916666666666666</v>
      </c>
      <c r="I447" s="473"/>
      <c r="J447" s="474">
        <f>AVERAGE(J20:J31)</f>
        <v>1.0546666666666666</v>
      </c>
      <c r="K447" s="475">
        <f>SUM(K20:K31)</f>
        <v>5706713</v>
      </c>
      <c r="X447" s="476">
        <f>AVERAGE(X20:X31)</f>
        <v>150.375</v>
      </c>
      <c r="Y447" s="302">
        <f>SUM(Y21:Y32)</f>
        <v>4800384</v>
      </c>
      <c r="Z447" s="477">
        <f>SUM(Z21:Z32)</f>
        <v>3199698</v>
      </c>
    </row>
    <row r="448" spans="1:30">
      <c r="A448" s="199" t="s">
        <v>282</v>
      </c>
      <c r="B448" s="204" t="s">
        <v>283</v>
      </c>
      <c r="C448" s="470">
        <f>AVERAGE(C32:C43)</f>
        <v>126.44166666666666</v>
      </c>
      <c r="D448" s="305">
        <f t="shared" ref="D448:I448" si="1">AVERAGE(D32:D43)</f>
        <v>1307541.3333333333</v>
      </c>
      <c r="E448" s="305">
        <f>SUM(E32:E43)</f>
        <v>10398592</v>
      </c>
      <c r="F448" s="304">
        <f t="shared" si="1"/>
        <v>94.5</v>
      </c>
      <c r="G448" s="471">
        <f t="shared" si="1"/>
        <v>1026875.068</v>
      </c>
      <c r="H448" s="472">
        <f t="shared" si="1"/>
        <v>1.0641666666666667</v>
      </c>
      <c r="I448" s="478">
        <f t="shared" si="1"/>
        <v>4.5583333333333327</v>
      </c>
      <c r="J448" s="474">
        <f>AVERAGE(J32:J43)</f>
        <v>1.0273333333333332</v>
      </c>
      <c r="K448" s="475">
        <f>SUM(K32:K43)</f>
        <v>5789971</v>
      </c>
      <c r="X448" s="470">
        <f>AVERAGE(X32:X43)</f>
        <v>142.66666666666669</v>
      </c>
      <c r="Y448" s="305">
        <f>SUM(Y33:Y44)</f>
        <v>4939673</v>
      </c>
      <c r="Z448" s="475">
        <f>SUM(Z33:Z44)</f>
        <v>3092482</v>
      </c>
    </row>
    <row r="449" spans="1:26">
      <c r="A449" s="199" t="s">
        <v>284</v>
      </c>
      <c r="B449" s="204"/>
      <c r="C449" s="470">
        <f>AVERAGE(C44:C55)</f>
        <v>116.53333333333332</v>
      </c>
      <c r="D449" s="305">
        <f t="shared" ref="D449:I449" si="2">AVERAGE(D44:D55)</f>
        <v>1273495</v>
      </c>
      <c r="E449" s="305">
        <f>SUM(E44:E55)</f>
        <v>10406827</v>
      </c>
      <c r="F449" s="304">
        <f t="shared" si="2"/>
        <v>82.466666666666654</v>
      </c>
      <c r="G449" s="471">
        <f t="shared" si="2"/>
        <v>991695.23850000009</v>
      </c>
      <c r="H449" s="472">
        <f t="shared" si="2"/>
        <v>0.78083333333333327</v>
      </c>
      <c r="I449" s="478">
        <f t="shared" si="2"/>
        <v>-0.19166666666666662</v>
      </c>
      <c r="J449" s="474">
        <f>AVERAGE(J44:J55)</f>
        <v>0.91774999999999995</v>
      </c>
      <c r="K449" s="475">
        <f>SUM(K44:K55)</f>
        <v>5912048</v>
      </c>
      <c r="X449" s="470">
        <f>AVERAGE(X44:X55)</f>
        <v>124.28333333333335</v>
      </c>
      <c r="Y449" s="305">
        <f>SUM(Y45:Y56)</f>
        <v>4829407</v>
      </c>
      <c r="Z449" s="475">
        <f>SUM(Z45:Z56)</f>
        <v>2913395</v>
      </c>
    </row>
    <row r="450" spans="1:26">
      <c r="A450" s="199" t="s">
        <v>285</v>
      </c>
      <c r="B450" s="204" t="s">
        <v>286</v>
      </c>
      <c r="C450" s="470">
        <f>AVERAGE(C56:C67)</f>
        <v>110.13333333333333</v>
      </c>
      <c r="D450" s="305">
        <f t="shared" ref="D450:I450" si="3">AVERAGE(D56:D67)</f>
        <v>1263955.1666666667</v>
      </c>
      <c r="E450" s="305">
        <f>SUM(E56:E67)</f>
        <v>9584339</v>
      </c>
      <c r="F450" s="304">
        <f t="shared" si="3"/>
        <v>77.808333333333351</v>
      </c>
      <c r="G450" s="471">
        <f t="shared" si="3"/>
        <v>1012182.9236666668</v>
      </c>
      <c r="H450" s="472">
        <f t="shared" si="3"/>
        <v>0.54249999999999987</v>
      </c>
      <c r="I450" s="478">
        <f t="shared" si="3"/>
        <v>-0.11666666666666665</v>
      </c>
      <c r="J450" s="474">
        <f>AVERAGE(J56:J67)</f>
        <v>0.86933333333333318</v>
      </c>
      <c r="K450" s="475">
        <f>SUM(K56:K67)</f>
        <v>5200920</v>
      </c>
      <c r="M450" s="334" t="s">
        <v>228</v>
      </c>
      <c r="X450" s="470">
        <f>AVERAGE(X56:X67)</f>
        <v>103.38333333333333</v>
      </c>
      <c r="Y450" s="305">
        <f>SUM(Y57:Y68)</f>
        <v>4733488</v>
      </c>
      <c r="Z450" s="475">
        <f>SUM(Z57:Z68)</f>
        <v>2624564</v>
      </c>
    </row>
    <row r="451" spans="1:26">
      <c r="A451" s="199" t="s">
        <v>287</v>
      </c>
      <c r="B451" s="204"/>
      <c r="C451" s="470">
        <f>AVERAGE(C68:C79)</f>
        <v>111.40833333333335</v>
      </c>
      <c r="D451" s="305">
        <f t="shared" ref="D451:I451" si="4">AVERAGE(D68:D79)</f>
        <v>1279009</v>
      </c>
      <c r="E451" s="305">
        <f>SUM(E68:E70)</f>
        <v>2037059</v>
      </c>
      <c r="F451" s="304">
        <f t="shared" si="4"/>
        <v>79.908333333333346</v>
      </c>
      <c r="G451" s="471">
        <f t="shared" si="4"/>
        <v>986071.17824999988</v>
      </c>
      <c r="H451" s="472">
        <f t="shared" si="4"/>
        <v>0.45250000000000007</v>
      </c>
      <c r="I451" s="478">
        <f t="shared" si="4"/>
        <v>1.5666666666666667</v>
      </c>
      <c r="J451" s="474">
        <f>AVERAGE(J68:J79)</f>
        <v>0.87300000000000011</v>
      </c>
      <c r="K451" s="475">
        <f>SUM(K68:K70)</f>
        <v>1217398</v>
      </c>
      <c r="M451" s="334" t="s">
        <v>228</v>
      </c>
      <c r="X451" s="470">
        <f>AVERAGE(X68:X79)</f>
        <v>99.574999999999989</v>
      </c>
      <c r="Y451" s="305">
        <f>SUM(Y69:Y80)</f>
        <v>4639056</v>
      </c>
      <c r="Z451" s="475">
        <f>SUM(Z69:Z80)</f>
        <v>2725630</v>
      </c>
    </row>
    <row r="452" spans="1:26">
      <c r="A452" s="199" t="s">
        <v>288</v>
      </c>
      <c r="B452" s="204"/>
      <c r="C452" s="470">
        <f>AVERAGE(C80:C91)</f>
        <v>109.31666666666666</v>
      </c>
      <c r="D452" s="305">
        <f t="shared" ref="D452:I452" si="5">AVERAGE(D80:D91)</f>
        <v>1277848.8333333333</v>
      </c>
      <c r="E452" s="305">
        <f>SUM(E80:E91)</f>
        <v>12824833</v>
      </c>
      <c r="F452" s="304">
        <f t="shared" si="5"/>
        <v>87.691666666666663</v>
      </c>
      <c r="G452" s="471">
        <f t="shared" si="5"/>
        <v>957594.54458333354</v>
      </c>
      <c r="H452" s="472">
        <f t="shared" si="5"/>
        <v>0.48166666666666663</v>
      </c>
      <c r="I452" s="478">
        <f t="shared" si="5"/>
        <v>-8.3583333333333343</v>
      </c>
      <c r="J452" s="474">
        <f>AVERAGE(J80:J91)</f>
        <v>0.85275000000000001</v>
      </c>
      <c r="K452" s="475">
        <f>SUM(K80:K91)</f>
        <v>3311376</v>
      </c>
      <c r="M452" s="334" t="s">
        <v>228</v>
      </c>
      <c r="X452" s="470">
        <f>AVERAGE(X80:X91)</f>
        <v>100.90833333333335</v>
      </c>
      <c r="Y452" s="305">
        <f>SUM(Y81:Y92)</f>
        <v>3807483</v>
      </c>
      <c r="Z452" s="475">
        <f>SUM(Z81:Z92)</f>
        <v>1878281</v>
      </c>
    </row>
    <row r="453" spans="1:26">
      <c r="A453" s="199" t="s">
        <v>289</v>
      </c>
      <c r="B453" s="204"/>
      <c r="C453" s="470">
        <f>AVERAGE(C92:C103)</f>
        <v>115.825</v>
      </c>
      <c r="D453" s="305">
        <f t="shared" ref="D453:I453" si="6">AVERAGE(D92:D103)</f>
        <v>1272997.5833333333</v>
      </c>
      <c r="E453" s="305">
        <f>SUM(E92:E103)</f>
        <v>16310371</v>
      </c>
      <c r="F453" s="304">
        <f t="shared" si="6"/>
        <v>93.25</v>
      </c>
      <c r="G453" s="471">
        <f t="shared" si="6"/>
        <v>948902.37750000006</v>
      </c>
      <c r="H453" s="472">
        <f t="shared" si="6"/>
        <v>0.60499999999999998</v>
      </c>
      <c r="I453" s="478">
        <f t="shared" si="6"/>
        <v>8.2416666666666671</v>
      </c>
      <c r="J453" s="474">
        <f>AVERAGE(J92:J103)</f>
        <v>0.89758333333333329</v>
      </c>
      <c r="K453" s="475">
        <f>SUM(K92:K103)</f>
        <v>4533832</v>
      </c>
      <c r="X453" s="470">
        <f>AVERAGE(X92:X103)</f>
        <v>111.19166666666666</v>
      </c>
      <c r="Y453" s="305">
        <f>SUM(Y93:Y104)</f>
        <v>4188078</v>
      </c>
      <c r="Z453" s="475">
        <f>SUM(Z93:Z104)</f>
        <v>2863335</v>
      </c>
    </row>
    <row r="454" spans="1:26">
      <c r="A454" s="199" t="s">
        <v>290</v>
      </c>
      <c r="B454" s="204" t="s">
        <v>283</v>
      </c>
      <c r="C454" s="470">
        <f>AVERAGE(C104:C115)</f>
        <v>124.93333333333334</v>
      </c>
      <c r="D454" s="305">
        <f t="shared" ref="D454:I454" si="7">AVERAGE(D104:D115)</f>
        <v>1285656.75</v>
      </c>
      <c r="E454" s="305">
        <f>SUM(E104:E115)</f>
        <v>13118252</v>
      </c>
      <c r="F454" s="304">
        <f t="shared" si="7"/>
        <v>110.72499999999998</v>
      </c>
      <c r="G454" s="471">
        <f t="shared" si="7"/>
        <v>934814.24533333315</v>
      </c>
      <c r="H454" s="472">
        <f t="shared" si="7"/>
        <v>0.57833333333333348</v>
      </c>
      <c r="I454" s="478">
        <f t="shared" si="7"/>
        <v>5.8500000000000005</v>
      </c>
      <c r="J454" s="474">
        <f>AVERAGE(J104:J115)</f>
        <v>0.97683333333333333</v>
      </c>
      <c r="K454" s="475">
        <f>SUM(K104:K115)</f>
        <v>5172974</v>
      </c>
      <c r="X454" s="470">
        <f>AVERAGE(X104:X115)</f>
        <v>112.91666666666669</v>
      </c>
      <c r="Y454" s="305">
        <f>SUM(Y105:Y116)</f>
        <v>4292840</v>
      </c>
      <c r="Z454" s="475">
        <f>SUM(Z105:Z116)</f>
        <v>2979866</v>
      </c>
    </row>
    <row r="455" spans="1:26">
      <c r="A455" s="199" t="s">
        <v>291</v>
      </c>
      <c r="B455" s="204"/>
      <c r="C455" s="470">
        <f>AVERAGE(C116:C127)</f>
        <v>118.02500000000002</v>
      </c>
      <c r="D455" s="305">
        <f t="shared" ref="D455:I455" si="8">AVERAGE(D116:D127)</f>
        <v>1228703.75</v>
      </c>
      <c r="E455" s="305">
        <f>SUM(E116:E127)</f>
        <v>8877354</v>
      </c>
      <c r="F455" s="304">
        <f t="shared" si="8"/>
        <v>115.10000000000001</v>
      </c>
      <c r="G455" s="471">
        <f t="shared" si="8"/>
        <v>913882.21666666667</v>
      </c>
      <c r="H455" s="472">
        <f t="shared" si="8"/>
        <v>0.39416666666666661</v>
      </c>
      <c r="I455" s="478">
        <f t="shared" si="8"/>
        <v>0.46666666666666673</v>
      </c>
      <c r="J455" s="474">
        <f>AVERAGE(J116:J127)</f>
        <v>0.92766666666666664</v>
      </c>
      <c r="K455" s="475">
        <f>SUM(K116:K127)</f>
        <v>4984539</v>
      </c>
      <c r="X455" s="470">
        <f>AVERAGE(X116:X127)</f>
        <v>100.60833333333333</v>
      </c>
      <c r="Y455" s="305">
        <f>SUM(Y117:Y128)</f>
        <v>4086318</v>
      </c>
      <c r="Z455" s="475">
        <f>SUM(Z117:Z128)</f>
        <v>2596650</v>
      </c>
    </row>
    <row r="456" spans="1:26">
      <c r="A456" s="199" t="s">
        <v>292</v>
      </c>
      <c r="B456" s="204" t="s">
        <v>286</v>
      </c>
      <c r="C456" s="470">
        <f>AVERAGE(C128:C139)</f>
        <v>116.09166666666665</v>
      </c>
      <c r="D456" s="305">
        <f t="shared" ref="D456:I456" si="9">AVERAGE(D128:D139)</f>
        <v>3712361.5833333335</v>
      </c>
      <c r="E456" s="305">
        <f>SUM(E128:E139)</f>
        <v>8257050</v>
      </c>
      <c r="F456" s="304">
        <f t="shared" si="9"/>
        <v>112.38333333333333</v>
      </c>
      <c r="G456" s="471">
        <f t="shared" si="9"/>
        <v>1086509.1475</v>
      </c>
      <c r="H456" s="472">
        <f t="shared" si="9"/>
        <v>0.35250000000000004</v>
      </c>
      <c r="I456" s="478">
        <f t="shared" si="9"/>
        <v>-4.041666666666667</v>
      </c>
      <c r="J456" s="474">
        <f>AVERAGE(J128:J139)</f>
        <v>0.91666666666666685</v>
      </c>
      <c r="K456" s="475">
        <f>SUM(K128:K139)</f>
        <v>4406402</v>
      </c>
      <c r="X456" s="470">
        <f>AVERAGE(X128:X139)</f>
        <v>98.858333333333334</v>
      </c>
      <c r="Y456" s="305">
        <f>SUM(Y129:Y140)</f>
        <v>4005898</v>
      </c>
      <c r="Z456" s="475">
        <f>SUM(Z129:Z140)</f>
        <v>2335751</v>
      </c>
    </row>
    <row r="457" spans="1:26">
      <c r="A457" s="199" t="s">
        <v>293</v>
      </c>
      <c r="B457" s="204" t="s">
        <v>283</v>
      </c>
      <c r="C457" s="470">
        <f>AVERAGE(C140:C151)</f>
        <v>119.05833333333334</v>
      </c>
      <c r="D457" s="305">
        <f t="shared" ref="D457:I457" si="10">AVERAGE(D140:D151)</f>
        <v>3792531.6666666665</v>
      </c>
      <c r="E457" s="305">
        <f>SUM(E140:E151)</f>
        <v>8333467</v>
      </c>
      <c r="F457" s="304">
        <f t="shared" si="10"/>
        <v>111.80000000000001</v>
      </c>
      <c r="G457" s="471">
        <f t="shared" si="10"/>
        <v>1110609.4522500003</v>
      </c>
      <c r="H457" s="472">
        <f t="shared" si="10"/>
        <v>0.43416666666666676</v>
      </c>
      <c r="I457" s="478">
        <f t="shared" si="10"/>
        <v>-4.125</v>
      </c>
      <c r="J457" s="474">
        <f>AVERAGE(J140:J151)</f>
        <v>0.95625000000000016</v>
      </c>
      <c r="K457" s="475">
        <f>SUM(K140:K151)</f>
        <v>4487486</v>
      </c>
      <c r="X457" s="470">
        <f>AVERAGE(X140:X151)</f>
        <v>98.216666666666654</v>
      </c>
      <c r="Y457" s="305">
        <f>SUM(Y141:Y152)</f>
        <v>3929680</v>
      </c>
      <c r="Z457" s="475">
        <f>SUM(Z141:Z152)</f>
        <v>2424345</v>
      </c>
    </row>
    <row r="458" spans="1:26">
      <c r="A458" s="197" t="s">
        <v>294</v>
      </c>
      <c r="B458" s="445" t="s">
        <v>286</v>
      </c>
      <c r="C458" s="476">
        <f>AVERAGE(C152:C163)</f>
        <v>109.79166666666667</v>
      </c>
      <c r="D458" s="302">
        <f t="shared" ref="D458:I458" si="11">AVERAGE(D152:D163)</f>
        <v>3640370</v>
      </c>
      <c r="E458" s="302">
        <f>SUM(E152:E163)</f>
        <v>7641193</v>
      </c>
      <c r="F458" s="301">
        <f t="shared" si="11"/>
        <v>95.933333333333337</v>
      </c>
      <c r="G458" s="302">
        <f t="shared" si="11"/>
        <v>1069643.2153333332</v>
      </c>
      <c r="H458" s="479">
        <f t="shared" si="11"/>
        <v>0.45416666666666666</v>
      </c>
      <c r="I458" s="480">
        <f t="shared" si="11"/>
        <v>-4.208333333333333</v>
      </c>
      <c r="J458" s="481">
        <f>AVERAGE(J152:J163)</f>
        <v>0.88916666666666655</v>
      </c>
      <c r="K458" s="477">
        <f>SUM(K152:K163)</f>
        <v>4350662</v>
      </c>
      <c r="X458" s="476">
        <f>AVERAGE(X152:X163)</f>
        <v>97.683333333333337</v>
      </c>
      <c r="Y458" s="302">
        <f>SUM(Y153:Y164)</f>
        <v>3835408</v>
      </c>
      <c r="Z458" s="477">
        <f>SUM(Z153:Z164)</f>
        <v>2425057</v>
      </c>
    </row>
    <row r="459" spans="1:26">
      <c r="A459" s="199" t="s">
        <v>295</v>
      </c>
      <c r="B459" s="204"/>
      <c r="C459" s="470">
        <f>AVERAGE(C164:C175)</f>
        <v>110.73333333333333</v>
      </c>
      <c r="D459" s="305">
        <f t="shared" ref="D459:I459" si="12">AVERAGE(D164:D175)</f>
        <v>3576634.0833333335</v>
      </c>
      <c r="E459" s="305">
        <f>SUM(E164:E175)</f>
        <v>6959622</v>
      </c>
      <c r="F459" s="304">
        <f t="shared" si="12"/>
        <v>94.924999999999997</v>
      </c>
      <c r="G459" s="471">
        <f t="shared" si="12"/>
        <v>967100.89574999979</v>
      </c>
      <c r="H459" s="472">
        <f t="shared" si="12"/>
        <v>0.41833333333333345</v>
      </c>
      <c r="I459" s="478">
        <f t="shared" si="12"/>
        <v>-4.6249999999999991</v>
      </c>
      <c r="J459" s="474">
        <f>AVERAGE(J164:J175)</f>
        <v>0.96308333333333351</v>
      </c>
      <c r="K459" s="475">
        <f>SUM(K164:K175)</f>
        <v>4657128</v>
      </c>
      <c r="X459" s="470">
        <f>AVERAGE(X164:X175)</f>
        <v>86.274999999999991</v>
      </c>
      <c r="Y459" s="305">
        <f>SUM(Y165:Y176)</f>
        <v>3811152</v>
      </c>
      <c r="Z459" s="475">
        <f>SUM(Z165:Z176)</f>
        <v>2439469</v>
      </c>
    </row>
    <row r="460" spans="1:26">
      <c r="A460" s="199" t="s">
        <v>296</v>
      </c>
      <c r="B460" s="204"/>
      <c r="C460" s="470">
        <f>AVERAGE(C176:C187)</f>
        <v>119.625</v>
      </c>
      <c r="D460" s="305">
        <f t="shared" ref="D460:I460" si="13">AVERAGE(D176:D187)</f>
        <v>3545586.4166666665</v>
      </c>
      <c r="E460" s="305">
        <f>SUM(E176:E187)</f>
        <v>6959838</v>
      </c>
      <c r="F460" s="304">
        <f t="shared" si="13"/>
        <v>108.425</v>
      </c>
      <c r="G460" s="471">
        <f t="shared" si="13"/>
        <v>919869.68516666675</v>
      </c>
      <c r="H460" s="472">
        <f t="shared" si="13"/>
        <v>0.51750000000000007</v>
      </c>
      <c r="I460" s="478">
        <f t="shared" si="13"/>
        <v>-3.8749999999999996</v>
      </c>
      <c r="J460" s="474">
        <f>AVERAGE(J176:J187)</f>
        <v>1.10625</v>
      </c>
      <c r="K460" s="475">
        <f>SUM(K176:K187)</f>
        <v>4731385</v>
      </c>
      <c r="X460" s="470">
        <f>AVERAGE(X176:X187)</f>
        <v>90.341666666666654</v>
      </c>
      <c r="Y460" s="305">
        <f>SUM(Y177:Y188)</f>
        <v>3705882</v>
      </c>
      <c r="Z460" s="475">
        <f>SUM(Z177:Z188)</f>
        <v>2388458</v>
      </c>
    </row>
    <row r="461" spans="1:26">
      <c r="A461" s="199" t="s">
        <v>297</v>
      </c>
      <c r="B461" s="204"/>
      <c r="C461" s="470">
        <f>AVERAGE(C188:C199)</f>
        <v>123.78333333333332</v>
      </c>
      <c r="D461" s="305">
        <f t="shared" ref="D461:I461" si="14">AVERAGE(D188:D199)</f>
        <v>3650300.5833333335</v>
      </c>
      <c r="E461" s="305">
        <f>SUM(E188:E199)</f>
        <v>7876438</v>
      </c>
      <c r="F461" s="304">
        <f t="shared" si="14"/>
        <v>116.32499999999999</v>
      </c>
      <c r="G461" s="471">
        <f t="shared" si="14"/>
        <v>1025501.6138333334</v>
      </c>
      <c r="H461" s="472">
        <f t="shared" si="14"/>
        <v>0.68833333333333335</v>
      </c>
      <c r="I461" s="478">
        <f t="shared" si="14"/>
        <v>-2.5416666666666665</v>
      </c>
      <c r="J461" s="474">
        <f>AVERAGE(J188:J199)</f>
        <v>1.0909166666666665</v>
      </c>
      <c r="K461" s="475">
        <f>SUM(K188:K199)</f>
        <v>5402118</v>
      </c>
      <c r="X461" s="470">
        <f>AVERAGE(X188:X199)</f>
        <v>97.308333333333323</v>
      </c>
      <c r="Y461" s="305">
        <f>SUM(Y189:Y200)</f>
        <v>3571676</v>
      </c>
      <c r="Z461" s="475">
        <f>SUM(Z189:Z200)</f>
        <v>2618428</v>
      </c>
    </row>
    <row r="462" spans="1:26">
      <c r="A462" s="199" t="s">
        <v>298</v>
      </c>
      <c r="B462" s="204"/>
      <c r="C462" s="470">
        <f>AVERAGE(C200:C211)</f>
        <v>126.61666666666669</v>
      </c>
      <c r="D462" s="305">
        <f t="shared" ref="D462:I462" si="15">AVERAGE(D200:D211)</f>
        <v>3656376.6666666665</v>
      </c>
      <c r="E462" s="305">
        <f>SUM(E200:E211)</f>
        <v>7629299</v>
      </c>
      <c r="F462" s="304">
        <f t="shared" si="15"/>
        <v>127.11666666666667</v>
      </c>
      <c r="G462" s="471">
        <f t="shared" si="15"/>
        <v>1023977.5619166667</v>
      </c>
      <c r="H462" s="472">
        <f t="shared" si="15"/>
        <v>0.8341666666666665</v>
      </c>
      <c r="I462" s="478">
        <f t="shared" si="15"/>
        <v>-2.5833333333333335</v>
      </c>
      <c r="J462" s="474">
        <f>AVERAGE(J200:J211)</f>
        <v>1.1343333333333334</v>
      </c>
      <c r="K462" s="475">
        <f>SUM(K200:K211)</f>
        <v>5782834</v>
      </c>
      <c r="X462" s="470">
        <f>AVERAGE(X200:X211)</f>
        <v>101.21666666666668</v>
      </c>
      <c r="Y462" s="305">
        <f>SUM(Y201:Y212)</f>
        <v>3506178</v>
      </c>
      <c r="Z462" s="475">
        <f>SUM(Z201:Z212)</f>
        <v>2947324</v>
      </c>
    </row>
    <row r="463" spans="1:26">
      <c r="A463" s="199" t="s">
        <v>299</v>
      </c>
      <c r="B463" s="204"/>
      <c r="C463" s="470">
        <f>AVERAGE(C212:C223)</f>
        <v>138.05833333333331</v>
      </c>
      <c r="D463" s="305">
        <f t="shared" ref="D463:I463" si="16">AVERAGE(D212:D223)</f>
        <v>3786668</v>
      </c>
      <c r="E463" s="305">
        <f>SUM(E212:E223)</f>
        <v>8149081</v>
      </c>
      <c r="F463" s="304">
        <f t="shared" si="16"/>
        <v>149.30833333333331</v>
      </c>
      <c r="G463" s="471">
        <f t="shared" si="16"/>
        <v>1028883.0442500002</v>
      </c>
      <c r="H463" s="472">
        <f t="shared" si="16"/>
        <v>0.93833333333333313</v>
      </c>
      <c r="I463" s="478">
        <f t="shared" si="16"/>
        <v>-0.94999999999999984</v>
      </c>
      <c r="J463" s="474">
        <f>AVERAGE(J212:J223)</f>
        <v>1.2798333333333334</v>
      </c>
      <c r="K463" s="475">
        <f>SUM(K212:K223)</f>
        <v>6409114</v>
      </c>
      <c r="X463" s="470">
        <f>AVERAGE(X212:X223)</f>
        <v>104.99166666666663</v>
      </c>
      <c r="Y463" s="305">
        <f>SUM(Y213:Y224)</f>
        <v>3472166</v>
      </c>
      <c r="Z463" s="475">
        <f>SUM(Z213:Z224)</f>
        <v>3282684</v>
      </c>
    </row>
    <row r="464" spans="1:26">
      <c r="A464" s="199" t="s">
        <v>300</v>
      </c>
      <c r="B464" s="204" t="s">
        <v>283</v>
      </c>
      <c r="C464" s="470">
        <f>AVERAGE(C224:C235)</f>
        <v>137.27500000000001</v>
      </c>
      <c r="D464" s="305">
        <f t="shared" ref="D464:I464" si="17">AVERAGE(D224:D235)</f>
        <v>3860475.75</v>
      </c>
      <c r="E464" s="305">
        <f>SUM(E224:E235)</f>
        <v>7345286</v>
      </c>
      <c r="F464" s="304">
        <f t="shared" si="17"/>
        <v>147.35833333333332</v>
      </c>
      <c r="G464" s="471">
        <f t="shared" si="17"/>
        <v>1040253.3859166669</v>
      </c>
      <c r="H464" s="472">
        <f t="shared" si="17"/>
        <v>0.94166666666666676</v>
      </c>
      <c r="I464" s="478">
        <f t="shared" si="17"/>
        <v>1.8083333333333336</v>
      </c>
      <c r="J464" s="474">
        <f>AVERAGE(J224:J235)</f>
        <v>1.2419166666666668</v>
      </c>
      <c r="K464" s="475">
        <f>SUM(K224:K235)</f>
        <v>6988706</v>
      </c>
      <c r="X464" s="470">
        <f>AVERAGE(X224:X235)</f>
        <v>109.375</v>
      </c>
      <c r="Y464" s="305">
        <f>SUM(Y225:Y236)</f>
        <v>3263115</v>
      </c>
      <c r="Z464" s="475">
        <f>SUM(Z225:Z236)</f>
        <v>3651619</v>
      </c>
    </row>
    <row r="465" spans="1:26">
      <c r="A465" s="199" t="s">
        <v>301</v>
      </c>
      <c r="B465" s="204"/>
      <c r="C465" s="470">
        <f>AVERAGE(C236:C247)</f>
        <v>126.99166666666667</v>
      </c>
      <c r="D465" s="305">
        <f t="shared" ref="D465:I465" si="18">AVERAGE(D236:D247)</f>
        <v>3940679.0833333335</v>
      </c>
      <c r="E465" s="305">
        <f>SUM(E236:E247)</f>
        <v>6706975</v>
      </c>
      <c r="F465" s="304">
        <f t="shared" si="18"/>
        <v>127.7</v>
      </c>
      <c r="G465" s="471">
        <f t="shared" si="18"/>
        <v>1036981.3789166667</v>
      </c>
      <c r="H465" s="472">
        <f t="shared" si="18"/>
        <v>0.77916666666666667</v>
      </c>
      <c r="I465" s="478">
        <f t="shared" si="18"/>
        <v>-0.44166666666666649</v>
      </c>
      <c r="J465" s="474">
        <f>AVERAGE(J236:J247)</f>
        <v>1.2249999999999999</v>
      </c>
      <c r="K465" s="475">
        <f>SUM(K236:K247)</f>
        <v>6918936</v>
      </c>
      <c r="X465" s="470">
        <f>AVERAGE(X236:X247)</f>
        <v>109.03333333333335</v>
      </c>
      <c r="Y465" s="305">
        <f>SUM(Y237:Y248)</f>
        <v>3126600</v>
      </c>
      <c r="Z465" s="475">
        <f>SUM(Z237:Z248)</f>
        <v>3908638</v>
      </c>
    </row>
    <row r="466" spans="1:26">
      <c r="A466" s="199" t="s">
        <v>302</v>
      </c>
      <c r="B466" s="204" t="s">
        <v>286</v>
      </c>
      <c r="C466" s="470">
        <f>AVERAGE(C248:C259)</f>
        <v>104.06666666666665</v>
      </c>
      <c r="D466" s="305">
        <f t="shared" ref="D466:I466" si="19">AVERAGE(D248:D259)</f>
        <v>3443980.9166666665</v>
      </c>
      <c r="E466" s="305">
        <f>SUM(E248:E259)</f>
        <v>4559452</v>
      </c>
      <c r="F466" s="304">
        <f t="shared" si="19"/>
        <v>99.958333333333329</v>
      </c>
      <c r="G466" s="471">
        <f t="shared" si="19"/>
        <v>1048383.1500833334</v>
      </c>
      <c r="H466" s="472">
        <f t="shared" si="19"/>
        <v>0.47000000000000003</v>
      </c>
      <c r="I466" s="478">
        <f t="shared" si="19"/>
        <v>-4.0666666666666673</v>
      </c>
      <c r="J466" s="474">
        <f>AVERAGE(J248:J259)</f>
        <v>1.0193333333333332</v>
      </c>
      <c r="K466" s="475">
        <f>SUM(K248:K259)</f>
        <v>4832087</v>
      </c>
      <c r="X466" s="470">
        <f>AVERAGE(X248:X259)</f>
        <v>93.533333333333346</v>
      </c>
      <c r="Y466" s="305">
        <f>SUM(Y249:Y260)</f>
        <v>2992082</v>
      </c>
      <c r="Z466" s="475">
        <f>SUM(Z249:Z260)</f>
        <v>2739493</v>
      </c>
    </row>
    <row r="467" spans="1:26">
      <c r="A467" s="202" t="s">
        <v>303</v>
      </c>
      <c r="B467" s="452"/>
      <c r="C467" s="482">
        <f>AVERAGE(C260:C271)</f>
        <v>116.06666666666668</v>
      </c>
      <c r="D467" s="320">
        <f t="shared" ref="D467:I467" si="20">AVERAGE(D260:D271)</f>
        <v>3886937.0833333335</v>
      </c>
      <c r="E467" s="320">
        <f>SUM(E260:E271)</f>
        <v>4834563</v>
      </c>
      <c r="F467" s="319">
        <f t="shared" si="20"/>
        <v>114.71666666666668</v>
      </c>
      <c r="G467" s="320">
        <f t="shared" si="20"/>
        <v>1076570.4206666667</v>
      </c>
      <c r="H467" s="483">
        <f t="shared" si="20"/>
        <v>0.49499999999999994</v>
      </c>
      <c r="I467" s="484">
        <f t="shared" si="20"/>
        <v>-2.2000000000000006</v>
      </c>
      <c r="J467" s="485">
        <f>AVERAGE(J260:J271)</f>
        <v>1.1461666666666666</v>
      </c>
      <c r="K467" s="486">
        <f>SUM(K260:K271)</f>
        <v>5843303</v>
      </c>
      <c r="X467" s="470">
        <f>AVERAGE(X260:X271)</f>
        <v>99.02500000000002</v>
      </c>
      <c r="Y467" s="305">
        <f>SUM(Y261:Y272)</f>
        <v>2965869</v>
      </c>
      <c r="Z467" s="475">
        <f>SUM(Z261:Z272)</f>
        <v>3081719</v>
      </c>
    </row>
    <row r="468" spans="1:26">
      <c r="A468" s="199" t="s">
        <v>304</v>
      </c>
      <c r="B468" s="204" t="s">
        <v>283</v>
      </c>
      <c r="C468" s="470">
        <f>AVERAGE(C272:C283)</f>
        <v>122.10000000000002</v>
      </c>
      <c r="D468" s="305">
        <f t="shared" ref="D468:I468" si="21">AVERAGE(D272:D283)</f>
        <v>3935270.5</v>
      </c>
      <c r="E468" s="305">
        <f>SUM(E272:E283)</f>
        <v>4950404</v>
      </c>
      <c r="F468" s="304">
        <f t="shared" si="21"/>
        <v>126.04166666666667</v>
      </c>
      <c r="G468" s="471">
        <f t="shared" si="21"/>
        <v>1088115.4820833334</v>
      </c>
      <c r="H468" s="472">
        <f t="shared" si="21"/>
        <v>0.59499999999999997</v>
      </c>
      <c r="I468" s="478">
        <f t="shared" si="21"/>
        <v>-1.7916666666666667</v>
      </c>
      <c r="J468" s="474">
        <f>AVERAGE(J272:J283)</f>
        <v>1.1909166666666666</v>
      </c>
      <c r="K468" s="475">
        <f>SUM(K272:K283)</f>
        <v>6132418</v>
      </c>
      <c r="X468" s="476">
        <f>AVERAGE(X272:X283)</f>
        <v>97.533333333333317</v>
      </c>
      <c r="Y468" s="302">
        <f>SUM(Y273:Y284)</f>
        <v>2915291</v>
      </c>
      <c r="Z468" s="477">
        <f>SUM(Z273:Z284)</f>
        <v>3562742</v>
      </c>
    </row>
    <row r="469" spans="1:26">
      <c r="A469" s="199" t="s">
        <v>305</v>
      </c>
      <c r="B469" s="204"/>
      <c r="C469" s="470">
        <f>AVERAGE(C284:C295)</f>
        <v>115.65000000000002</v>
      </c>
      <c r="D469" s="305">
        <f t="shared" ref="D469:I469" si="22">AVERAGE(D284:D295)</f>
        <v>3736374.5</v>
      </c>
      <c r="E469" s="305">
        <f>SUM(E284:E295)</f>
        <v>5253596</v>
      </c>
      <c r="F469" s="304">
        <f t="shared" si="22"/>
        <v>118.65833333333332</v>
      </c>
      <c r="G469" s="471">
        <f t="shared" si="22"/>
        <v>1133199.1916666667</v>
      </c>
      <c r="H469" s="472">
        <f t="shared" si="22"/>
        <v>0.67833333333333312</v>
      </c>
      <c r="I469" s="478">
        <f t="shared" si="22"/>
        <v>-1.6583333333333332</v>
      </c>
      <c r="J469" s="474">
        <f>AVERAGE(J284:J295)</f>
        <v>1.1136666666666666</v>
      </c>
      <c r="K469" s="475">
        <f>SUM(K284:K295)</f>
        <v>5728351</v>
      </c>
      <c r="X469" s="470">
        <f>AVERAGE(X284:X295)</f>
        <v>93.966666666666654</v>
      </c>
      <c r="Y469" s="305">
        <f>SUM(Y285:Y296)</f>
        <v>2861390</v>
      </c>
      <c r="Z469" s="475">
        <f>SUM(Z285:Z296)</f>
        <v>3464583</v>
      </c>
    </row>
    <row r="470" spans="1:26">
      <c r="A470" s="199" t="s">
        <v>306</v>
      </c>
      <c r="B470" s="204" t="s">
        <v>286</v>
      </c>
      <c r="C470" s="470">
        <f>AVERAGE(C296:C307)</f>
        <v>112.33333333333333</v>
      </c>
      <c r="D470" s="305">
        <f t="shared" ref="D470:I470" si="23">AVERAGE(D296:D307)</f>
        <v>3638469.75</v>
      </c>
      <c r="E470" s="305">
        <f>SUM(E296:E307)</f>
        <v>5282416</v>
      </c>
      <c r="F470" s="304">
        <f t="shared" si="23"/>
        <v>110.375</v>
      </c>
      <c r="G470" s="471">
        <f t="shared" si="23"/>
        <v>1116942.0360000003</v>
      </c>
      <c r="H470" s="472">
        <f t="shared" si="23"/>
        <v>0.75583333333333336</v>
      </c>
      <c r="I470" s="478">
        <f t="shared" si="23"/>
        <v>-0.75833333333333341</v>
      </c>
      <c r="J470" s="474">
        <f>AVERAGE(J296:J307)</f>
        <v>1.0803333333333336</v>
      </c>
      <c r="K470" s="475">
        <f>SUM(K296:K307)</f>
        <v>5924226</v>
      </c>
      <c r="X470" s="470">
        <f>AVERAGE(X296:X307)</f>
        <v>96.475000000000009</v>
      </c>
      <c r="Y470" s="305">
        <f>SUM(Y297:Y308)</f>
        <v>2832011</v>
      </c>
      <c r="Z470" s="475">
        <f>SUM(Z297:Z308)</f>
        <v>3987460</v>
      </c>
    </row>
    <row r="471" spans="1:26">
      <c r="A471" s="199" t="s">
        <v>307</v>
      </c>
      <c r="B471" s="204"/>
      <c r="C471" s="470">
        <f>AVERAGE(C308:C319)</f>
        <v>113.58333333333333</v>
      </c>
      <c r="D471" s="305">
        <f t="shared" ref="D471:I471" si="24">AVERAGE(D308:D319)</f>
        <v>3581176.1666666665</v>
      </c>
      <c r="E471" s="305">
        <f>SUM(E308:E319)</f>
        <v>5383301</v>
      </c>
      <c r="F471" s="304">
        <f t="shared" si="24"/>
        <v>114.38333333333334</v>
      </c>
      <c r="G471" s="471">
        <f t="shared" si="24"/>
        <v>1119436.9991666668</v>
      </c>
      <c r="H471" s="472">
        <f t="shared" si="24"/>
        <v>0.88583333333333325</v>
      </c>
      <c r="I471" s="478">
        <f t="shared" si="24"/>
        <v>0.52500000000000013</v>
      </c>
      <c r="J471" s="474">
        <f>AVERAGE(J308:J319)</f>
        <v>1.1179166666666669</v>
      </c>
      <c r="K471" s="475">
        <f>SUM(K308:K319)</f>
        <v>6171309</v>
      </c>
      <c r="X471" s="470">
        <f>AVERAGE(X308:X319)</f>
        <v>102.27499999999999</v>
      </c>
      <c r="Y471" s="305">
        <f>SUM(Y309:Y320)</f>
        <v>2808662</v>
      </c>
      <c r="Z471" s="475">
        <f>SUM(Z309:Z320)</f>
        <v>4231194</v>
      </c>
    </row>
    <row r="472" spans="1:26">
      <c r="A472" s="199" t="s">
        <v>308</v>
      </c>
      <c r="B472" s="204"/>
      <c r="C472" s="470">
        <f>AVERAGE(C320:C331)</f>
        <v>112.24166666666667</v>
      </c>
      <c r="D472" s="305">
        <f t="shared" ref="D472:I472" si="25">AVERAGE(D320:D331)</f>
        <v>3420036.6666666665</v>
      </c>
      <c r="E472" s="305">
        <f>SUM(E320:E331)</f>
        <v>4872257</v>
      </c>
      <c r="F472" s="304">
        <f t="shared" si="25"/>
        <v>111.62500000000001</v>
      </c>
      <c r="G472" s="471">
        <f t="shared" si="25"/>
        <v>1098499.1291666667</v>
      </c>
      <c r="H472" s="472">
        <f t="shared" si="25"/>
        <v>0.98583333333333323</v>
      </c>
      <c r="I472" s="478">
        <f t="shared" si="25"/>
        <v>0.61638570412680649</v>
      </c>
      <c r="J472" s="474">
        <f>AVERAGE(J320:J331)</f>
        <v>1.0910833333333332</v>
      </c>
      <c r="K472" s="475">
        <f>SUM(K320:K331)</f>
        <v>6220371</v>
      </c>
      <c r="X472" s="470">
        <f>AVERAGE(X320:X331)</f>
        <v>100.00833333333333</v>
      </c>
      <c r="Y472" s="305">
        <f>SUM(Y321:Y332)</f>
        <v>2770061</v>
      </c>
      <c r="Z472" s="475">
        <f>SUM(Z321:Z332)</f>
        <v>4058091</v>
      </c>
    </row>
    <row r="473" spans="1:26">
      <c r="A473" s="199" t="s">
        <v>309</v>
      </c>
      <c r="B473" s="204"/>
      <c r="C473" s="487">
        <f>AVERAGE(C332:C343)</f>
        <v>111.31666666666666</v>
      </c>
      <c r="D473" s="305">
        <f t="shared" ref="D473:I473" si="26">AVERAGE(D332:D343)</f>
        <v>3494967.3344518975</v>
      </c>
      <c r="E473" s="305">
        <f>SUM(E332:E343)</f>
        <v>5203666</v>
      </c>
      <c r="F473" s="109">
        <f t="shared" si="26"/>
        <v>110.25833333333333</v>
      </c>
      <c r="G473" s="305">
        <f t="shared" si="26"/>
        <v>1098327.0233333332</v>
      </c>
      <c r="H473" s="488">
        <f t="shared" si="26"/>
        <v>1.1316666666666666</v>
      </c>
      <c r="I473" s="489">
        <f t="shared" si="26"/>
        <v>-1.4971097443643069</v>
      </c>
      <c r="J473" s="490">
        <f>AVERAGE(J332:J343)</f>
        <v>1.0374999999999999</v>
      </c>
      <c r="K473" s="475">
        <f>SUM(K332:K343)</f>
        <v>5655748</v>
      </c>
      <c r="X473" s="487">
        <f>AVERAGE(X332:X343)</f>
        <v>96.316666666666663</v>
      </c>
      <c r="Y473" s="305">
        <f>SUM(Y333:Y344)</f>
        <v>2673913</v>
      </c>
      <c r="Z473" s="475">
        <f>SUM(Z333:Z344)</f>
        <v>3564689</v>
      </c>
    </row>
    <row r="474" spans="1:26">
      <c r="A474" s="313" t="s">
        <v>310</v>
      </c>
      <c r="B474" s="491" t="s">
        <v>228</v>
      </c>
      <c r="C474" s="470">
        <f>AVERAGE(C344:C355)</f>
        <v>114.11666666666666</v>
      </c>
      <c r="D474" s="492">
        <f>AVERAGE(D344:D355)</f>
        <v>3571259.5960399653</v>
      </c>
      <c r="E474" s="305">
        <f>SUM(E344:E355)</f>
        <v>4968261</v>
      </c>
      <c r="F474" s="304">
        <f>AVERAGE(F344:F355)</f>
        <v>115.35833333333335</v>
      </c>
      <c r="G474" s="471">
        <f>AVERAGE(G344:G355)</f>
        <v>1093173.93025</v>
      </c>
      <c r="H474" s="472">
        <f>AVERAGE(H344:H355)</f>
        <v>1.2833333333333334</v>
      </c>
      <c r="I474" s="478">
        <f>AVERAGE(I344:I355)</f>
        <v>-1.9750000000000005</v>
      </c>
      <c r="J474" s="474">
        <f>AVERAGE(J344:J355)</f>
        <v>1.0610833333333334</v>
      </c>
      <c r="K474" s="475">
        <f>SUM(K344:K355)</f>
        <v>6239690</v>
      </c>
      <c r="X474" s="470">
        <f>AVERAGE(X344:X355)</f>
        <v>94.391666666666652</v>
      </c>
      <c r="Y474" s="305">
        <f>SUM(Y344:Y355)</f>
        <v>2607696</v>
      </c>
      <c r="Z474" s="475">
        <f>SUM(Z344:Z355)</f>
        <v>4006727</v>
      </c>
    </row>
    <row r="475" spans="1:26">
      <c r="A475" s="313" t="s">
        <v>311</v>
      </c>
      <c r="B475" s="491" t="s">
        <v>228</v>
      </c>
      <c r="C475" s="470">
        <f>AVERAGE(C356:C367)</f>
        <v>117.34166666666665</v>
      </c>
      <c r="D475" s="492">
        <f>AVERAGE(D356:D367)</f>
        <v>3453003.4878608421</v>
      </c>
      <c r="E475" s="305">
        <f>SUM(E356:E367)</f>
        <v>5128508</v>
      </c>
      <c r="F475" s="304">
        <f>AVERAGE(F356:F367)</f>
        <v>122.64999999999999</v>
      </c>
      <c r="G475" s="471">
        <f>AVERAGE(G356:G367)</f>
        <v>1129601.9590833331</v>
      </c>
      <c r="H475" s="472">
        <f>AVERAGE(H356:H367)</f>
        <v>1.43</v>
      </c>
      <c r="I475" s="478">
        <f>AVERAGE(I356:I367)</f>
        <v>-3</v>
      </c>
      <c r="J475" s="474">
        <f>AVERAGE(J356:J367)</f>
        <v>1.0639166666666668</v>
      </c>
      <c r="K475" s="475">
        <f>SUM(K356:K367)</f>
        <v>6483136</v>
      </c>
      <c r="X475" s="470">
        <f>AVERAGE(X356:X367)</f>
        <v>104.99166666666667</v>
      </c>
      <c r="Y475" s="305">
        <f>SUM(Y356:Y367)</f>
        <v>2401081</v>
      </c>
      <c r="Z475" s="475">
        <f>SUM(Z356:Z367)</f>
        <v>4250263</v>
      </c>
    </row>
    <row r="476" spans="1:26">
      <c r="A476" s="313" t="s">
        <v>312</v>
      </c>
      <c r="B476" s="214" t="s">
        <v>283</v>
      </c>
      <c r="C476" s="470">
        <f>AVERAGE(C368:C379)</f>
        <v>110.85000000000001</v>
      </c>
      <c r="D476" s="492">
        <f>AVERAGE(D368:D379)</f>
        <v>3518340.0810184008</v>
      </c>
      <c r="E476" s="315">
        <f>SUM(E368:E379)</f>
        <v>4652924</v>
      </c>
      <c r="F476" s="304">
        <f>AVERAGE(F368:F379)</f>
        <v>112.75000000000001</v>
      </c>
      <c r="G476" s="471">
        <f>AVERAGE(G368:G379)</f>
        <v>1099458.1426666668</v>
      </c>
      <c r="H476" s="472">
        <f>AVERAGE(H368:H379)</f>
        <v>1.4275</v>
      </c>
      <c r="I476" s="478">
        <f>AVERAGE(I368:I379)</f>
        <v>-1.6416666666666664</v>
      </c>
      <c r="J476" s="474">
        <f>AVERAGE(J368:J379)</f>
        <v>1.0055833333333333</v>
      </c>
      <c r="K476" s="493">
        <f>SUM(K368:K379)</f>
        <v>6133895</v>
      </c>
      <c r="X476" s="470">
        <f>AVERAGE(X368:X379)</f>
        <v>98.300000000000011</v>
      </c>
      <c r="Y476" s="315">
        <f>SUM(Y368:Y379)</f>
        <v>2308831</v>
      </c>
      <c r="Z476" s="493">
        <f>SUM(Z368:Z379)</f>
        <v>4080536</v>
      </c>
    </row>
    <row r="477" spans="1:26">
      <c r="A477" s="316" t="s">
        <v>313</v>
      </c>
      <c r="B477" s="317" t="s">
        <v>286</v>
      </c>
      <c r="C477" s="301">
        <f>AVERAGE(C380:C391)</f>
        <v>99.841666666666683</v>
      </c>
      <c r="D477" s="302">
        <f>AVERAGE(D380:D391)</f>
        <v>3178037.5842424058</v>
      </c>
      <c r="E477" s="302">
        <f>SUM(E380:E391)</f>
        <v>4633021</v>
      </c>
      <c r="F477" s="301">
        <f t="shared" ref="F477:J477" si="27">AVERAGE(F380:F391)</f>
        <v>99.65000000000002</v>
      </c>
      <c r="G477" s="302">
        <f t="shared" si="27"/>
        <v>1082349.5443333334</v>
      </c>
      <c r="H477" s="494">
        <f t="shared" si="27"/>
        <v>1.0491666666666666</v>
      </c>
      <c r="I477" s="495">
        <f t="shared" si="27"/>
        <v>-4.2416666666666663</v>
      </c>
      <c r="J477" s="481">
        <f t="shared" si="27"/>
        <v>0.97000000000000008</v>
      </c>
      <c r="K477" s="477">
        <f>SUM(K380:K391)</f>
        <v>5422921</v>
      </c>
      <c r="X477" s="496">
        <f>AVERAGE(X380:X391)</f>
        <v>84.483333333333334</v>
      </c>
      <c r="Y477" s="497">
        <f>AVERAGE(Y380:Y391)</f>
        <v>151801.08333333334</v>
      </c>
      <c r="Z477" s="498">
        <f>AVERAGE(Z380:Z391)</f>
        <v>301907.58333333331</v>
      </c>
    </row>
    <row r="478" spans="1:26">
      <c r="A478" s="313" t="s">
        <v>314</v>
      </c>
      <c r="B478" s="314"/>
      <c r="C478" s="304">
        <f>AVERAGE(C392:C403)</f>
        <v>102.09166666666665</v>
      </c>
      <c r="D478" s="305">
        <f>AVERAGE(D392:D403)</f>
        <v>3410038.3310608682</v>
      </c>
      <c r="E478" s="305">
        <f>SUM(E392:E403)</f>
        <v>4453134</v>
      </c>
      <c r="F478" s="304">
        <f t="shared" ref="F478:J478" si="28">AVERAGE(F392:F403)</f>
        <v>98.566666666666663</v>
      </c>
      <c r="G478" s="305">
        <f t="shared" si="28"/>
        <v>1084780.6182500001</v>
      </c>
      <c r="H478" s="488">
        <f t="shared" si="28"/>
        <v>0.9325</v>
      </c>
      <c r="I478" s="489">
        <f t="shared" si="28"/>
        <v>0.42499999999999982</v>
      </c>
      <c r="J478" s="474">
        <f t="shared" si="28"/>
        <v>1.0735833333333333</v>
      </c>
      <c r="K478" s="475">
        <f>SUM(K392:K403)</f>
        <v>6570944</v>
      </c>
      <c r="X478" s="496">
        <f>AVERAGE(X392:X403)</f>
        <v>88.850000000000009</v>
      </c>
      <c r="Y478" s="497">
        <f>AVERAGE(Y392:Y403)</f>
        <v>153348.16666666666</v>
      </c>
      <c r="Z478" s="498">
        <f>AVERAGE(Z392:Z403)</f>
        <v>368839</v>
      </c>
    </row>
    <row r="479" spans="1:26">
      <c r="A479" s="313" t="s">
        <v>315</v>
      </c>
      <c r="B479" s="314"/>
      <c r="C479" s="304">
        <f>AVERAGE(C404:C415)</f>
        <v>102.35833333333331</v>
      </c>
      <c r="D479" s="305">
        <f>AVERAGE(D404:D415)</f>
        <v>3457221.8778454117</v>
      </c>
      <c r="E479" s="305">
        <f>SUM(E404:E415)</f>
        <v>4467181</v>
      </c>
      <c r="F479" s="304">
        <f>AVERAGE(F404:F415)</f>
        <v>101.12499999999999</v>
      </c>
      <c r="G479" s="305">
        <f>AVERAGE(G404:G415)</f>
        <v>1104855.316166667</v>
      </c>
      <c r="H479" s="488">
        <f>AVERAGE(H404:H415)</f>
        <v>1.0116666666666669</v>
      </c>
      <c r="I479" s="489">
        <f>AVERAGE(I404:I415)</f>
        <v>1.8500000000000003</v>
      </c>
      <c r="J479" s="474">
        <f>AVERAGE(J404:J415)</f>
        <v>1.1307499999999999</v>
      </c>
      <c r="K479" s="475">
        <f>SUM(K404:K415)</f>
        <v>7982729.0350000001</v>
      </c>
      <c r="X479" s="499"/>
      <c r="Y479" s="499"/>
      <c r="Z479" s="499"/>
    </row>
    <row r="480" spans="1:26">
      <c r="A480" s="318" t="s">
        <v>316</v>
      </c>
      <c r="B480" s="299"/>
      <c r="C480" s="319">
        <f>AVERAGE(C416:C427)</f>
        <v>97.733333333333334</v>
      </c>
      <c r="D480" s="320">
        <f>AVERAGE(D416:D427)</f>
        <v>3351435.7524405024</v>
      </c>
      <c r="E480" s="320">
        <f>SUM(E416:E427)</f>
        <v>5005021</v>
      </c>
      <c r="F480" s="319">
        <f>AVERAGE(F416:F427)</f>
        <v>96.174999999999997</v>
      </c>
      <c r="G480" s="320">
        <f>AVERAGE(G416:G427)</f>
        <v>1082275.4194166667</v>
      </c>
      <c r="H480" s="500">
        <f>AVERAGE(H416:H427)</f>
        <v>1.0166666666666666</v>
      </c>
      <c r="I480" s="501">
        <f>AVERAGE(I416:I427)</f>
        <v>3.3000000000000003</v>
      </c>
      <c r="J480" s="485">
        <f>AVERAGE(J416:J427)</f>
        <v>1.1023333333333334</v>
      </c>
      <c r="K480" s="486">
        <f>SUM(K416:K427)</f>
        <v>8258383.8229999999</v>
      </c>
      <c r="X480" s="499"/>
      <c r="Y480" s="499"/>
      <c r="Z480" s="499"/>
    </row>
    <row r="481" spans="1:26">
      <c r="A481" s="322"/>
      <c r="B481" s="214"/>
      <c r="C481" s="304"/>
      <c r="D481" s="305"/>
      <c r="E481" s="305"/>
      <c r="F481" s="304"/>
      <c r="G481" s="8"/>
      <c r="H481" s="488"/>
      <c r="I481" s="8"/>
      <c r="J481" s="474"/>
      <c r="K481" s="305"/>
      <c r="X481" s="499"/>
      <c r="Y481" s="499"/>
      <c r="Z481" s="499"/>
    </row>
    <row r="482" spans="1:26">
      <c r="A482" s="327"/>
      <c r="C482" s="327"/>
      <c r="D482" s="15"/>
      <c r="E482" s="324" t="s">
        <v>317</v>
      </c>
      <c r="F482" s="324"/>
      <c r="H482" s="324"/>
      <c r="J482" s="332"/>
      <c r="X482" s="324"/>
      <c r="Y482" s="324" t="s">
        <v>317</v>
      </c>
      <c r="Z482" s="324" t="s">
        <v>317</v>
      </c>
    </row>
    <row r="483" spans="1:26">
      <c r="A483" s="197" t="s">
        <v>318</v>
      </c>
      <c r="B483" s="307"/>
      <c r="C483" s="301" t="s">
        <v>228</v>
      </c>
      <c r="D483" s="302">
        <f>SUM(D323:D334)</f>
        <v>40520505</v>
      </c>
      <c r="E483" s="302">
        <f>SUM(E323:E334)</f>
        <v>5077588</v>
      </c>
      <c r="F483" s="302"/>
      <c r="G483" s="136"/>
      <c r="H483" s="302"/>
      <c r="I483" s="136"/>
      <c r="J483" s="461"/>
      <c r="K483" s="477">
        <f>SUM(K323:K334)</f>
        <v>6096356</v>
      </c>
      <c r="X483" s="502"/>
      <c r="Y483" s="302">
        <f>SUM(Y323:Y334)</f>
        <v>2751578</v>
      </c>
      <c r="Z483" s="477">
        <f>SUM(Z323:Z334)</f>
        <v>3938415</v>
      </c>
    </row>
    <row r="484" spans="1:26">
      <c r="A484" s="199" t="s">
        <v>319</v>
      </c>
      <c r="B484" s="300"/>
      <c r="C484" s="109" t="s">
        <v>228</v>
      </c>
      <c r="D484" s="305">
        <f>SUM(D335:D346)</f>
        <v>42629319.095784932</v>
      </c>
      <c r="E484" s="305">
        <f>SUM(E335:E346)</f>
        <v>5383201</v>
      </c>
      <c r="F484" s="305"/>
      <c r="H484" s="305"/>
      <c r="J484" s="332"/>
      <c r="K484" s="475">
        <f>SUM(K335:K346)</f>
        <v>5730459</v>
      </c>
      <c r="X484" s="503"/>
      <c r="Y484" s="305">
        <f>SUM(Y335:Y346)</f>
        <v>2662721</v>
      </c>
      <c r="Z484" s="475">
        <f>SUM(Z335:Z346)</f>
        <v>3592259</v>
      </c>
    </row>
    <row r="485" spans="1:26">
      <c r="A485" s="199" t="s">
        <v>320</v>
      </c>
      <c r="B485" s="504" t="s">
        <v>228</v>
      </c>
      <c r="C485" s="304" t="s">
        <v>228</v>
      </c>
      <c r="D485" s="242">
        <f>SUM(D347:D358)</f>
        <v>42379159.918874465</v>
      </c>
      <c r="E485" s="242">
        <f>SUM(E347:E358)</f>
        <v>5071492</v>
      </c>
      <c r="F485" s="305"/>
      <c r="H485" s="305"/>
      <c r="J485" s="332"/>
      <c r="K485" s="505">
        <f>SUM(K347:K358)</f>
        <v>6321137</v>
      </c>
      <c r="X485" s="503"/>
      <c r="Y485" s="305">
        <f>SUM(Y347:Y358)</f>
        <v>2580078</v>
      </c>
      <c r="Z485" s="505">
        <f>SUM(Z347:Z358)</f>
        <v>4091089</v>
      </c>
    </row>
    <row r="486" spans="1:26">
      <c r="A486" s="199" t="s">
        <v>321</v>
      </c>
      <c r="B486" s="506"/>
      <c r="C486" s="332"/>
      <c r="D486" s="326">
        <f>SUM(D359:D370)</f>
        <v>41887825.98534061</v>
      </c>
      <c r="E486" s="326">
        <f>SUM(E359:E370)</f>
        <v>4660018</v>
      </c>
      <c r="F486" s="332"/>
      <c r="H486" s="332"/>
      <c r="K486" s="507">
        <f>SUM(K359:K370)</f>
        <v>6507920</v>
      </c>
      <c r="X486" s="508"/>
      <c r="Y486" s="509">
        <f>SUM(Y359:Y370)</f>
        <v>2349305</v>
      </c>
      <c r="Z486" s="510">
        <f>SUM(Z359:Z370)</f>
        <v>4214130</v>
      </c>
    </row>
    <row r="487" spans="1:26">
      <c r="A487" s="327" t="s">
        <v>322</v>
      </c>
      <c r="B487" s="325"/>
      <c r="D487" s="326">
        <f>SUM(D371:D382)</f>
        <v>41378254.844433755</v>
      </c>
      <c r="E487" s="326">
        <f>SUM(E371:E382)</f>
        <v>4607385</v>
      </c>
      <c r="K487" s="507">
        <f>SUM(K371:K382)</f>
        <v>5938622</v>
      </c>
      <c r="X487" s="511"/>
      <c r="Y487" s="331">
        <f>SUM(Y371:Y382)</f>
        <v>2227531</v>
      </c>
      <c r="Z487" s="510">
        <f>SUM(Z371:Z382)</f>
        <v>3985170</v>
      </c>
    </row>
    <row r="488" spans="1:26">
      <c r="A488" s="327" t="s">
        <v>323</v>
      </c>
      <c r="B488" s="325"/>
      <c r="D488" s="326">
        <f>SUM(D383:D394)</f>
        <v>37963961.745062433</v>
      </c>
      <c r="E488" s="326">
        <f>SUM(E383:E394)</f>
        <v>4675823</v>
      </c>
      <c r="K488" s="507">
        <f>SUM(K383:K394)</f>
        <v>5496044</v>
      </c>
      <c r="X488" s="511"/>
      <c r="Y488" s="512">
        <f>SUM(Y383:Y394)</f>
        <v>1787291</v>
      </c>
      <c r="Z488" s="513">
        <f>SUM(Z383:Z394)</f>
        <v>3676202</v>
      </c>
    </row>
    <row r="489" spans="1:26">
      <c r="A489" s="327" t="s">
        <v>324</v>
      </c>
      <c r="B489" s="325"/>
      <c r="D489" s="326">
        <f>SUM(D395:D406)</f>
        <v>41426260.066222213</v>
      </c>
      <c r="E489" s="326">
        <f>SUM(E395:E406)</f>
        <v>4600889</v>
      </c>
      <c r="K489" s="507">
        <f>SUM(K395:K406)</f>
        <v>6848697.693</v>
      </c>
    </row>
    <row r="490" spans="1:26">
      <c r="A490" s="328" t="s">
        <v>372</v>
      </c>
      <c r="B490" s="329"/>
      <c r="C490" s="431"/>
      <c r="D490" s="331">
        <f>SUM(D407:D418)</f>
        <v>41393688.03420537</v>
      </c>
      <c r="E490" s="331">
        <f>SUM(E407:E418)</f>
        <v>4305478</v>
      </c>
      <c r="F490" s="431"/>
      <c r="G490" s="138"/>
      <c r="H490" s="431"/>
      <c r="I490" s="138"/>
      <c r="J490" s="431"/>
      <c r="K490" s="510">
        <f>SUM(K407:K418)</f>
        <v>8180925.1210000003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F9DAB-A4A6-41D4-ACD6-4D52D85D7CFD}">
  <dimension ref="A1:V490"/>
  <sheetViews>
    <sheetView workbookViewId="0">
      <pane xSplit="2" ySplit="7" topLeftCell="M422" activePane="bottomRight" state="frozen"/>
      <selection pane="topRight" activeCell="C1" sqref="C1"/>
      <selection pane="bottomLeft" activeCell="A8" sqref="A8"/>
      <selection pane="bottomRight" activeCell="M5" sqref="M5"/>
    </sheetView>
  </sheetViews>
  <sheetFormatPr defaultColWidth="9" defaultRowHeight="13"/>
  <cols>
    <col min="1" max="1" width="8.36328125" style="15" customWidth="1"/>
    <col min="2" max="2" width="6.90625" style="15" customWidth="1"/>
    <col min="3" max="11" width="10.6328125" style="334" hidden="1" customWidth="1"/>
    <col min="12" max="12" width="0" style="334" hidden="1" customWidth="1"/>
    <col min="13" max="13" width="10.6328125" style="334" customWidth="1"/>
    <col min="14" max="14" width="10.6328125" style="457" customWidth="1"/>
    <col min="15" max="21" width="10.6328125" style="334" customWidth="1"/>
    <col min="22" max="16384" width="9" style="334"/>
  </cols>
  <sheetData>
    <row r="1" spans="1:22">
      <c r="A1" s="205" t="s">
        <v>373</v>
      </c>
      <c r="B1" s="16"/>
      <c r="C1" s="332"/>
      <c r="D1" s="332"/>
      <c r="E1" s="332"/>
      <c r="F1" s="332"/>
      <c r="G1" s="332"/>
      <c r="H1" s="332"/>
      <c r="I1" s="332"/>
      <c r="J1" s="332"/>
      <c r="K1" s="332"/>
      <c r="M1" s="332"/>
      <c r="N1" s="459"/>
      <c r="O1" s="332"/>
      <c r="P1" s="332"/>
      <c r="Q1" s="332"/>
      <c r="R1" s="332"/>
      <c r="S1" s="332"/>
      <c r="T1" s="332"/>
      <c r="U1" s="332"/>
    </row>
    <row r="2" spans="1:22" ht="13.5" thickBot="1">
      <c r="A2" s="206" t="s">
        <v>247</v>
      </c>
      <c r="B2" s="16"/>
      <c r="C2" s="206" t="s">
        <v>248</v>
      </c>
      <c r="D2" s="332"/>
      <c r="E2" s="332"/>
      <c r="F2" s="332"/>
      <c r="G2" s="332"/>
      <c r="H2" s="332"/>
      <c r="I2" s="332"/>
      <c r="J2" s="332"/>
      <c r="K2" s="332"/>
      <c r="M2" s="206" t="s">
        <v>249</v>
      </c>
      <c r="N2" s="459"/>
      <c r="O2" s="332"/>
      <c r="P2" s="332"/>
      <c r="Q2" s="332"/>
      <c r="R2" s="332"/>
      <c r="S2" s="332"/>
      <c r="T2" s="332"/>
      <c r="U2" s="332"/>
    </row>
    <row r="3" spans="1:22">
      <c r="A3" s="207" t="s">
        <v>147</v>
      </c>
      <c r="B3" s="208"/>
      <c r="C3" s="335" t="s">
        <v>328</v>
      </c>
      <c r="D3" s="335" t="s">
        <v>374</v>
      </c>
      <c r="E3" s="335" t="s">
        <v>375</v>
      </c>
      <c r="F3" s="335" t="s">
        <v>376</v>
      </c>
      <c r="G3" s="335" t="s">
        <v>377</v>
      </c>
      <c r="H3" s="335" t="s">
        <v>378</v>
      </c>
      <c r="I3" s="514" t="s">
        <v>379</v>
      </c>
      <c r="J3" s="335" t="s">
        <v>380</v>
      </c>
      <c r="K3" s="515" t="s">
        <v>381</v>
      </c>
      <c r="M3" s="338" t="s">
        <v>328</v>
      </c>
      <c r="N3" s="1843" t="s">
        <v>374</v>
      </c>
      <c r="O3" s="335" t="s">
        <v>375</v>
      </c>
      <c r="P3" s="335" t="s">
        <v>376</v>
      </c>
      <c r="Q3" s="335" t="s">
        <v>377</v>
      </c>
      <c r="R3" s="335" t="s">
        <v>378</v>
      </c>
      <c r="S3" s="335" t="s">
        <v>379</v>
      </c>
      <c r="T3" s="335" t="s">
        <v>380</v>
      </c>
      <c r="U3" s="515" t="s">
        <v>381</v>
      </c>
    </row>
    <row r="4" spans="1:22">
      <c r="A4" s="22" t="s">
        <v>257</v>
      </c>
      <c r="B4" s="212"/>
      <c r="C4" s="332" t="s">
        <v>382</v>
      </c>
      <c r="D4" s="332" t="s">
        <v>383</v>
      </c>
      <c r="E4" s="332" t="s">
        <v>384</v>
      </c>
      <c r="F4" s="332" t="s">
        <v>385</v>
      </c>
      <c r="G4" s="332" t="s">
        <v>386</v>
      </c>
      <c r="H4" s="332" t="s">
        <v>387</v>
      </c>
      <c r="I4" s="516" t="s">
        <v>388</v>
      </c>
      <c r="J4" s="332" t="s">
        <v>389</v>
      </c>
      <c r="K4" s="517" t="s">
        <v>390</v>
      </c>
      <c r="M4" s="342" t="s">
        <v>382</v>
      </c>
      <c r="N4" s="459" t="s">
        <v>383</v>
      </c>
      <c r="O4" s="332" t="s">
        <v>384</v>
      </c>
      <c r="P4" s="332" t="s">
        <v>385</v>
      </c>
      <c r="Q4" s="332" t="s">
        <v>386</v>
      </c>
      <c r="R4" s="332" t="s">
        <v>387</v>
      </c>
      <c r="S4" s="332" t="s">
        <v>388</v>
      </c>
      <c r="T4" s="332" t="s">
        <v>389</v>
      </c>
      <c r="U4" s="517" t="s">
        <v>390</v>
      </c>
    </row>
    <row r="5" spans="1:22">
      <c r="A5" s="216"/>
      <c r="B5" s="212"/>
      <c r="C5" s="346" t="s">
        <v>349</v>
      </c>
      <c r="D5" s="332"/>
      <c r="E5" s="346" t="s">
        <v>349</v>
      </c>
      <c r="F5" s="332" t="s">
        <v>391</v>
      </c>
      <c r="G5" s="332" t="s">
        <v>392</v>
      </c>
      <c r="H5" s="332"/>
      <c r="I5" s="516" t="s">
        <v>393</v>
      </c>
      <c r="J5" s="332" t="s">
        <v>394</v>
      </c>
      <c r="K5" s="517" t="s">
        <v>395</v>
      </c>
      <c r="L5" s="332" t="s">
        <v>228</v>
      </c>
      <c r="M5" s="347" t="s">
        <v>349</v>
      </c>
      <c r="N5" s="459"/>
      <c r="O5" s="346" t="s">
        <v>349</v>
      </c>
      <c r="P5" s="332" t="s">
        <v>391</v>
      </c>
      <c r="Q5" s="332" t="s">
        <v>392</v>
      </c>
      <c r="R5" s="332"/>
      <c r="S5" s="332" t="s">
        <v>393</v>
      </c>
      <c r="T5" s="332" t="s">
        <v>394</v>
      </c>
      <c r="U5" s="517" t="s">
        <v>395</v>
      </c>
    </row>
    <row r="6" spans="1:22">
      <c r="A6" s="216"/>
      <c r="B6" s="212"/>
      <c r="C6" s="518" t="s">
        <v>396</v>
      </c>
      <c r="D6" s="518"/>
      <c r="E6" s="518" t="s">
        <v>356</v>
      </c>
      <c r="F6" s="519" t="s">
        <v>349</v>
      </c>
      <c r="G6" s="518"/>
      <c r="H6" s="518"/>
      <c r="I6" s="518"/>
      <c r="J6" s="518"/>
      <c r="K6" s="520"/>
      <c r="M6" s="521" t="s">
        <v>396</v>
      </c>
      <c r="N6" s="441"/>
      <c r="O6" s="518" t="s">
        <v>356</v>
      </c>
      <c r="P6" s="519" t="s">
        <v>349</v>
      </c>
      <c r="Q6" s="518"/>
      <c r="R6" s="518"/>
      <c r="S6" s="518"/>
      <c r="T6" s="518"/>
      <c r="U6" s="520"/>
    </row>
    <row r="7" spans="1:22" ht="13.5" thickBot="1">
      <c r="A7" s="222"/>
      <c r="B7" s="223"/>
      <c r="C7" s="522" t="s">
        <v>397</v>
      </c>
      <c r="D7" s="522" t="s">
        <v>398</v>
      </c>
      <c r="E7" s="522" t="s">
        <v>399</v>
      </c>
      <c r="F7" s="522" t="s">
        <v>400</v>
      </c>
      <c r="G7" s="522" t="s">
        <v>401</v>
      </c>
      <c r="H7" s="522" t="s">
        <v>402</v>
      </c>
      <c r="I7" s="522" t="s">
        <v>403</v>
      </c>
      <c r="J7" s="522" t="s">
        <v>404</v>
      </c>
      <c r="K7" s="523" t="s">
        <v>405</v>
      </c>
      <c r="M7" s="524" t="s">
        <v>397</v>
      </c>
      <c r="N7" s="1861" t="s">
        <v>398</v>
      </c>
      <c r="O7" s="522" t="s">
        <v>399</v>
      </c>
      <c r="P7" s="522" t="s">
        <v>400</v>
      </c>
      <c r="Q7" s="522" t="s">
        <v>401</v>
      </c>
      <c r="R7" s="522" t="s">
        <v>402</v>
      </c>
      <c r="S7" s="522" t="s">
        <v>403</v>
      </c>
      <c r="T7" s="522" t="s">
        <v>404</v>
      </c>
      <c r="U7" s="523" t="s">
        <v>405</v>
      </c>
    </row>
    <row r="8" spans="1:22">
      <c r="A8" s="33" t="s">
        <v>275</v>
      </c>
      <c r="B8" s="34" t="s">
        <v>157</v>
      </c>
      <c r="C8" s="525">
        <v>85.7</v>
      </c>
      <c r="D8" s="526">
        <v>1586.8</v>
      </c>
      <c r="E8" s="526">
        <v>137.4</v>
      </c>
      <c r="F8" s="526">
        <v>97.2</v>
      </c>
      <c r="G8" s="527">
        <v>28778</v>
      </c>
      <c r="H8" s="526">
        <v>108.235</v>
      </c>
      <c r="I8" s="527">
        <v>5695900</v>
      </c>
      <c r="J8" s="528">
        <v>5.3789999999999996</v>
      </c>
      <c r="K8" s="529">
        <v>100.586</v>
      </c>
      <c r="M8" s="366">
        <v>85.7</v>
      </c>
      <c r="N8" s="360">
        <v>1605.1</v>
      </c>
      <c r="O8" s="359">
        <v>137.4</v>
      </c>
      <c r="P8" s="359">
        <v>98</v>
      </c>
      <c r="Q8" s="360">
        <v>29543</v>
      </c>
      <c r="R8" s="359">
        <v>108.235</v>
      </c>
      <c r="S8" s="360">
        <v>17246</v>
      </c>
      <c r="T8" s="364">
        <v>5.3789999999999996</v>
      </c>
      <c r="U8" s="530">
        <v>100.586</v>
      </c>
    </row>
    <row r="9" spans="1:22">
      <c r="A9" s="33">
        <v>1989</v>
      </c>
      <c r="B9" s="34" t="s">
        <v>158</v>
      </c>
      <c r="C9" s="366">
        <v>86.2</v>
      </c>
      <c r="D9" s="359">
        <v>1618.2</v>
      </c>
      <c r="E9" s="359">
        <v>139.9</v>
      </c>
      <c r="F9" s="359">
        <v>96.9</v>
      </c>
      <c r="G9" s="360">
        <v>28205</v>
      </c>
      <c r="H9" s="359">
        <v>99.494</v>
      </c>
      <c r="I9" s="360">
        <v>15268951</v>
      </c>
      <c r="J9" s="364">
        <v>5.3840000000000003</v>
      </c>
      <c r="K9" s="530">
        <v>100.70399999999999</v>
      </c>
      <c r="M9" s="366">
        <v>86.2</v>
      </c>
      <c r="N9" s="360">
        <v>1602.4</v>
      </c>
      <c r="O9" s="359">
        <v>139.9</v>
      </c>
      <c r="P9" s="359">
        <v>97.9</v>
      </c>
      <c r="Q9" s="360">
        <v>29281</v>
      </c>
      <c r="R9" s="359">
        <v>99.494</v>
      </c>
      <c r="S9" s="360">
        <v>18478</v>
      </c>
      <c r="T9" s="364">
        <v>5.3840000000000003</v>
      </c>
      <c r="U9" s="530">
        <v>100.70399999999999</v>
      </c>
    </row>
    <row r="10" spans="1:22">
      <c r="A10" s="33"/>
      <c r="B10" s="34" t="s">
        <v>159</v>
      </c>
      <c r="C10" s="366">
        <v>85</v>
      </c>
      <c r="D10" s="359">
        <v>1538.5</v>
      </c>
      <c r="E10" s="359">
        <v>145.19999999999999</v>
      </c>
      <c r="F10" s="359">
        <v>97.2</v>
      </c>
      <c r="G10" s="360">
        <v>26958</v>
      </c>
      <c r="H10" s="359">
        <v>91.183999999999997</v>
      </c>
      <c r="I10" s="360">
        <v>4712568</v>
      </c>
      <c r="J10" s="364">
        <v>5.4240000000000004</v>
      </c>
      <c r="K10" s="530">
        <v>101.053</v>
      </c>
      <c r="M10" s="366">
        <v>85</v>
      </c>
      <c r="N10" s="360">
        <v>1577.9</v>
      </c>
      <c r="O10" s="359">
        <v>145.19999999999999</v>
      </c>
      <c r="P10" s="359">
        <v>98.5</v>
      </c>
      <c r="Q10" s="360">
        <v>28875</v>
      </c>
      <c r="R10" s="359">
        <v>91.183999999999997</v>
      </c>
      <c r="S10" s="360">
        <v>17520</v>
      </c>
      <c r="T10" s="364">
        <v>5.4240000000000004</v>
      </c>
      <c r="U10" s="530">
        <v>101.053</v>
      </c>
    </row>
    <row r="11" spans="1:22">
      <c r="A11" s="33"/>
      <c r="B11" s="34" t="s">
        <v>160</v>
      </c>
      <c r="C11" s="366">
        <v>86.2</v>
      </c>
      <c r="D11" s="359">
        <v>1597.6</v>
      </c>
      <c r="E11" s="359">
        <v>144.5</v>
      </c>
      <c r="F11" s="359">
        <v>100.5</v>
      </c>
      <c r="G11" s="360">
        <v>26155</v>
      </c>
      <c r="H11" s="359">
        <v>101.571</v>
      </c>
      <c r="I11" s="360">
        <v>8035358</v>
      </c>
      <c r="J11" s="364">
        <v>5.4279999999999999</v>
      </c>
      <c r="K11" s="530">
        <v>102.331</v>
      </c>
      <c r="M11" s="366">
        <v>86.2</v>
      </c>
      <c r="N11" s="360">
        <v>1595.4</v>
      </c>
      <c r="O11" s="359">
        <v>144.5</v>
      </c>
      <c r="P11" s="359">
        <v>99.4</v>
      </c>
      <c r="Q11" s="360">
        <v>28894</v>
      </c>
      <c r="R11" s="359">
        <v>101.571</v>
      </c>
      <c r="S11" s="360">
        <v>16676</v>
      </c>
      <c r="T11" s="364">
        <v>5.4279999999999999</v>
      </c>
      <c r="U11" s="530">
        <v>102.331</v>
      </c>
    </row>
    <row r="12" spans="1:22">
      <c r="A12" s="33"/>
      <c r="B12" s="34" t="s">
        <v>161</v>
      </c>
      <c r="C12" s="366">
        <v>87.5</v>
      </c>
      <c r="D12" s="359">
        <v>1621.9</v>
      </c>
      <c r="E12" s="359">
        <v>143</v>
      </c>
      <c r="F12" s="359">
        <v>100.2</v>
      </c>
      <c r="G12" s="360">
        <v>27291</v>
      </c>
      <c r="H12" s="359">
        <v>92.343999999999994</v>
      </c>
      <c r="I12" s="360">
        <v>100473073</v>
      </c>
      <c r="J12" s="364">
        <v>5.4720000000000004</v>
      </c>
      <c r="K12" s="530">
        <v>102.791</v>
      </c>
      <c r="M12" s="366">
        <v>87.5</v>
      </c>
      <c r="N12" s="360">
        <v>1596.8</v>
      </c>
      <c r="O12" s="359">
        <v>143</v>
      </c>
      <c r="P12" s="359">
        <v>99.3</v>
      </c>
      <c r="Q12" s="360">
        <v>27557</v>
      </c>
      <c r="R12" s="359">
        <v>92.343999999999994</v>
      </c>
      <c r="S12" s="360">
        <v>22674</v>
      </c>
      <c r="T12" s="364">
        <v>5.4720000000000004</v>
      </c>
      <c r="U12" s="530">
        <v>102.791</v>
      </c>
      <c r="V12" s="334" t="s">
        <v>228</v>
      </c>
    </row>
    <row r="13" spans="1:22">
      <c r="A13" s="33"/>
      <c r="B13" s="34" t="s">
        <v>162</v>
      </c>
      <c r="C13" s="366">
        <v>87.7</v>
      </c>
      <c r="D13" s="359">
        <v>1657</v>
      </c>
      <c r="E13" s="359">
        <v>151.6</v>
      </c>
      <c r="F13" s="359">
        <v>100.2</v>
      </c>
      <c r="G13" s="360">
        <v>28513</v>
      </c>
      <c r="H13" s="359">
        <v>105.35599999999999</v>
      </c>
      <c r="I13" s="360">
        <v>6896353</v>
      </c>
      <c r="J13" s="364">
        <v>5.5270000000000001</v>
      </c>
      <c r="K13" s="530">
        <v>102.67400000000001</v>
      </c>
      <c r="M13" s="366">
        <v>87.7</v>
      </c>
      <c r="N13" s="360">
        <v>1625.5</v>
      </c>
      <c r="O13" s="359">
        <v>151.6</v>
      </c>
      <c r="P13" s="359">
        <v>99.4</v>
      </c>
      <c r="Q13" s="360">
        <v>28141</v>
      </c>
      <c r="R13" s="359">
        <v>105.35599999999999</v>
      </c>
      <c r="S13" s="360">
        <v>16420</v>
      </c>
      <c r="T13" s="364">
        <v>5.5270000000000001</v>
      </c>
      <c r="U13" s="530">
        <v>102.67400000000001</v>
      </c>
    </row>
    <row r="14" spans="1:22">
      <c r="A14" s="33"/>
      <c r="B14" s="34" t="s">
        <v>163</v>
      </c>
      <c r="C14" s="366">
        <v>89.2</v>
      </c>
      <c r="D14" s="359">
        <v>1610.9</v>
      </c>
      <c r="E14" s="359">
        <v>146.4</v>
      </c>
      <c r="F14" s="359">
        <v>100.1</v>
      </c>
      <c r="G14" s="360">
        <v>28986</v>
      </c>
      <c r="H14" s="359">
        <v>95.430999999999997</v>
      </c>
      <c r="I14" s="360">
        <v>6230171</v>
      </c>
      <c r="J14" s="364">
        <v>5.6189999999999998</v>
      </c>
      <c r="K14" s="530">
        <v>102.56100000000001</v>
      </c>
      <c r="M14" s="366">
        <v>89.2</v>
      </c>
      <c r="N14" s="360">
        <v>1612.7</v>
      </c>
      <c r="O14" s="359">
        <v>146.4</v>
      </c>
      <c r="P14" s="359">
        <v>99.5</v>
      </c>
      <c r="Q14" s="360">
        <v>28032</v>
      </c>
      <c r="R14" s="359">
        <v>95.430999999999997</v>
      </c>
      <c r="S14" s="360">
        <v>18221</v>
      </c>
      <c r="T14" s="364">
        <v>5.6189999999999998</v>
      </c>
      <c r="U14" s="530">
        <v>102.56100000000001</v>
      </c>
    </row>
    <row r="15" spans="1:22">
      <c r="A15" s="33"/>
      <c r="B15" s="34" t="s">
        <v>164</v>
      </c>
      <c r="C15" s="366">
        <v>89.3</v>
      </c>
      <c r="D15" s="359">
        <v>1592.3</v>
      </c>
      <c r="E15" s="359">
        <v>154.4</v>
      </c>
      <c r="F15" s="359">
        <v>99.8</v>
      </c>
      <c r="G15" s="360">
        <v>30363</v>
      </c>
      <c r="H15" s="359">
        <v>91.528999999999996</v>
      </c>
      <c r="I15" s="360">
        <v>12503708</v>
      </c>
      <c r="J15" s="364">
        <v>5.742</v>
      </c>
      <c r="K15" s="530">
        <v>102.55800000000001</v>
      </c>
      <c r="M15" s="366">
        <v>89.3</v>
      </c>
      <c r="N15" s="360">
        <v>1558.9</v>
      </c>
      <c r="O15" s="359">
        <v>154.4</v>
      </c>
      <c r="P15" s="359">
        <v>99.6</v>
      </c>
      <c r="Q15" s="360">
        <v>27843</v>
      </c>
      <c r="R15" s="359">
        <v>91.528999999999996</v>
      </c>
      <c r="S15" s="360">
        <v>18747</v>
      </c>
      <c r="T15" s="364">
        <v>5.742</v>
      </c>
      <c r="U15" s="530">
        <v>102.55800000000001</v>
      </c>
    </row>
    <row r="16" spans="1:22">
      <c r="A16" s="33"/>
      <c r="B16" s="34" t="s">
        <v>165</v>
      </c>
      <c r="C16" s="366">
        <v>88.7</v>
      </c>
      <c r="D16" s="359">
        <v>1604.2</v>
      </c>
      <c r="E16" s="359">
        <v>152.19999999999999</v>
      </c>
      <c r="F16" s="359">
        <v>99.7</v>
      </c>
      <c r="G16" s="360">
        <v>29097</v>
      </c>
      <c r="H16" s="359">
        <v>79.031999999999996</v>
      </c>
      <c r="I16" s="360">
        <v>5303007</v>
      </c>
      <c r="J16" s="364">
        <v>5.8109999999999999</v>
      </c>
      <c r="K16" s="530">
        <v>103.006</v>
      </c>
      <c r="M16" s="366">
        <v>88.7</v>
      </c>
      <c r="N16" s="360">
        <v>1599.2</v>
      </c>
      <c r="O16" s="359">
        <v>152.19999999999999</v>
      </c>
      <c r="P16" s="359">
        <v>99.8</v>
      </c>
      <c r="Q16" s="360">
        <v>27752</v>
      </c>
      <c r="R16" s="359">
        <v>79.031999999999996</v>
      </c>
      <c r="S16" s="360">
        <v>19385</v>
      </c>
      <c r="T16" s="364">
        <v>5.8109999999999999</v>
      </c>
      <c r="U16" s="530">
        <v>103.006</v>
      </c>
    </row>
    <row r="17" spans="1:21">
      <c r="A17" s="33"/>
      <c r="B17" s="34" t="s">
        <v>166</v>
      </c>
      <c r="C17" s="366">
        <v>88.3</v>
      </c>
      <c r="D17" s="359">
        <v>1705.6</v>
      </c>
      <c r="E17" s="359">
        <v>141.69999999999999</v>
      </c>
      <c r="F17" s="359">
        <v>99.8</v>
      </c>
      <c r="G17" s="360">
        <v>28972</v>
      </c>
      <c r="H17" s="359">
        <v>95.364999999999995</v>
      </c>
      <c r="I17" s="360">
        <v>8517845</v>
      </c>
      <c r="J17" s="364">
        <v>5.8739999999999997</v>
      </c>
      <c r="K17" s="530">
        <v>103.337</v>
      </c>
      <c r="M17" s="366">
        <v>88.3</v>
      </c>
      <c r="N17" s="360">
        <v>1678.7</v>
      </c>
      <c r="O17" s="359">
        <v>141.69999999999999</v>
      </c>
      <c r="P17" s="359">
        <v>99.9</v>
      </c>
      <c r="Q17" s="360">
        <v>27584</v>
      </c>
      <c r="R17" s="359">
        <v>95.364999999999995</v>
      </c>
      <c r="S17" s="360">
        <v>19386</v>
      </c>
      <c r="T17" s="364">
        <v>5.8739999999999997</v>
      </c>
      <c r="U17" s="530">
        <v>103.337</v>
      </c>
    </row>
    <row r="18" spans="1:21">
      <c r="A18" s="33"/>
      <c r="B18" s="34" t="s">
        <v>167</v>
      </c>
      <c r="C18" s="366">
        <v>89.1</v>
      </c>
      <c r="D18" s="359">
        <v>1726.5</v>
      </c>
      <c r="E18" s="359">
        <v>147.6</v>
      </c>
      <c r="F18" s="359">
        <v>100</v>
      </c>
      <c r="G18" s="360">
        <v>28164</v>
      </c>
      <c r="H18" s="359">
        <v>93.933000000000007</v>
      </c>
      <c r="I18" s="360">
        <v>70043599</v>
      </c>
      <c r="J18" s="364">
        <v>5.97</v>
      </c>
      <c r="K18" s="530">
        <v>102.54300000000001</v>
      </c>
      <c r="M18" s="366">
        <v>89.1</v>
      </c>
      <c r="N18" s="360">
        <v>1777.1</v>
      </c>
      <c r="O18" s="359">
        <v>147.6</v>
      </c>
      <c r="P18" s="359">
        <v>100</v>
      </c>
      <c r="Q18" s="360">
        <v>27600</v>
      </c>
      <c r="R18" s="359">
        <v>93.933000000000007</v>
      </c>
      <c r="S18" s="360">
        <v>21269</v>
      </c>
      <c r="T18" s="364">
        <v>5.97</v>
      </c>
      <c r="U18" s="530">
        <v>102.54300000000001</v>
      </c>
    </row>
    <row r="19" spans="1:21">
      <c r="A19" s="50"/>
      <c r="B19" s="51" t="s">
        <v>168</v>
      </c>
      <c r="C19" s="378">
        <v>89.5</v>
      </c>
      <c r="D19" s="371">
        <v>1714.3</v>
      </c>
      <c r="E19" s="371">
        <v>150.5</v>
      </c>
      <c r="F19" s="371">
        <v>100</v>
      </c>
      <c r="G19" s="372">
        <v>26735</v>
      </c>
      <c r="H19" s="371">
        <v>108.79600000000001</v>
      </c>
      <c r="I19" s="372">
        <v>5575274</v>
      </c>
      <c r="J19" s="376">
        <v>6.149</v>
      </c>
      <c r="K19" s="531">
        <v>102.78100000000001</v>
      </c>
      <c r="M19" s="378">
        <v>89.5</v>
      </c>
      <c r="N19" s="372">
        <v>1748.4</v>
      </c>
      <c r="O19" s="371">
        <v>150.5</v>
      </c>
      <c r="P19" s="371">
        <v>100.3</v>
      </c>
      <c r="Q19" s="372">
        <v>27620</v>
      </c>
      <c r="R19" s="371">
        <v>108.79600000000001</v>
      </c>
      <c r="S19" s="372">
        <v>20425</v>
      </c>
      <c r="T19" s="376">
        <v>6.149</v>
      </c>
      <c r="U19" s="531">
        <v>102.78100000000001</v>
      </c>
    </row>
    <row r="20" spans="1:21">
      <c r="A20" s="33" t="s">
        <v>156</v>
      </c>
      <c r="B20" s="34" t="s">
        <v>157</v>
      </c>
      <c r="C20" s="387">
        <v>89.5</v>
      </c>
      <c r="D20" s="383">
        <v>1678.9</v>
      </c>
      <c r="E20" s="383">
        <v>143.80000000000001</v>
      </c>
      <c r="F20" s="383">
        <v>99.5</v>
      </c>
      <c r="G20" s="384">
        <v>26732</v>
      </c>
      <c r="H20" s="383">
        <v>103.246</v>
      </c>
      <c r="I20" s="384">
        <v>6951731</v>
      </c>
      <c r="J20" s="386">
        <v>6.3819999999999997</v>
      </c>
      <c r="K20" s="532">
        <v>104.196</v>
      </c>
      <c r="M20" s="387">
        <v>89.5</v>
      </c>
      <c r="N20" s="384">
        <v>1698.5</v>
      </c>
      <c r="O20" s="383">
        <v>143.80000000000001</v>
      </c>
      <c r="P20" s="383">
        <v>100.3</v>
      </c>
      <c r="Q20" s="384">
        <v>27047</v>
      </c>
      <c r="R20" s="383">
        <v>103.246</v>
      </c>
      <c r="S20" s="384">
        <v>20984</v>
      </c>
      <c r="T20" s="386">
        <v>6.3819999999999997</v>
      </c>
      <c r="U20" s="532">
        <v>104.196</v>
      </c>
    </row>
    <row r="21" spans="1:21">
      <c r="A21" s="33">
        <v>1990</v>
      </c>
      <c r="B21" s="34" t="s">
        <v>158</v>
      </c>
      <c r="C21" s="387">
        <v>87.2</v>
      </c>
      <c r="D21" s="383">
        <v>1713.5</v>
      </c>
      <c r="E21" s="383">
        <v>151.9</v>
      </c>
      <c r="F21" s="383">
        <v>99.3</v>
      </c>
      <c r="G21" s="384">
        <v>25749</v>
      </c>
      <c r="H21" s="383">
        <v>107.399</v>
      </c>
      <c r="I21" s="384">
        <v>16278200</v>
      </c>
      <c r="J21" s="386">
        <v>6.6120000000000001</v>
      </c>
      <c r="K21" s="532">
        <v>104.312</v>
      </c>
      <c r="M21" s="387">
        <v>87.2</v>
      </c>
      <c r="N21" s="384">
        <v>1700.5</v>
      </c>
      <c r="O21" s="383">
        <v>151.9</v>
      </c>
      <c r="P21" s="383">
        <v>100.4</v>
      </c>
      <c r="Q21" s="384">
        <v>26743</v>
      </c>
      <c r="R21" s="383">
        <v>107.399</v>
      </c>
      <c r="S21" s="384">
        <v>20266</v>
      </c>
      <c r="T21" s="386">
        <v>6.6120000000000001</v>
      </c>
      <c r="U21" s="532">
        <v>104.312</v>
      </c>
    </row>
    <row r="22" spans="1:21">
      <c r="A22" s="33"/>
      <c r="B22" s="34" t="s">
        <v>159</v>
      </c>
      <c r="C22" s="387">
        <v>89.4</v>
      </c>
      <c r="D22" s="383">
        <v>1673.2</v>
      </c>
      <c r="E22" s="383">
        <v>151.1</v>
      </c>
      <c r="F22" s="383">
        <v>99.1</v>
      </c>
      <c r="G22" s="384">
        <v>24646</v>
      </c>
      <c r="H22" s="383">
        <v>102.809</v>
      </c>
      <c r="I22" s="384">
        <v>4666935</v>
      </c>
      <c r="J22" s="386">
        <v>6.9009999999999998</v>
      </c>
      <c r="K22" s="532">
        <v>104.167</v>
      </c>
      <c r="M22" s="387">
        <v>89.4</v>
      </c>
      <c r="N22" s="384">
        <v>1709.4</v>
      </c>
      <c r="O22" s="383">
        <v>151.1</v>
      </c>
      <c r="P22" s="383">
        <v>100.4</v>
      </c>
      <c r="Q22" s="384">
        <v>26719</v>
      </c>
      <c r="R22" s="383">
        <v>102.809</v>
      </c>
      <c r="S22" s="384">
        <v>17778</v>
      </c>
      <c r="T22" s="386">
        <v>6.9009999999999998</v>
      </c>
      <c r="U22" s="532">
        <v>104.167</v>
      </c>
    </row>
    <row r="23" spans="1:21">
      <c r="A23" s="33"/>
      <c r="B23" s="34" t="s">
        <v>160</v>
      </c>
      <c r="C23" s="387">
        <v>88.6</v>
      </c>
      <c r="D23" s="383">
        <v>1764.9</v>
      </c>
      <c r="E23" s="383">
        <v>153.6</v>
      </c>
      <c r="F23" s="383">
        <v>101.6</v>
      </c>
      <c r="G23" s="384">
        <v>24092</v>
      </c>
      <c r="H23" s="383">
        <v>96.968000000000004</v>
      </c>
      <c r="I23" s="384">
        <v>10106997</v>
      </c>
      <c r="J23" s="386">
        <v>7.1130000000000004</v>
      </c>
      <c r="K23" s="532">
        <v>103.18899999999999</v>
      </c>
      <c r="M23" s="387">
        <v>88.6</v>
      </c>
      <c r="N23" s="384">
        <v>1761</v>
      </c>
      <c r="O23" s="383">
        <v>153.6</v>
      </c>
      <c r="P23" s="383">
        <v>100.4</v>
      </c>
      <c r="Q23" s="384">
        <v>26415</v>
      </c>
      <c r="R23" s="383">
        <v>96.968000000000004</v>
      </c>
      <c r="S23" s="384">
        <v>20576</v>
      </c>
      <c r="T23" s="386">
        <v>7.1130000000000004</v>
      </c>
      <c r="U23" s="532">
        <v>103.18899999999999</v>
      </c>
    </row>
    <row r="24" spans="1:21">
      <c r="A24" s="33"/>
      <c r="B24" s="34" t="s">
        <v>161</v>
      </c>
      <c r="C24" s="387">
        <v>88.3</v>
      </c>
      <c r="D24" s="383">
        <v>1881.8</v>
      </c>
      <c r="E24" s="383">
        <v>181.7</v>
      </c>
      <c r="F24" s="383">
        <v>101.1</v>
      </c>
      <c r="G24" s="384">
        <v>26662</v>
      </c>
      <c r="H24" s="383">
        <v>98.978999999999999</v>
      </c>
      <c r="I24" s="384">
        <v>84100634</v>
      </c>
      <c r="J24" s="386">
        <v>7.3239999999999998</v>
      </c>
      <c r="K24" s="532">
        <v>102.941</v>
      </c>
      <c r="M24" s="387">
        <v>88.3</v>
      </c>
      <c r="N24" s="384">
        <v>1865.3</v>
      </c>
      <c r="O24" s="383">
        <v>181.7</v>
      </c>
      <c r="P24" s="383">
        <v>100.1</v>
      </c>
      <c r="Q24" s="384">
        <v>26727</v>
      </c>
      <c r="R24" s="383">
        <v>98.978999999999999</v>
      </c>
      <c r="S24" s="384">
        <v>19409</v>
      </c>
      <c r="T24" s="386">
        <v>7.3239999999999998</v>
      </c>
      <c r="U24" s="532">
        <v>102.941</v>
      </c>
    </row>
    <row r="25" spans="1:21">
      <c r="A25" s="33"/>
      <c r="B25" s="34" t="s">
        <v>162</v>
      </c>
      <c r="C25" s="387">
        <v>88.3</v>
      </c>
      <c r="D25" s="383">
        <v>1850.5</v>
      </c>
      <c r="E25" s="383">
        <v>157.5</v>
      </c>
      <c r="F25" s="383">
        <v>101.2</v>
      </c>
      <c r="G25" s="384">
        <v>26570</v>
      </c>
      <c r="H25" s="383">
        <v>91.271000000000001</v>
      </c>
      <c r="I25" s="384">
        <v>15827526</v>
      </c>
      <c r="J25" s="386">
        <v>7.3490000000000002</v>
      </c>
      <c r="K25" s="532">
        <v>102.492</v>
      </c>
      <c r="M25" s="387">
        <v>88.3</v>
      </c>
      <c r="N25" s="384">
        <v>1817.9</v>
      </c>
      <c r="O25" s="383">
        <v>157.5</v>
      </c>
      <c r="P25" s="383">
        <v>100.3</v>
      </c>
      <c r="Q25" s="384">
        <v>26659</v>
      </c>
      <c r="R25" s="383">
        <v>91.271000000000001</v>
      </c>
      <c r="S25" s="384">
        <v>33646</v>
      </c>
      <c r="T25" s="386">
        <v>7.3490000000000002</v>
      </c>
      <c r="U25" s="532">
        <v>102.492</v>
      </c>
    </row>
    <row r="26" spans="1:21">
      <c r="A26" s="33"/>
      <c r="B26" s="34" t="s">
        <v>163</v>
      </c>
      <c r="C26" s="387">
        <v>87.7</v>
      </c>
      <c r="D26" s="383">
        <v>1698.5</v>
      </c>
      <c r="E26" s="383">
        <v>168</v>
      </c>
      <c r="F26" s="383">
        <v>101.3</v>
      </c>
      <c r="G26" s="384">
        <v>28057</v>
      </c>
      <c r="H26" s="383">
        <v>98.444000000000003</v>
      </c>
      <c r="I26" s="384">
        <v>7568048</v>
      </c>
      <c r="J26" s="386">
        <v>7.3739999999999997</v>
      </c>
      <c r="K26" s="532">
        <v>102.724</v>
      </c>
      <c r="M26" s="387">
        <v>87.7</v>
      </c>
      <c r="N26" s="384">
        <v>1696.8</v>
      </c>
      <c r="O26" s="383">
        <v>168</v>
      </c>
      <c r="P26" s="383">
        <v>100.6</v>
      </c>
      <c r="Q26" s="384">
        <v>26684</v>
      </c>
      <c r="R26" s="383">
        <v>98.444000000000003</v>
      </c>
      <c r="S26" s="384">
        <v>21240</v>
      </c>
      <c r="T26" s="386">
        <v>7.3739999999999997</v>
      </c>
      <c r="U26" s="532">
        <v>102.724</v>
      </c>
    </row>
    <row r="27" spans="1:21">
      <c r="A27" s="33"/>
      <c r="B27" s="34" t="s">
        <v>164</v>
      </c>
      <c r="C27" s="387">
        <v>87.8</v>
      </c>
      <c r="D27" s="383">
        <v>1796.8</v>
      </c>
      <c r="E27" s="383">
        <v>164</v>
      </c>
      <c r="F27" s="383">
        <v>100.7</v>
      </c>
      <c r="G27" s="384">
        <v>28530</v>
      </c>
      <c r="H27" s="383">
        <v>89.209000000000003</v>
      </c>
      <c r="I27" s="384">
        <v>13599925</v>
      </c>
      <c r="J27" s="386">
        <v>7.4480000000000004</v>
      </c>
      <c r="K27" s="532">
        <v>103.06100000000001</v>
      </c>
      <c r="M27" s="387">
        <v>87.8</v>
      </c>
      <c r="N27" s="384">
        <v>1758.8</v>
      </c>
      <c r="O27" s="383">
        <v>164</v>
      </c>
      <c r="P27" s="383">
        <v>100.5</v>
      </c>
      <c r="Q27" s="384">
        <v>26435</v>
      </c>
      <c r="R27" s="383">
        <v>89.209000000000003</v>
      </c>
      <c r="S27" s="384">
        <v>20156</v>
      </c>
      <c r="T27" s="386">
        <v>7.4480000000000004</v>
      </c>
      <c r="U27" s="532">
        <v>103.06100000000001</v>
      </c>
    </row>
    <row r="28" spans="1:21">
      <c r="A28" s="33"/>
      <c r="B28" s="34" t="s">
        <v>165</v>
      </c>
      <c r="C28" s="387">
        <v>87.6</v>
      </c>
      <c r="D28" s="383">
        <v>1744.3</v>
      </c>
      <c r="E28" s="383">
        <v>152.9</v>
      </c>
      <c r="F28" s="383">
        <v>100.4</v>
      </c>
      <c r="G28" s="384">
        <v>27671</v>
      </c>
      <c r="H28" s="383">
        <v>99.956999999999994</v>
      </c>
      <c r="I28" s="384">
        <v>5430433</v>
      </c>
      <c r="J28" s="386">
        <v>7.665</v>
      </c>
      <c r="K28" s="532">
        <v>102.91800000000001</v>
      </c>
      <c r="M28" s="387">
        <v>87.6</v>
      </c>
      <c r="N28" s="384">
        <v>1735.3</v>
      </c>
      <c r="O28" s="383">
        <v>152.9</v>
      </c>
      <c r="P28" s="383">
        <v>100.5</v>
      </c>
      <c r="Q28" s="384">
        <v>26582</v>
      </c>
      <c r="R28" s="383">
        <v>99.956999999999994</v>
      </c>
      <c r="S28" s="384">
        <v>19647</v>
      </c>
      <c r="T28" s="386">
        <v>7.665</v>
      </c>
      <c r="U28" s="532">
        <v>102.91800000000001</v>
      </c>
    </row>
    <row r="29" spans="1:21">
      <c r="A29" s="33"/>
      <c r="B29" s="34" t="s">
        <v>166</v>
      </c>
      <c r="C29" s="387">
        <v>87.8</v>
      </c>
      <c r="D29" s="383">
        <v>1780.4</v>
      </c>
      <c r="E29" s="383">
        <v>167.2</v>
      </c>
      <c r="F29" s="383">
        <v>100.6</v>
      </c>
      <c r="G29" s="384">
        <v>28060</v>
      </c>
      <c r="H29" s="383">
        <v>90.436999999999998</v>
      </c>
      <c r="I29" s="384">
        <v>9747550</v>
      </c>
      <c r="J29" s="386">
        <v>8.0359999999999996</v>
      </c>
      <c r="K29" s="532">
        <v>103.452</v>
      </c>
      <c r="M29" s="387">
        <v>87.8</v>
      </c>
      <c r="N29" s="384">
        <v>1750.6</v>
      </c>
      <c r="O29" s="383">
        <v>167.2</v>
      </c>
      <c r="P29" s="383">
        <v>100.8</v>
      </c>
      <c r="Q29" s="384">
        <v>26384</v>
      </c>
      <c r="R29" s="383">
        <v>90.436999999999998</v>
      </c>
      <c r="S29" s="384">
        <v>21377</v>
      </c>
      <c r="T29" s="386">
        <v>8.0359999999999996</v>
      </c>
      <c r="U29" s="532">
        <v>103.452</v>
      </c>
    </row>
    <row r="30" spans="1:21">
      <c r="A30" s="33"/>
      <c r="B30" s="34" t="s">
        <v>167</v>
      </c>
      <c r="C30" s="387">
        <v>87.6</v>
      </c>
      <c r="D30" s="383">
        <v>1718.5</v>
      </c>
      <c r="E30" s="383">
        <v>168.7</v>
      </c>
      <c r="F30" s="383">
        <v>100.5</v>
      </c>
      <c r="G30" s="384">
        <v>26991</v>
      </c>
      <c r="H30" s="383">
        <v>86.525000000000006</v>
      </c>
      <c r="I30" s="384">
        <v>65000006</v>
      </c>
      <c r="J30" s="386">
        <v>8.1739999999999995</v>
      </c>
      <c r="K30" s="532">
        <v>104.17100000000001</v>
      </c>
      <c r="M30" s="387">
        <v>87.6</v>
      </c>
      <c r="N30" s="384">
        <v>1768.4</v>
      </c>
      <c r="O30" s="383">
        <v>168.7</v>
      </c>
      <c r="P30" s="383">
        <v>100.6</v>
      </c>
      <c r="Q30" s="384">
        <v>26598</v>
      </c>
      <c r="R30" s="383">
        <v>86.525000000000006</v>
      </c>
      <c r="S30" s="384">
        <v>19831</v>
      </c>
      <c r="T30" s="386">
        <v>8.1739999999999995</v>
      </c>
      <c r="U30" s="532">
        <v>104.17100000000001</v>
      </c>
    </row>
    <row r="31" spans="1:21">
      <c r="A31" s="50"/>
      <c r="B31" s="51" t="s">
        <v>168</v>
      </c>
      <c r="C31" s="410">
        <v>87.7</v>
      </c>
      <c r="D31" s="405">
        <v>1708</v>
      </c>
      <c r="E31" s="405">
        <v>161.80000000000001</v>
      </c>
      <c r="F31" s="405">
        <v>100.5</v>
      </c>
      <c r="G31" s="406">
        <v>26168</v>
      </c>
      <c r="H31" s="405">
        <v>104.95099999999999</v>
      </c>
      <c r="I31" s="406">
        <v>5761682</v>
      </c>
      <c r="J31" s="409">
        <v>8.2970000000000006</v>
      </c>
      <c r="K31" s="533">
        <v>103.72</v>
      </c>
      <c r="M31" s="410">
        <v>87.7</v>
      </c>
      <c r="N31" s="406">
        <v>1742.8</v>
      </c>
      <c r="O31" s="405">
        <v>161.80000000000001</v>
      </c>
      <c r="P31" s="405">
        <v>100.8</v>
      </c>
      <c r="Q31" s="406">
        <v>26922</v>
      </c>
      <c r="R31" s="405">
        <v>104.95099999999999</v>
      </c>
      <c r="S31" s="406">
        <v>20767</v>
      </c>
      <c r="T31" s="409">
        <v>8.2970000000000006</v>
      </c>
      <c r="U31" s="533">
        <v>103.72</v>
      </c>
    </row>
    <row r="32" spans="1:21">
      <c r="A32" s="63" t="s">
        <v>169</v>
      </c>
      <c r="B32" s="64" t="s">
        <v>157</v>
      </c>
      <c r="C32" s="403">
        <v>88.3</v>
      </c>
      <c r="D32" s="396">
        <v>1740.7</v>
      </c>
      <c r="E32" s="396">
        <v>167.1</v>
      </c>
      <c r="F32" s="396">
        <v>100.8</v>
      </c>
      <c r="G32" s="397">
        <v>26430</v>
      </c>
      <c r="H32" s="396">
        <v>116.289</v>
      </c>
      <c r="I32" s="397">
        <v>6698160</v>
      </c>
      <c r="J32" s="401">
        <v>8.3059999999999992</v>
      </c>
      <c r="K32" s="534">
        <v>103.691</v>
      </c>
      <c r="M32" s="403">
        <v>88.3</v>
      </c>
      <c r="N32" s="397">
        <v>1760</v>
      </c>
      <c r="O32" s="396">
        <v>167.1</v>
      </c>
      <c r="P32" s="396">
        <v>101.6</v>
      </c>
      <c r="Q32" s="397">
        <v>26649</v>
      </c>
      <c r="R32" s="396">
        <v>116.289</v>
      </c>
      <c r="S32" s="397">
        <v>20499</v>
      </c>
      <c r="T32" s="401">
        <v>8.3059999999999992</v>
      </c>
      <c r="U32" s="534">
        <v>103.691</v>
      </c>
    </row>
    <row r="33" spans="1:21">
      <c r="A33" s="33">
        <v>1991</v>
      </c>
      <c r="B33" s="34" t="s">
        <v>158</v>
      </c>
      <c r="C33" s="387">
        <v>89.8</v>
      </c>
      <c r="D33" s="383">
        <v>1774.4</v>
      </c>
      <c r="E33" s="383">
        <v>160.30000000000001</v>
      </c>
      <c r="F33" s="383">
        <v>101.1</v>
      </c>
      <c r="G33" s="384">
        <v>25799</v>
      </c>
      <c r="H33" s="383">
        <v>109.97799999999999</v>
      </c>
      <c r="I33" s="384">
        <v>15893912</v>
      </c>
      <c r="J33" s="386">
        <v>8.2710000000000008</v>
      </c>
      <c r="K33" s="532">
        <v>103.24</v>
      </c>
      <c r="M33" s="387">
        <v>89.8</v>
      </c>
      <c r="N33" s="384">
        <v>1763.9</v>
      </c>
      <c r="O33" s="383">
        <v>160.30000000000001</v>
      </c>
      <c r="P33" s="383">
        <v>102.2</v>
      </c>
      <c r="Q33" s="384">
        <v>26822</v>
      </c>
      <c r="R33" s="383">
        <v>109.97799999999999</v>
      </c>
      <c r="S33" s="384">
        <v>20672</v>
      </c>
      <c r="T33" s="386">
        <v>8.2710000000000008</v>
      </c>
      <c r="U33" s="532">
        <v>103.24</v>
      </c>
    </row>
    <row r="34" spans="1:21">
      <c r="A34" s="33"/>
      <c r="B34" s="34" t="s">
        <v>159</v>
      </c>
      <c r="C34" s="387">
        <v>90.6</v>
      </c>
      <c r="D34" s="383">
        <v>1762.5</v>
      </c>
      <c r="E34" s="383">
        <v>156.1</v>
      </c>
      <c r="F34" s="383">
        <v>101</v>
      </c>
      <c r="G34" s="384">
        <v>24319</v>
      </c>
      <c r="H34" s="383">
        <v>106.51900000000001</v>
      </c>
      <c r="I34" s="384">
        <v>5434707</v>
      </c>
      <c r="J34" s="386">
        <v>8.2710000000000008</v>
      </c>
      <c r="K34" s="532">
        <v>103.111</v>
      </c>
      <c r="M34" s="387">
        <v>90.6</v>
      </c>
      <c r="N34" s="384">
        <v>1790.5</v>
      </c>
      <c r="O34" s="383">
        <v>156.1</v>
      </c>
      <c r="P34" s="383">
        <v>102.3</v>
      </c>
      <c r="Q34" s="384">
        <v>26823</v>
      </c>
      <c r="R34" s="383">
        <v>106.51900000000001</v>
      </c>
      <c r="S34" s="384">
        <v>20991</v>
      </c>
      <c r="T34" s="386">
        <v>8.2710000000000008</v>
      </c>
      <c r="U34" s="532">
        <v>103.111</v>
      </c>
    </row>
    <row r="35" spans="1:21">
      <c r="A35" s="33"/>
      <c r="B35" s="34" t="s">
        <v>160</v>
      </c>
      <c r="C35" s="387">
        <v>92.6</v>
      </c>
      <c r="D35" s="383">
        <v>1770.6</v>
      </c>
      <c r="E35" s="383">
        <v>157.30000000000001</v>
      </c>
      <c r="F35" s="383">
        <v>104.1</v>
      </c>
      <c r="G35" s="384">
        <v>24425</v>
      </c>
      <c r="H35" s="383">
        <v>109.47199999999999</v>
      </c>
      <c r="I35" s="384">
        <v>10864201</v>
      </c>
      <c r="J35" s="386">
        <v>8.2270000000000003</v>
      </c>
      <c r="K35" s="532">
        <v>102.98</v>
      </c>
      <c r="M35" s="387">
        <v>92.6</v>
      </c>
      <c r="N35" s="384">
        <v>1767.7</v>
      </c>
      <c r="O35" s="383">
        <v>157.30000000000001</v>
      </c>
      <c r="P35" s="383">
        <v>102.9</v>
      </c>
      <c r="Q35" s="384">
        <v>26319</v>
      </c>
      <c r="R35" s="383">
        <v>109.47199999999999</v>
      </c>
      <c r="S35" s="384">
        <v>21922</v>
      </c>
      <c r="T35" s="386">
        <v>8.2270000000000003</v>
      </c>
      <c r="U35" s="532">
        <v>102.98</v>
      </c>
    </row>
    <row r="36" spans="1:21">
      <c r="A36" s="33"/>
      <c r="B36" s="34" t="s">
        <v>161</v>
      </c>
      <c r="C36" s="387">
        <v>93.1</v>
      </c>
      <c r="D36" s="383">
        <v>1760.5</v>
      </c>
      <c r="E36" s="383">
        <v>151</v>
      </c>
      <c r="F36" s="383">
        <v>104.2</v>
      </c>
      <c r="G36" s="384">
        <v>26354</v>
      </c>
      <c r="H36" s="383">
        <v>107.29600000000001</v>
      </c>
      <c r="I36" s="384">
        <v>93257922</v>
      </c>
      <c r="J36" s="386">
        <v>8.2420000000000009</v>
      </c>
      <c r="K36" s="532">
        <v>103.077</v>
      </c>
      <c r="M36" s="387">
        <v>93.1</v>
      </c>
      <c r="N36" s="384">
        <v>1754.6</v>
      </c>
      <c r="O36" s="383">
        <v>151</v>
      </c>
      <c r="P36" s="383">
        <v>103.1</v>
      </c>
      <c r="Q36" s="384">
        <v>26582</v>
      </c>
      <c r="R36" s="383">
        <v>107.29600000000001</v>
      </c>
      <c r="S36" s="384">
        <v>21598</v>
      </c>
      <c r="T36" s="386">
        <v>8.2420000000000009</v>
      </c>
      <c r="U36" s="532">
        <v>103.077</v>
      </c>
    </row>
    <row r="37" spans="1:21">
      <c r="A37" s="33"/>
      <c r="B37" s="34" t="s">
        <v>162</v>
      </c>
      <c r="C37" s="387">
        <v>95</v>
      </c>
      <c r="D37" s="383">
        <v>1785.1</v>
      </c>
      <c r="E37" s="383">
        <v>148.6</v>
      </c>
      <c r="F37" s="383">
        <v>104</v>
      </c>
      <c r="G37" s="384">
        <v>26370</v>
      </c>
      <c r="H37" s="383">
        <v>112.23099999999999</v>
      </c>
      <c r="I37" s="384">
        <v>13479131</v>
      </c>
      <c r="J37" s="386">
        <v>8.2469999999999999</v>
      </c>
      <c r="K37" s="532">
        <v>103.20399999999999</v>
      </c>
      <c r="M37" s="387">
        <v>95</v>
      </c>
      <c r="N37" s="384">
        <v>1759.2</v>
      </c>
      <c r="O37" s="383">
        <v>148.6</v>
      </c>
      <c r="P37" s="383">
        <v>103.1</v>
      </c>
      <c r="Q37" s="384">
        <v>26639</v>
      </c>
      <c r="R37" s="383">
        <v>112.23099999999999</v>
      </c>
      <c r="S37" s="384">
        <v>25974</v>
      </c>
      <c r="T37" s="386">
        <v>8.2469999999999999</v>
      </c>
      <c r="U37" s="532">
        <v>103.20399999999999</v>
      </c>
    </row>
    <row r="38" spans="1:21">
      <c r="A38" s="33"/>
      <c r="B38" s="34" t="s">
        <v>163</v>
      </c>
      <c r="C38" s="387">
        <v>96.2</v>
      </c>
      <c r="D38" s="383">
        <v>1774.8</v>
      </c>
      <c r="E38" s="383">
        <v>145.19999999999999</v>
      </c>
      <c r="F38" s="383">
        <v>104</v>
      </c>
      <c r="G38" s="384">
        <v>28510</v>
      </c>
      <c r="H38" s="383">
        <v>100.72</v>
      </c>
      <c r="I38" s="384">
        <v>7539827</v>
      </c>
      <c r="J38" s="386">
        <v>8.2569999999999997</v>
      </c>
      <c r="K38" s="532">
        <v>103.425</v>
      </c>
      <c r="M38" s="387">
        <v>96.2</v>
      </c>
      <c r="N38" s="384">
        <v>1771.4</v>
      </c>
      <c r="O38" s="383">
        <v>145.19999999999999</v>
      </c>
      <c r="P38" s="383">
        <v>103.3</v>
      </c>
      <c r="Q38" s="384">
        <v>26715</v>
      </c>
      <c r="R38" s="383">
        <v>100.72</v>
      </c>
      <c r="S38" s="384">
        <v>20508</v>
      </c>
      <c r="T38" s="386">
        <v>8.2569999999999997</v>
      </c>
      <c r="U38" s="532">
        <v>103.425</v>
      </c>
    </row>
    <row r="39" spans="1:21">
      <c r="A39" s="33"/>
      <c r="B39" s="34" t="s">
        <v>164</v>
      </c>
      <c r="C39" s="387">
        <v>98</v>
      </c>
      <c r="D39" s="383">
        <v>2572.5</v>
      </c>
      <c r="E39" s="383">
        <v>143.6</v>
      </c>
      <c r="F39" s="383">
        <v>103.8</v>
      </c>
      <c r="G39" s="384">
        <v>28418</v>
      </c>
      <c r="H39" s="383">
        <v>126.76600000000001</v>
      </c>
      <c r="I39" s="384">
        <v>14245236</v>
      </c>
      <c r="J39" s="386">
        <v>8.2469999999999999</v>
      </c>
      <c r="K39" s="532">
        <v>102.97</v>
      </c>
      <c r="M39" s="387">
        <v>98</v>
      </c>
      <c r="N39" s="384">
        <v>2515.6</v>
      </c>
      <c r="O39" s="383">
        <v>143.6</v>
      </c>
      <c r="P39" s="383">
        <v>103.7</v>
      </c>
      <c r="Q39" s="384">
        <v>26584</v>
      </c>
      <c r="R39" s="383">
        <v>126.76600000000001</v>
      </c>
      <c r="S39" s="384">
        <v>20575</v>
      </c>
      <c r="T39" s="386">
        <v>8.2469999999999999</v>
      </c>
      <c r="U39" s="532">
        <v>102.97</v>
      </c>
    </row>
    <row r="40" spans="1:21">
      <c r="A40" s="33"/>
      <c r="B40" s="34" t="s">
        <v>165</v>
      </c>
      <c r="C40" s="387">
        <v>98.9</v>
      </c>
      <c r="D40" s="383">
        <v>1797.9</v>
      </c>
      <c r="E40" s="383">
        <v>162.9</v>
      </c>
      <c r="F40" s="383">
        <v>103.9</v>
      </c>
      <c r="G40" s="384">
        <v>28343</v>
      </c>
      <c r="H40" s="383">
        <v>108.639</v>
      </c>
      <c r="I40" s="384">
        <v>6064650</v>
      </c>
      <c r="J40" s="386">
        <v>8.17</v>
      </c>
      <c r="K40" s="532">
        <v>102.399</v>
      </c>
      <c r="M40" s="387">
        <v>98.9</v>
      </c>
      <c r="N40" s="384">
        <v>1782.9</v>
      </c>
      <c r="O40" s="383">
        <v>162.9</v>
      </c>
      <c r="P40" s="383">
        <v>104</v>
      </c>
      <c r="Q40" s="384">
        <v>26961</v>
      </c>
      <c r="R40" s="383">
        <v>108.639</v>
      </c>
      <c r="S40" s="384">
        <v>21595</v>
      </c>
      <c r="T40" s="386">
        <v>8.17</v>
      </c>
      <c r="U40" s="532">
        <v>102.399</v>
      </c>
    </row>
    <row r="41" spans="1:21">
      <c r="A41" s="33"/>
      <c r="B41" s="34" t="s">
        <v>166</v>
      </c>
      <c r="C41" s="387">
        <v>101.4</v>
      </c>
      <c r="D41" s="383">
        <v>1787.6</v>
      </c>
      <c r="E41" s="383">
        <v>136.80000000000001</v>
      </c>
      <c r="F41" s="383">
        <v>103.8</v>
      </c>
      <c r="G41" s="384">
        <v>28791</v>
      </c>
      <c r="H41" s="383">
        <v>132.53399999999999</v>
      </c>
      <c r="I41" s="384">
        <v>9495834</v>
      </c>
      <c r="J41" s="386">
        <v>8.048</v>
      </c>
      <c r="K41" s="532">
        <v>102.045</v>
      </c>
      <c r="M41" s="387">
        <v>101.4</v>
      </c>
      <c r="N41" s="384">
        <v>1761.1</v>
      </c>
      <c r="O41" s="383">
        <v>136.80000000000001</v>
      </c>
      <c r="P41" s="383">
        <v>104</v>
      </c>
      <c r="Q41" s="384">
        <v>26991</v>
      </c>
      <c r="R41" s="383">
        <v>132.53399999999999</v>
      </c>
      <c r="S41" s="384">
        <v>20658</v>
      </c>
      <c r="T41" s="386">
        <v>8.048</v>
      </c>
      <c r="U41" s="532">
        <v>102.045</v>
      </c>
    </row>
    <row r="42" spans="1:21">
      <c r="A42" s="33"/>
      <c r="B42" s="34" t="s">
        <v>167</v>
      </c>
      <c r="C42" s="387">
        <v>101.1</v>
      </c>
      <c r="D42" s="383">
        <v>1706.6</v>
      </c>
      <c r="E42" s="383">
        <v>131.1</v>
      </c>
      <c r="F42" s="383">
        <v>104</v>
      </c>
      <c r="G42" s="384">
        <v>26764</v>
      </c>
      <c r="H42" s="383">
        <v>113.13500000000001</v>
      </c>
      <c r="I42" s="384">
        <v>66470810</v>
      </c>
      <c r="J42" s="386">
        <v>7.8730000000000002</v>
      </c>
      <c r="K42" s="532">
        <v>103.03</v>
      </c>
      <c r="M42" s="387">
        <v>101.1</v>
      </c>
      <c r="N42" s="384">
        <v>1752.7</v>
      </c>
      <c r="O42" s="383">
        <v>131.1</v>
      </c>
      <c r="P42" s="383">
        <v>104.2</v>
      </c>
      <c r="Q42" s="384">
        <v>26852</v>
      </c>
      <c r="R42" s="383">
        <v>113.13500000000001</v>
      </c>
      <c r="S42" s="384">
        <v>20522</v>
      </c>
      <c r="T42" s="386">
        <v>7.8730000000000002</v>
      </c>
      <c r="U42" s="532">
        <v>103.03</v>
      </c>
    </row>
    <row r="43" spans="1:21">
      <c r="A43" s="50"/>
      <c r="B43" s="51" t="s">
        <v>168</v>
      </c>
      <c r="C43" s="410">
        <v>102.1</v>
      </c>
      <c r="D43" s="405">
        <v>1696.7</v>
      </c>
      <c r="E43" s="405">
        <v>128.80000000000001</v>
      </c>
      <c r="F43" s="405">
        <v>104</v>
      </c>
      <c r="G43" s="406">
        <v>26777</v>
      </c>
      <c r="H43" s="405">
        <v>100.63</v>
      </c>
      <c r="I43" s="406">
        <v>5094927</v>
      </c>
      <c r="J43" s="409">
        <v>7.5620000000000003</v>
      </c>
      <c r="K43" s="533">
        <v>103.04300000000001</v>
      </c>
      <c r="M43" s="410">
        <v>102.1</v>
      </c>
      <c r="N43" s="406">
        <v>1734.7</v>
      </c>
      <c r="O43" s="405">
        <v>128.80000000000001</v>
      </c>
      <c r="P43" s="405">
        <v>104.3</v>
      </c>
      <c r="Q43" s="406">
        <v>27204</v>
      </c>
      <c r="R43" s="405">
        <v>100.63</v>
      </c>
      <c r="S43" s="406">
        <v>18250</v>
      </c>
      <c r="T43" s="409">
        <v>7.5620000000000003</v>
      </c>
      <c r="U43" s="533">
        <v>103.04300000000001</v>
      </c>
    </row>
    <row r="44" spans="1:21">
      <c r="A44" s="33" t="s">
        <v>171</v>
      </c>
      <c r="B44" s="34" t="s">
        <v>157</v>
      </c>
      <c r="C44" s="387">
        <v>100.7</v>
      </c>
      <c r="D44" s="383">
        <v>1790.5</v>
      </c>
      <c r="E44" s="383">
        <v>132.1</v>
      </c>
      <c r="F44" s="383">
        <v>103.5</v>
      </c>
      <c r="G44" s="384">
        <v>26992</v>
      </c>
      <c r="H44" s="383">
        <v>89.456000000000003</v>
      </c>
      <c r="I44" s="384">
        <v>6935500</v>
      </c>
      <c r="J44" s="386">
        <v>7.3529999999999998</v>
      </c>
      <c r="K44" s="532">
        <v>101.726</v>
      </c>
      <c r="M44" s="387">
        <v>100.7</v>
      </c>
      <c r="N44" s="384">
        <v>1807.7</v>
      </c>
      <c r="O44" s="383">
        <v>132.1</v>
      </c>
      <c r="P44" s="383">
        <v>104.3</v>
      </c>
      <c r="Q44" s="384">
        <v>27459</v>
      </c>
      <c r="R44" s="383">
        <v>89.456000000000003</v>
      </c>
      <c r="S44" s="384">
        <v>21576</v>
      </c>
      <c r="T44" s="386">
        <v>7.3529999999999998</v>
      </c>
      <c r="U44" s="532">
        <v>101.726</v>
      </c>
    </row>
    <row r="45" spans="1:21">
      <c r="A45" s="33">
        <v>1992</v>
      </c>
      <c r="B45" s="34" t="s">
        <v>158</v>
      </c>
      <c r="C45" s="387">
        <v>100.6</v>
      </c>
      <c r="D45" s="383">
        <v>1779.3</v>
      </c>
      <c r="E45" s="383">
        <v>128.69999999999999</v>
      </c>
      <c r="F45" s="383">
        <v>103.2</v>
      </c>
      <c r="G45" s="384">
        <v>26610</v>
      </c>
      <c r="H45" s="383">
        <v>102.065</v>
      </c>
      <c r="I45" s="384">
        <v>14006517</v>
      </c>
      <c r="J45" s="386">
        <v>7.173</v>
      </c>
      <c r="K45" s="532">
        <v>102.381</v>
      </c>
      <c r="M45" s="387">
        <v>100.6</v>
      </c>
      <c r="N45" s="384">
        <v>1768.8</v>
      </c>
      <c r="O45" s="383">
        <v>128.69999999999999</v>
      </c>
      <c r="P45" s="383">
        <v>104.2</v>
      </c>
      <c r="Q45" s="384">
        <v>27788</v>
      </c>
      <c r="R45" s="383">
        <v>102.065</v>
      </c>
      <c r="S45" s="384">
        <v>19169</v>
      </c>
      <c r="T45" s="386">
        <v>7.173</v>
      </c>
      <c r="U45" s="532">
        <v>102.381</v>
      </c>
    </row>
    <row r="46" spans="1:21">
      <c r="A46" s="33"/>
      <c r="B46" s="34" t="s">
        <v>159</v>
      </c>
      <c r="C46" s="387">
        <v>100.1</v>
      </c>
      <c r="D46" s="383">
        <v>1752.2</v>
      </c>
      <c r="E46" s="383">
        <v>147</v>
      </c>
      <c r="F46" s="383">
        <v>102.8</v>
      </c>
      <c r="G46" s="384">
        <v>25849</v>
      </c>
      <c r="H46" s="383">
        <v>104.47</v>
      </c>
      <c r="I46" s="384">
        <v>5053414</v>
      </c>
      <c r="J46" s="386">
        <v>6.9619999999999997</v>
      </c>
      <c r="K46" s="532">
        <v>102.26300000000001</v>
      </c>
      <c r="M46" s="387">
        <v>100.1</v>
      </c>
      <c r="N46" s="384">
        <v>1765.2</v>
      </c>
      <c r="O46" s="383">
        <v>147</v>
      </c>
      <c r="P46" s="383">
        <v>104.1</v>
      </c>
      <c r="Q46" s="384">
        <v>27924</v>
      </c>
      <c r="R46" s="383">
        <v>104.47</v>
      </c>
      <c r="S46" s="384">
        <v>19561</v>
      </c>
      <c r="T46" s="386">
        <v>6.9619999999999997</v>
      </c>
      <c r="U46" s="532">
        <v>102.26300000000001</v>
      </c>
    </row>
    <row r="47" spans="1:21">
      <c r="A47" s="33"/>
      <c r="B47" s="34" t="s">
        <v>160</v>
      </c>
      <c r="C47" s="387">
        <v>98.8</v>
      </c>
      <c r="D47" s="383">
        <v>1782.5</v>
      </c>
      <c r="E47" s="383">
        <v>121.9</v>
      </c>
      <c r="F47" s="383">
        <v>105.8</v>
      </c>
      <c r="G47" s="384">
        <v>25759</v>
      </c>
      <c r="H47" s="383">
        <v>119.13500000000001</v>
      </c>
      <c r="I47" s="384">
        <v>9821402</v>
      </c>
      <c r="J47" s="386">
        <v>6.8529999999999998</v>
      </c>
      <c r="K47" s="532">
        <v>103.001</v>
      </c>
      <c r="M47" s="387">
        <v>98.8</v>
      </c>
      <c r="N47" s="384">
        <v>1787.6</v>
      </c>
      <c r="O47" s="383">
        <v>121.9</v>
      </c>
      <c r="P47" s="383">
        <v>104.6</v>
      </c>
      <c r="Q47" s="384">
        <v>27790</v>
      </c>
      <c r="R47" s="383">
        <v>119.13500000000001</v>
      </c>
      <c r="S47" s="384">
        <v>19942</v>
      </c>
      <c r="T47" s="386">
        <v>6.8529999999999998</v>
      </c>
      <c r="U47" s="532">
        <v>103.001</v>
      </c>
    </row>
    <row r="48" spans="1:21">
      <c r="A48" s="33"/>
      <c r="B48" s="34" t="s">
        <v>161</v>
      </c>
      <c r="C48" s="387">
        <v>98.8</v>
      </c>
      <c r="D48" s="383">
        <v>1764.2</v>
      </c>
      <c r="E48" s="383">
        <v>123.5</v>
      </c>
      <c r="F48" s="383">
        <v>106</v>
      </c>
      <c r="G48" s="384">
        <v>27619</v>
      </c>
      <c r="H48" s="383">
        <v>97.382000000000005</v>
      </c>
      <c r="I48" s="384">
        <v>78432189</v>
      </c>
      <c r="J48" s="386">
        <v>6.7380000000000004</v>
      </c>
      <c r="K48" s="532">
        <v>102.239</v>
      </c>
      <c r="M48" s="387">
        <v>98.8</v>
      </c>
      <c r="N48" s="384">
        <v>1766.9</v>
      </c>
      <c r="O48" s="383">
        <v>123.5</v>
      </c>
      <c r="P48" s="383">
        <v>104.9</v>
      </c>
      <c r="Q48" s="384">
        <v>28580</v>
      </c>
      <c r="R48" s="383">
        <v>97.382000000000005</v>
      </c>
      <c r="S48" s="384">
        <v>18137</v>
      </c>
      <c r="T48" s="386">
        <v>6.7380000000000004</v>
      </c>
      <c r="U48" s="532">
        <v>102.239</v>
      </c>
    </row>
    <row r="49" spans="1:21">
      <c r="A49" s="33"/>
      <c r="B49" s="34" t="s">
        <v>162</v>
      </c>
      <c r="C49" s="387">
        <v>97.6</v>
      </c>
      <c r="D49" s="383">
        <v>1769.7</v>
      </c>
      <c r="E49" s="383">
        <v>126.2</v>
      </c>
      <c r="F49" s="383">
        <v>106.2</v>
      </c>
      <c r="G49" s="384">
        <v>29378</v>
      </c>
      <c r="H49" s="383">
        <v>90.932000000000002</v>
      </c>
      <c r="I49" s="384">
        <v>10099147</v>
      </c>
      <c r="J49" s="386">
        <v>6.6219999999999999</v>
      </c>
      <c r="K49" s="532">
        <v>102.67700000000001</v>
      </c>
      <c r="M49" s="387">
        <v>97.6</v>
      </c>
      <c r="N49" s="384">
        <v>1753.1</v>
      </c>
      <c r="O49" s="383">
        <v>126.2</v>
      </c>
      <c r="P49" s="383">
        <v>105.3</v>
      </c>
      <c r="Q49" s="384">
        <v>28656</v>
      </c>
      <c r="R49" s="383">
        <v>90.932000000000002</v>
      </c>
      <c r="S49" s="384">
        <v>17832</v>
      </c>
      <c r="T49" s="386">
        <v>6.6219999999999999</v>
      </c>
      <c r="U49" s="532">
        <v>102.67700000000001</v>
      </c>
    </row>
    <row r="50" spans="1:21">
      <c r="A50" s="33"/>
      <c r="B50" s="34" t="s">
        <v>163</v>
      </c>
      <c r="C50" s="387">
        <v>97.5</v>
      </c>
      <c r="D50" s="383">
        <v>1804.8</v>
      </c>
      <c r="E50" s="383">
        <v>123.8</v>
      </c>
      <c r="F50" s="383">
        <v>105.8</v>
      </c>
      <c r="G50" s="384">
        <v>30956</v>
      </c>
      <c r="H50" s="383">
        <v>114.812</v>
      </c>
      <c r="I50" s="384">
        <v>6996237</v>
      </c>
      <c r="J50" s="386">
        <v>6.5650000000000004</v>
      </c>
      <c r="K50" s="532">
        <v>101.709</v>
      </c>
      <c r="M50" s="387">
        <v>97.5</v>
      </c>
      <c r="N50" s="384">
        <v>1799.1</v>
      </c>
      <c r="O50" s="383">
        <v>123.8</v>
      </c>
      <c r="P50" s="383">
        <v>105.2</v>
      </c>
      <c r="Q50" s="384">
        <v>29147</v>
      </c>
      <c r="R50" s="383">
        <v>114.812</v>
      </c>
      <c r="S50" s="384">
        <v>18554</v>
      </c>
      <c r="T50" s="386">
        <v>6.5650000000000004</v>
      </c>
      <c r="U50" s="532">
        <v>101.709</v>
      </c>
    </row>
    <row r="51" spans="1:21">
      <c r="A51" s="33"/>
      <c r="B51" s="34" t="s">
        <v>164</v>
      </c>
      <c r="C51" s="387">
        <v>96.2</v>
      </c>
      <c r="D51" s="383">
        <v>1860.1</v>
      </c>
      <c r="E51" s="383">
        <v>123.7</v>
      </c>
      <c r="F51" s="383">
        <v>105.1</v>
      </c>
      <c r="G51" s="384">
        <v>31663</v>
      </c>
      <c r="H51" s="383">
        <v>90.457999999999998</v>
      </c>
      <c r="I51" s="384">
        <v>12616412</v>
      </c>
      <c r="J51" s="386">
        <v>6.5060000000000002</v>
      </c>
      <c r="K51" s="532">
        <v>102.137</v>
      </c>
      <c r="M51" s="387">
        <v>96.2</v>
      </c>
      <c r="N51" s="384">
        <v>1816.1</v>
      </c>
      <c r="O51" s="383">
        <v>123.7</v>
      </c>
      <c r="P51" s="383">
        <v>105</v>
      </c>
      <c r="Q51" s="384">
        <v>29896</v>
      </c>
      <c r="R51" s="383">
        <v>90.457999999999998</v>
      </c>
      <c r="S51" s="384">
        <v>17555</v>
      </c>
      <c r="T51" s="386">
        <v>6.5060000000000002</v>
      </c>
      <c r="U51" s="532">
        <v>102.137</v>
      </c>
    </row>
    <row r="52" spans="1:21">
      <c r="A52" s="33"/>
      <c r="B52" s="34" t="s">
        <v>165</v>
      </c>
      <c r="C52" s="387">
        <v>96.5</v>
      </c>
      <c r="D52" s="383">
        <v>1867.9</v>
      </c>
      <c r="E52" s="383">
        <v>128.69999999999999</v>
      </c>
      <c r="F52" s="383">
        <v>105.1</v>
      </c>
      <c r="G52" s="384">
        <v>32257</v>
      </c>
      <c r="H52" s="383">
        <v>80.372</v>
      </c>
      <c r="I52" s="384">
        <v>4924335</v>
      </c>
      <c r="J52" s="386">
        <v>6.39</v>
      </c>
      <c r="K52" s="532">
        <v>101.917</v>
      </c>
      <c r="M52" s="387">
        <v>96.5</v>
      </c>
      <c r="N52" s="384">
        <v>1843.1</v>
      </c>
      <c r="O52" s="383">
        <v>128.69999999999999</v>
      </c>
      <c r="P52" s="383">
        <v>105.2</v>
      </c>
      <c r="Q52" s="384">
        <v>30226</v>
      </c>
      <c r="R52" s="383">
        <v>80.372</v>
      </c>
      <c r="S52" s="384">
        <v>17393</v>
      </c>
      <c r="T52" s="386">
        <v>6.39</v>
      </c>
      <c r="U52" s="532">
        <v>101.917</v>
      </c>
    </row>
    <row r="53" spans="1:21">
      <c r="A53" s="33"/>
      <c r="B53" s="34" t="s">
        <v>166</v>
      </c>
      <c r="C53" s="387">
        <v>95.7</v>
      </c>
      <c r="D53" s="383">
        <v>1854.6</v>
      </c>
      <c r="E53" s="383">
        <v>125.5</v>
      </c>
      <c r="F53" s="383">
        <v>105</v>
      </c>
      <c r="G53" s="384">
        <v>31830</v>
      </c>
      <c r="H53" s="383">
        <v>77.66</v>
      </c>
      <c r="I53" s="384">
        <v>7802928</v>
      </c>
      <c r="J53" s="386">
        <v>6.319</v>
      </c>
      <c r="K53" s="532">
        <v>100.949</v>
      </c>
      <c r="M53" s="387">
        <v>95.7</v>
      </c>
      <c r="N53" s="384">
        <v>1830</v>
      </c>
      <c r="O53" s="383">
        <v>125.5</v>
      </c>
      <c r="P53" s="383">
        <v>105.2</v>
      </c>
      <c r="Q53" s="384">
        <v>30494</v>
      </c>
      <c r="R53" s="383">
        <v>77.66</v>
      </c>
      <c r="S53" s="384">
        <v>16943</v>
      </c>
      <c r="T53" s="386">
        <v>6.319</v>
      </c>
      <c r="U53" s="532">
        <v>100.949</v>
      </c>
    </row>
    <row r="54" spans="1:21">
      <c r="A54" s="33"/>
      <c r="B54" s="34" t="s">
        <v>167</v>
      </c>
      <c r="C54" s="387">
        <v>96.2</v>
      </c>
      <c r="D54" s="383">
        <v>1759.1</v>
      </c>
      <c r="E54" s="383">
        <v>123.1</v>
      </c>
      <c r="F54" s="383">
        <v>105</v>
      </c>
      <c r="G54" s="384">
        <v>30869</v>
      </c>
      <c r="H54" s="383">
        <v>103.985</v>
      </c>
      <c r="I54" s="384">
        <v>52922641</v>
      </c>
      <c r="J54" s="386">
        <v>6.2089999999999996</v>
      </c>
      <c r="K54" s="532">
        <v>100.42</v>
      </c>
      <c r="M54" s="387">
        <v>96.2</v>
      </c>
      <c r="N54" s="384">
        <v>1802.5</v>
      </c>
      <c r="O54" s="383">
        <v>123.1</v>
      </c>
      <c r="P54" s="383">
        <v>105.2</v>
      </c>
      <c r="Q54" s="384">
        <v>30983</v>
      </c>
      <c r="R54" s="383">
        <v>103.985</v>
      </c>
      <c r="S54" s="384">
        <v>16631</v>
      </c>
      <c r="T54" s="386">
        <v>6.2089999999999996</v>
      </c>
      <c r="U54" s="532">
        <v>100.42</v>
      </c>
    </row>
    <row r="55" spans="1:21">
      <c r="A55" s="33"/>
      <c r="B55" s="34" t="s">
        <v>168</v>
      </c>
      <c r="C55" s="387">
        <v>95.9</v>
      </c>
      <c r="D55" s="383">
        <v>1784.5</v>
      </c>
      <c r="E55" s="383">
        <v>126</v>
      </c>
      <c r="F55" s="383">
        <v>105</v>
      </c>
      <c r="G55" s="384">
        <v>31205</v>
      </c>
      <c r="H55" s="383">
        <v>97.286000000000001</v>
      </c>
      <c r="I55" s="384">
        <v>4780075</v>
      </c>
      <c r="J55" s="386">
        <v>6.05</v>
      </c>
      <c r="K55" s="532">
        <v>100.84399999999999</v>
      </c>
      <c r="M55" s="387">
        <v>95.9</v>
      </c>
      <c r="N55" s="384">
        <v>1830.5</v>
      </c>
      <c r="O55" s="383">
        <v>126</v>
      </c>
      <c r="P55" s="383">
        <v>105.3</v>
      </c>
      <c r="Q55" s="384">
        <v>31185</v>
      </c>
      <c r="R55" s="383">
        <v>97.286000000000001</v>
      </c>
      <c r="S55" s="384">
        <v>16799</v>
      </c>
      <c r="T55" s="386">
        <v>6.05</v>
      </c>
      <c r="U55" s="532">
        <v>100.84399999999999</v>
      </c>
    </row>
    <row r="56" spans="1:21">
      <c r="A56" s="63" t="s">
        <v>172</v>
      </c>
      <c r="B56" s="64" t="s">
        <v>157</v>
      </c>
      <c r="C56" s="403">
        <v>99.4</v>
      </c>
      <c r="D56" s="396">
        <v>1801.4</v>
      </c>
      <c r="E56" s="396">
        <v>128.6</v>
      </c>
      <c r="F56" s="396">
        <v>104.1</v>
      </c>
      <c r="G56" s="397">
        <v>30225</v>
      </c>
      <c r="H56" s="396">
        <v>105.279</v>
      </c>
      <c r="I56" s="397">
        <v>4858345</v>
      </c>
      <c r="J56" s="401">
        <v>5.9690000000000003</v>
      </c>
      <c r="K56" s="534">
        <v>101.166</v>
      </c>
      <c r="M56" s="403">
        <v>99.4</v>
      </c>
      <c r="N56" s="397">
        <v>1815.2</v>
      </c>
      <c r="O56" s="396">
        <v>128.6</v>
      </c>
      <c r="P56" s="396">
        <v>104.8</v>
      </c>
      <c r="Q56" s="397">
        <v>31783</v>
      </c>
      <c r="R56" s="396">
        <v>105.279</v>
      </c>
      <c r="S56" s="397">
        <v>15799</v>
      </c>
      <c r="T56" s="401">
        <v>5.9690000000000003</v>
      </c>
      <c r="U56" s="534">
        <v>101.166</v>
      </c>
    </row>
    <row r="57" spans="1:21">
      <c r="A57" s="33">
        <v>1993</v>
      </c>
      <c r="B57" s="34" t="s">
        <v>158</v>
      </c>
      <c r="C57" s="387">
        <v>98</v>
      </c>
      <c r="D57" s="383">
        <v>1842.2</v>
      </c>
      <c r="E57" s="383">
        <v>130.19999999999999</v>
      </c>
      <c r="F57" s="383">
        <v>103.6</v>
      </c>
      <c r="G57" s="384">
        <v>30652</v>
      </c>
      <c r="H57" s="383">
        <v>88.093000000000004</v>
      </c>
      <c r="I57" s="384">
        <v>12437393</v>
      </c>
      <c r="J57" s="386">
        <v>5.87</v>
      </c>
      <c r="K57" s="532">
        <v>101.268</v>
      </c>
      <c r="M57" s="387">
        <v>98</v>
      </c>
      <c r="N57" s="384">
        <v>1833.4</v>
      </c>
      <c r="O57" s="383">
        <v>130.19999999999999</v>
      </c>
      <c r="P57" s="383">
        <v>104.7</v>
      </c>
      <c r="Q57" s="384">
        <v>32064</v>
      </c>
      <c r="R57" s="383">
        <v>88.093000000000004</v>
      </c>
      <c r="S57" s="384">
        <v>17775</v>
      </c>
      <c r="T57" s="386">
        <v>5.87</v>
      </c>
      <c r="U57" s="532">
        <v>101.268</v>
      </c>
    </row>
    <row r="58" spans="1:21">
      <c r="A58" s="33"/>
      <c r="B58" s="34" t="s">
        <v>159</v>
      </c>
      <c r="C58" s="387">
        <v>97.3</v>
      </c>
      <c r="D58" s="383">
        <v>1838.4</v>
      </c>
      <c r="E58" s="383">
        <v>126.8</v>
      </c>
      <c r="F58" s="383">
        <v>103.7</v>
      </c>
      <c r="G58" s="384">
        <v>31122</v>
      </c>
      <c r="H58" s="383">
        <v>98.218000000000004</v>
      </c>
      <c r="I58" s="384">
        <v>4134388</v>
      </c>
      <c r="J58" s="386">
        <v>5.6760000000000002</v>
      </c>
      <c r="K58" s="532">
        <v>101.054</v>
      </c>
      <c r="M58" s="387">
        <v>97.3</v>
      </c>
      <c r="N58" s="384">
        <v>1843.6</v>
      </c>
      <c r="O58" s="383">
        <v>126.8</v>
      </c>
      <c r="P58" s="383">
        <v>105</v>
      </c>
      <c r="Q58" s="384">
        <v>33138</v>
      </c>
      <c r="R58" s="383">
        <v>98.218000000000004</v>
      </c>
      <c r="S58" s="384">
        <v>16098</v>
      </c>
      <c r="T58" s="386">
        <v>5.6760000000000002</v>
      </c>
      <c r="U58" s="532">
        <v>101.054</v>
      </c>
    </row>
    <row r="59" spans="1:21">
      <c r="A59" s="33"/>
      <c r="B59" s="34" t="s">
        <v>160</v>
      </c>
      <c r="C59" s="387">
        <v>95.3</v>
      </c>
      <c r="D59" s="383">
        <v>1817</v>
      </c>
      <c r="E59" s="383">
        <v>129.30000000000001</v>
      </c>
      <c r="F59" s="383">
        <v>106.2</v>
      </c>
      <c r="G59" s="384">
        <v>30316</v>
      </c>
      <c r="H59" s="383">
        <v>88.114000000000004</v>
      </c>
      <c r="I59" s="384">
        <v>7191026</v>
      </c>
      <c r="J59" s="386">
        <v>5.5910000000000002</v>
      </c>
      <c r="K59" s="532">
        <v>100.416</v>
      </c>
      <c r="M59" s="387">
        <v>95.3</v>
      </c>
      <c r="N59" s="384">
        <v>1832.4</v>
      </c>
      <c r="O59" s="383">
        <v>129.30000000000001</v>
      </c>
      <c r="P59" s="383">
        <v>105.1</v>
      </c>
      <c r="Q59" s="384">
        <v>32834</v>
      </c>
      <c r="R59" s="383">
        <v>88.114000000000004</v>
      </c>
      <c r="S59" s="384">
        <v>15327</v>
      </c>
      <c r="T59" s="386">
        <v>5.5910000000000002</v>
      </c>
      <c r="U59" s="532">
        <v>100.416</v>
      </c>
    </row>
    <row r="60" spans="1:21">
      <c r="A60" s="33"/>
      <c r="B60" s="34" t="s">
        <v>161</v>
      </c>
      <c r="C60" s="387">
        <v>93.9</v>
      </c>
      <c r="D60" s="383">
        <v>1813</v>
      </c>
      <c r="E60" s="383">
        <v>128.80000000000001</v>
      </c>
      <c r="F60" s="383">
        <v>106.1</v>
      </c>
      <c r="G60" s="384">
        <v>32263</v>
      </c>
      <c r="H60" s="383">
        <v>110.163</v>
      </c>
      <c r="I60" s="384">
        <v>70673008</v>
      </c>
      <c r="J60" s="386">
        <v>5.5469999999999997</v>
      </c>
      <c r="K60" s="532">
        <v>100.834</v>
      </c>
      <c r="M60" s="387">
        <v>93.9</v>
      </c>
      <c r="N60" s="384">
        <v>1818.4</v>
      </c>
      <c r="O60" s="383">
        <v>128.80000000000001</v>
      </c>
      <c r="P60" s="383">
        <v>105.1</v>
      </c>
      <c r="Q60" s="384">
        <v>33128</v>
      </c>
      <c r="R60" s="383">
        <v>110.163</v>
      </c>
      <c r="S60" s="384">
        <v>16172</v>
      </c>
      <c r="T60" s="386">
        <v>5.5469999999999997</v>
      </c>
      <c r="U60" s="532">
        <v>100.834</v>
      </c>
    </row>
    <row r="61" spans="1:21">
      <c r="A61" s="33"/>
      <c r="B61" s="34" t="s">
        <v>162</v>
      </c>
      <c r="C61" s="387">
        <v>92.5</v>
      </c>
      <c r="D61" s="383">
        <v>1783</v>
      </c>
      <c r="E61" s="383">
        <v>129.1</v>
      </c>
      <c r="F61" s="383">
        <v>105.7</v>
      </c>
      <c r="G61" s="384">
        <v>34935</v>
      </c>
      <c r="H61" s="383">
        <v>111.53</v>
      </c>
      <c r="I61" s="384">
        <v>9258947</v>
      </c>
      <c r="J61" s="386">
        <v>5.5069999999999997</v>
      </c>
      <c r="K61" s="532">
        <v>100.73</v>
      </c>
      <c r="M61" s="387">
        <v>92.5</v>
      </c>
      <c r="N61" s="384">
        <v>1769.6</v>
      </c>
      <c r="O61" s="383">
        <v>129.1</v>
      </c>
      <c r="P61" s="383">
        <v>104.8</v>
      </c>
      <c r="Q61" s="384">
        <v>33798</v>
      </c>
      <c r="R61" s="383">
        <v>111.53</v>
      </c>
      <c r="S61" s="384">
        <v>15168</v>
      </c>
      <c r="T61" s="386">
        <v>5.5069999999999997</v>
      </c>
      <c r="U61" s="532">
        <v>100.73</v>
      </c>
    </row>
    <row r="62" spans="1:21">
      <c r="A62" s="33"/>
      <c r="B62" s="34" t="s">
        <v>163</v>
      </c>
      <c r="C62" s="387">
        <v>93.9</v>
      </c>
      <c r="D62" s="383">
        <v>1751</v>
      </c>
      <c r="E62" s="383">
        <v>129</v>
      </c>
      <c r="F62" s="383">
        <v>105</v>
      </c>
      <c r="G62" s="384">
        <v>35656</v>
      </c>
      <c r="H62" s="383">
        <v>99.304000000000002</v>
      </c>
      <c r="I62" s="384">
        <v>5593662</v>
      </c>
      <c r="J62" s="386">
        <v>5.4850000000000003</v>
      </c>
      <c r="K62" s="532">
        <v>101.786</v>
      </c>
      <c r="M62" s="387">
        <v>93.9</v>
      </c>
      <c r="N62" s="384">
        <v>1740.7</v>
      </c>
      <c r="O62" s="383">
        <v>129</v>
      </c>
      <c r="P62" s="383">
        <v>104.4</v>
      </c>
      <c r="Q62" s="384">
        <v>33894</v>
      </c>
      <c r="R62" s="383">
        <v>99.304000000000002</v>
      </c>
      <c r="S62" s="384">
        <v>14879</v>
      </c>
      <c r="T62" s="386">
        <v>5.4850000000000003</v>
      </c>
      <c r="U62" s="532">
        <v>101.786</v>
      </c>
    </row>
    <row r="63" spans="1:21">
      <c r="A63" s="33"/>
      <c r="B63" s="34" t="s">
        <v>164</v>
      </c>
      <c r="C63" s="387">
        <v>93.9</v>
      </c>
      <c r="D63" s="383">
        <v>1821</v>
      </c>
      <c r="E63" s="383">
        <v>120.4</v>
      </c>
      <c r="F63" s="383">
        <v>104.2</v>
      </c>
      <c r="G63" s="384">
        <v>36961</v>
      </c>
      <c r="H63" s="383">
        <v>104.05500000000001</v>
      </c>
      <c r="I63" s="384">
        <v>10950907</v>
      </c>
      <c r="J63" s="386">
        <v>5.4619999999999997</v>
      </c>
      <c r="K63" s="532">
        <v>101.67400000000001</v>
      </c>
      <c r="M63" s="387">
        <v>93.9</v>
      </c>
      <c r="N63" s="384">
        <v>1775.4</v>
      </c>
      <c r="O63" s="383">
        <v>120.4</v>
      </c>
      <c r="P63" s="383">
        <v>104.2</v>
      </c>
      <c r="Q63" s="384">
        <v>34210</v>
      </c>
      <c r="R63" s="383">
        <v>104.05500000000001</v>
      </c>
      <c r="S63" s="384">
        <v>14657</v>
      </c>
      <c r="T63" s="386">
        <v>5.4619999999999997</v>
      </c>
      <c r="U63" s="532">
        <v>101.67400000000001</v>
      </c>
    </row>
    <row r="64" spans="1:21">
      <c r="A64" s="33"/>
      <c r="B64" s="34" t="s">
        <v>165</v>
      </c>
      <c r="C64" s="387">
        <v>92.7</v>
      </c>
      <c r="D64" s="383">
        <v>1820</v>
      </c>
      <c r="E64" s="383">
        <v>122.4</v>
      </c>
      <c r="F64" s="383">
        <v>104</v>
      </c>
      <c r="G64" s="384">
        <v>36301</v>
      </c>
      <c r="H64" s="383">
        <v>132.63399999999999</v>
      </c>
      <c r="I64" s="384">
        <v>3839268</v>
      </c>
      <c r="J64" s="386">
        <v>5.36</v>
      </c>
      <c r="K64" s="532">
        <v>101.56699999999999</v>
      </c>
      <c r="M64" s="387">
        <v>92.7</v>
      </c>
      <c r="N64" s="384">
        <v>1789.4</v>
      </c>
      <c r="O64" s="383">
        <v>122.4</v>
      </c>
      <c r="P64" s="383">
        <v>104</v>
      </c>
      <c r="Q64" s="384">
        <v>34233</v>
      </c>
      <c r="R64" s="383">
        <v>132.63399999999999</v>
      </c>
      <c r="S64" s="384">
        <v>13781</v>
      </c>
      <c r="T64" s="386">
        <v>5.36</v>
      </c>
      <c r="U64" s="532">
        <v>101.56699999999999</v>
      </c>
    </row>
    <row r="65" spans="1:21">
      <c r="A65" s="33"/>
      <c r="B65" s="34" t="s">
        <v>166</v>
      </c>
      <c r="C65" s="387">
        <v>92.4</v>
      </c>
      <c r="D65" s="383">
        <v>1831</v>
      </c>
      <c r="E65" s="383">
        <v>122.2</v>
      </c>
      <c r="F65" s="383">
        <v>103.8</v>
      </c>
      <c r="G65" s="384">
        <v>35644</v>
      </c>
      <c r="H65" s="383">
        <v>117.804</v>
      </c>
      <c r="I65" s="384">
        <v>6159909</v>
      </c>
      <c r="J65" s="386">
        <v>5.2359999999999998</v>
      </c>
      <c r="K65" s="532">
        <v>101.56699999999999</v>
      </c>
      <c r="M65" s="387">
        <v>92.4</v>
      </c>
      <c r="N65" s="384">
        <v>1808.8</v>
      </c>
      <c r="O65" s="383">
        <v>122.2</v>
      </c>
      <c r="P65" s="383">
        <v>103.9</v>
      </c>
      <c r="Q65" s="384">
        <v>34774</v>
      </c>
      <c r="R65" s="383">
        <v>117.804</v>
      </c>
      <c r="S65" s="384">
        <v>13655</v>
      </c>
      <c r="T65" s="386">
        <v>5.2359999999999998</v>
      </c>
      <c r="U65" s="532">
        <v>101.56699999999999</v>
      </c>
    </row>
    <row r="66" spans="1:21">
      <c r="A66" s="33"/>
      <c r="B66" s="34" t="s">
        <v>167</v>
      </c>
      <c r="C66" s="387">
        <v>93.4</v>
      </c>
      <c r="D66" s="383">
        <v>1786</v>
      </c>
      <c r="E66" s="383">
        <v>119.5</v>
      </c>
      <c r="F66" s="383">
        <v>103.1</v>
      </c>
      <c r="G66" s="384">
        <v>35847</v>
      </c>
      <c r="H66" s="383">
        <v>94.460999999999999</v>
      </c>
      <c r="I66" s="384">
        <v>43254254</v>
      </c>
      <c r="J66" s="386">
        <v>5.1159999999999997</v>
      </c>
      <c r="K66" s="532">
        <v>100.837</v>
      </c>
      <c r="M66" s="387">
        <v>93.4</v>
      </c>
      <c r="N66" s="384">
        <v>1827.8</v>
      </c>
      <c r="O66" s="383">
        <v>119.5</v>
      </c>
      <c r="P66" s="383">
        <v>103.3</v>
      </c>
      <c r="Q66" s="384">
        <v>35339</v>
      </c>
      <c r="R66" s="383">
        <v>94.460999999999999</v>
      </c>
      <c r="S66" s="384">
        <v>13662</v>
      </c>
      <c r="T66" s="386">
        <v>5.1159999999999997</v>
      </c>
      <c r="U66" s="532">
        <v>100.837</v>
      </c>
    </row>
    <row r="67" spans="1:21">
      <c r="A67" s="50"/>
      <c r="B67" s="51" t="s">
        <v>168</v>
      </c>
      <c r="C67" s="410">
        <v>93.3</v>
      </c>
      <c r="D67" s="405">
        <v>1780</v>
      </c>
      <c r="E67" s="405">
        <v>120.4</v>
      </c>
      <c r="F67" s="405">
        <v>102.6</v>
      </c>
      <c r="G67" s="406">
        <v>35528</v>
      </c>
      <c r="H67" s="405">
        <v>100.694</v>
      </c>
      <c r="I67" s="406">
        <v>3771895</v>
      </c>
      <c r="J67" s="409">
        <v>4.891</v>
      </c>
      <c r="K67" s="533">
        <v>101.04600000000001</v>
      </c>
      <c r="M67" s="410">
        <v>93.3</v>
      </c>
      <c r="N67" s="406">
        <v>1832.9</v>
      </c>
      <c r="O67" s="405">
        <v>120.4</v>
      </c>
      <c r="P67" s="405">
        <v>102.8</v>
      </c>
      <c r="Q67" s="406">
        <v>35877</v>
      </c>
      <c r="R67" s="405">
        <v>100.694</v>
      </c>
      <c r="S67" s="406">
        <v>12992</v>
      </c>
      <c r="T67" s="409">
        <v>4.891</v>
      </c>
      <c r="U67" s="533">
        <v>101.04600000000001</v>
      </c>
    </row>
    <row r="68" spans="1:21">
      <c r="A68" s="33" t="s">
        <v>175</v>
      </c>
      <c r="B68" s="34" t="s">
        <v>157</v>
      </c>
      <c r="C68" s="387">
        <v>99.4</v>
      </c>
      <c r="D68" s="383">
        <v>1850</v>
      </c>
      <c r="E68" s="383">
        <v>114.1</v>
      </c>
      <c r="F68" s="383">
        <v>102</v>
      </c>
      <c r="G68" s="384">
        <v>35210</v>
      </c>
      <c r="H68" s="383">
        <v>99.35</v>
      </c>
      <c r="I68" s="384">
        <v>4280160</v>
      </c>
      <c r="J68" s="386">
        <v>4.76</v>
      </c>
      <c r="K68" s="532">
        <v>101.258</v>
      </c>
      <c r="M68" s="387">
        <v>99.4</v>
      </c>
      <c r="N68" s="384">
        <v>1864</v>
      </c>
      <c r="O68" s="383">
        <v>114.1</v>
      </c>
      <c r="P68" s="383">
        <v>102.6</v>
      </c>
      <c r="Q68" s="384">
        <v>37096</v>
      </c>
      <c r="R68" s="383">
        <v>99.35</v>
      </c>
      <c r="S68" s="384">
        <v>14587</v>
      </c>
      <c r="T68" s="386">
        <v>4.76</v>
      </c>
      <c r="U68" s="532">
        <v>101.258</v>
      </c>
    </row>
    <row r="69" spans="1:21">
      <c r="A69" s="33">
        <v>1994</v>
      </c>
      <c r="B69" s="34" t="s">
        <v>158</v>
      </c>
      <c r="C69" s="387">
        <v>98.2</v>
      </c>
      <c r="D69" s="383">
        <v>1862</v>
      </c>
      <c r="E69" s="383">
        <v>121.5</v>
      </c>
      <c r="F69" s="383">
        <v>101.4</v>
      </c>
      <c r="G69" s="384">
        <v>35637</v>
      </c>
      <c r="H69" s="383">
        <v>105.03700000000001</v>
      </c>
      <c r="I69" s="384">
        <v>8433038</v>
      </c>
      <c r="J69" s="386">
        <v>4.6909999999999998</v>
      </c>
      <c r="K69" s="532">
        <v>100.93899999999999</v>
      </c>
      <c r="M69" s="387">
        <v>98.2</v>
      </c>
      <c r="N69" s="384">
        <v>1856.8</v>
      </c>
      <c r="O69" s="383">
        <v>121.5</v>
      </c>
      <c r="P69" s="383">
        <v>102.4</v>
      </c>
      <c r="Q69" s="384">
        <v>37484</v>
      </c>
      <c r="R69" s="383">
        <v>105.03700000000001</v>
      </c>
      <c r="S69" s="384">
        <v>12626</v>
      </c>
      <c r="T69" s="386">
        <v>4.6909999999999998</v>
      </c>
      <c r="U69" s="532">
        <v>100.93899999999999</v>
      </c>
    </row>
    <row r="70" spans="1:21">
      <c r="A70" s="33"/>
      <c r="B70" s="34" t="s">
        <v>159</v>
      </c>
      <c r="C70" s="387">
        <v>95.8</v>
      </c>
      <c r="D70" s="383">
        <v>1868</v>
      </c>
      <c r="E70" s="383">
        <v>122.2</v>
      </c>
      <c r="F70" s="383">
        <v>101.1</v>
      </c>
      <c r="G70" s="384">
        <v>35753</v>
      </c>
      <c r="H70" s="383">
        <v>109.605</v>
      </c>
      <c r="I70" s="384">
        <v>3456982</v>
      </c>
      <c r="J70" s="386">
        <v>4.6260000000000003</v>
      </c>
      <c r="K70" s="532">
        <v>101.04300000000001</v>
      </c>
      <c r="M70" s="387">
        <v>95.8</v>
      </c>
      <c r="N70" s="384">
        <v>1870.1</v>
      </c>
      <c r="O70" s="383">
        <v>122.2</v>
      </c>
      <c r="P70" s="383">
        <v>102.3</v>
      </c>
      <c r="Q70" s="384">
        <v>37954</v>
      </c>
      <c r="R70" s="383">
        <v>109.605</v>
      </c>
      <c r="S70" s="384">
        <v>13512</v>
      </c>
      <c r="T70" s="386">
        <v>4.6260000000000003</v>
      </c>
      <c r="U70" s="532">
        <v>101.04300000000001</v>
      </c>
    </row>
    <row r="71" spans="1:21">
      <c r="A71" s="33"/>
      <c r="B71" s="34" t="s">
        <v>160</v>
      </c>
      <c r="C71" s="387">
        <v>93.5</v>
      </c>
      <c r="D71" s="383">
        <v>1789</v>
      </c>
      <c r="E71" s="383">
        <v>122.5</v>
      </c>
      <c r="F71" s="383">
        <v>102.9</v>
      </c>
      <c r="G71" s="384">
        <v>35543</v>
      </c>
      <c r="H71" s="383">
        <v>84.338999999999999</v>
      </c>
      <c r="I71" s="384">
        <v>7921984</v>
      </c>
      <c r="J71" s="386">
        <v>4.5439999999999996</v>
      </c>
      <c r="K71" s="532">
        <v>100.518</v>
      </c>
      <c r="M71" s="387">
        <v>93.5</v>
      </c>
      <c r="N71" s="384">
        <v>1812.8</v>
      </c>
      <c r="O71" s="383">
        <v>122.5</v>
      </c>
      <c r="P71" s="383">
        <v>101.9</v>
      </c>
      <c r="Q71" s="384">
        <v>39090</v>
      </c>
      <c r="R71" s="383">
        <v>84.338999999999999</v>
      </c>
      <c r="S71" s="384">
        <v>17756</v>
      </c>
      <c r="T71" s="386">
        <v>4.5439999999999996</v>
      </c>
      <c r="U71" s="532">
        <v>100.518</v>
      </c>
    </row>
    <row r="72" spans="1:21">
      <c r="A72" s="33"/>
      <c r="B72" s="34" t="s">
        <v>161</v>
      </c>
      <c r="C72" s="387">
        <v>92.1</v>
      </c>
      <c r="D72" s="383">
        <v>1844</v>
      </c>
      <c r="E72" s="383">
        <v>120.6</v>
      </c>
      <c r="F72" s="383">
        <v>102.7</v>
      </c>
      <c r="G72" s="384">
        <v>36971</v>
      </c>
      <c r="H72" s="383">
        <v>93.046000000000006</v>
      </c>
      <c r="I72" s="384">
        <v>57298287</v>
      </c>
      <c r="J72" s="386">
        <v>4.532</v>
      </c>
      <c r="K72" s="532">
        <v>100.62</v>
      </c>
      <c r="M72" s="387">
        <v>92.1</v>
      </c>
      <c r="N72" s="384">
        <v>1845.3</v>
      </c>
      <c r="O72" s="383">
        <v>120.6</v>
      </c>
      <c r="P72" s="383">
        <v>101.8</v>
      </c>
      <c r="Q72" s="384">
        <v>37110</v>
      </c>
      <c r="R72" s="383">
        <v>93.046000000000006</v>
      </c>
      <c r="S72" s="384">
        <v>13021</v>
      </c>
      <c r="T72" s="386">
        <v>4.532</v>
      </c>
      <c r="U72" s="532">
        <v>100.62</v>
      </c>
    </row>
    <row r="73" spans="1:21">
      <c r="A73" s="33"/>
      <c r="B73" s="34" t="s">
        <v>162</v>
      </c>
      <c r="C73" s="387">
        <v>90.4</v>
      </c>
      <c r="D73" s="383">
        <v>1875</v>
      </c>
      <c r="E73" s="383">
        <v>131.80000000000001</v>
      </c>
      <c r="F73" s="383">
        <v>102.6</v>
      </c>
      <c r="G73" s="384">
        <v>39574</v>
      </c>
      <c r="H73" s="383">
        <v>104.20099999999999</v>
      </c>
      <c r="I73" s="384">
        <v>9243762</v>
      </c>
      <c r="J73" s="386">
        <v>4.4930000000000003</v>
      </c>
      <c r="K73" s="532">
        <v>100.518</v>
      </c>
      <c r="M73" s="387">
        <v>90.4</v>
      </c>
      <c r="N73" s="384">
        <v>1855.4</v>
      </c>
      <c r="O73" s="383">
        <v>131.80000000000001</v>
      </c>
      <c r="P73" s="383">
        <v>101.8</v>
      </c>
      <c r="Q73" s="384">
        <v>38105</v>
      </c>
      <c r="R73" s="383">
        <v>104.20099999999999</v>
      </c>
      <c r="S73" s="384">
        <v>14327</v>
      </c>
      <c r="T73" s="386">
        <v>4.4930000000000003</v>
      </c>
      <c r="U73" s="532">
        <v>100.518</v>
      </c>
    </row>
    <row r="74" spans="1:21">
      <c r="A74" s="33"/>
      <c r="B74" s="34" t="s">
        <v>163</v>
      </c>
      <c r="C74" s="387">
        <v>89</v>
      </c>
      <c r="D74" s="383">
        <v>1872</v>
      </c>
      <c r="E74" s="383">
        <v>121</v>
      </c>
      <c r="F74" s="383">
        <v>102</v>
      </c>
      <c r="G74" s="384">
        <v>39426</v>
      </c>
      <c r="H74" s="383">
        <v>95.43</v>
      </c>
      <c r="I74" s="384">
        <v>5135927</v>
      </c>
      <c r="J74" s="386">
        <v>4.4740000000000002</v>
      </c>
      <c r="K74" s="532">
        <v>100</v>
      </c>
      <c r="M74" s="387">
        <v>89</v>
      </c>
      <c r="N74" s="384">
        <v>1854.1</v>
      </c>
      <c r="O74" s="383">
        <v>121</v>
      </c>
      <c r="P74" s="383">
        <v>101.5</v>
      </c>
      <c r="Q74" s="384">
        <v>38000</v>
      </c>
      <c r="R74" s="383">
        <v>95.43</v>
      </c>
      <c r="S74" s="384">
        <v>13981</v>
      </c>
      <c r="T74" s="386">
        <v>4.4740000000000002</v>
      </c>
      <c r="U74" s="532">
        <v>100</v>
      </c>
    </row>
    <row r="75" spans="1:21">
      <c r="A75" s="33"/>
      <c r="B75" s="34" t="s">
        <v>164</v>
      </c>
      <c r="C75" s="387">
        <v>88.5</v>
      </c>
      <c r="D75" s="383">
        <v>1915</v>
      </c>
      <c r="E75" s="383">
        <v>127.5</v>
      </c>
      <c r="F75" s="383">
        <v>101.6</v>
      </c>
      <c r="G75" s="384">
        <v>42009</v>
      </c>
      <c r="H75" s="383">
        <v>106.6</v>
      </c>
      <c r="I75" s="384">
        <v>10384859</v>
      </c>
      <c r="J75" s="386">
        <v>4.4649999999999999</v>
      </c>
      <c r="K75" s="532">
        <v>100.10299999999999</v>
      </c>
      <c r="M75" s="387">
        <v>88.5</v>
      </c>
      <c r="N75" s="384">
        <v>1866.3</v>
      </c>
      <c r="O75" s="383">
        <v>127.5</v>
      </c>
      <c r="P75" s="383">
        <v>101.6</v>
      </c>
      <c r="Q75" s="384">
        <v>38289</v>
      </c>
      <c r="R75" s="383">
        <v>106.6</v>
      </c>
      <c r="S75" s="384">
        <v>13343</v>
      </c>
      <c r="T75" s="386">
        <v>4.4649999999999999</v>
      </c>
      <c r="U75" s="532">
        <v>100.10299999999999</v>
      </c>
    </row>
    <row r="76" spans="1:21">
      <c r="A76" s="33"/>
      <c r="B76" s="34" t="s">
        <v>165</v>
      </c>
      <c r="C76" s="387">
        <v>90.4</v>
      </c>
      <c r="D76" s="383">
        <v>1903</v>
      </c>
      <c r="E76" s="383">
        <v>122.9</v>
      </c>
      <c r="F76" s="383">
        <v>101.3</v>
      </c>
      <c r="G76" s="384">
        <v>39999</v>
      </c>
      <c r="H76" s="383">
        <v>92.772999999999996</v>
      </c>
      <c r="I76" s="384">
        <v>3993734</v>
      </c>
      <c r="J76" s="386">
        <v>4.4470000000000001</v>
      </c>
      <c r="K76" s="532">
        <v>100.309</v>
      </c>
      <c r="M76" s="387">
        <v>90.4</v>
      </c>
      <c r="N76" s="384">
        <v>1871.7</v>
      </c>
      <c r="O76" s="383">
        <v>122.9</v>
      </c>
      <c r="P76" s="383">
        <v>101.3</v>
      </c>
      <c r="Q76" s="384">
        <v>37971</v>
      </c>
      <c r="R76" s="383">
        <v>92.772999999999996</v>
      </c>
      <c r="S76" s="384">
        <v>14543</v>
      </c>
      <c r="T76" s="386">
        <v>4.4470000000000001</v>
      </c>
      <c r="U76" s="532">
        <v>100.309</v>
      </c>
    </row>
    <row r="77" spans="1:21">
      <c r="A77" s="33"/>
      <c r="B77" s="34" t="s">
        <v>166</v>
      </c>
      <c r="C77" s="387">
        <v>89.6</v>
      </c>
      <c r="D77" s="383">
        <v>1835</v>
      </c>
      <c r="E77" s="383">
        <v>130.80000000000001</v>
      </c>
      <c r="F77" s="383">
        <v>101.2</v>
      </c>
      <c r="G77" s="384">
        <v>39354</v>
      </c>
      <c r="H77" s="383">
        <v>94.52</v>
      </c>
      <c r="I77" s="384">
        <v>6300841</v>
      </c>
      <c r="J77" s="386">
        <v>4.4329999999999998</v>
      </c>
      <c r="K77" s="532">
        <v>100.82299999999999</v>
      </c>
      <c r="M77" s="387">
        <v>89.6</v>
      </c>
      <c r="N77" s="384">
        <v>1815.3</v>
      </c>
      <c r="O77" s="383">
        <v>130.80000000000001</v>
      </c>
      <c r="P77" s="383">
        <v>101.3</v>
      </c>
      <c r="Q77" s="384">
        <v>38308</v>
      </c>
      <c r="R77" s="383">
        <v>94.52</v>
      </c>
      <c r="S77" s="384">
        <v>14144</v>
      </c>
      <c r="T77" s="386">
        <v>4.4329999999999998</v>
      </c>
      <c r="U77" s="532">
        <v>100.82299999999999</v>
      </c>
    </row>
    <row r="78" spans="1:21">
      <c r="A78" s="33"/>
      <c r="B78" s="34" t="s">
        <v>167</v>
      </c>
      <c r="C78" s="387">
        <v>88.4</v>
      </c>
      <c r="D78" s="383">
        <v>1829</v>
      </c>
      <c r="E78" s="383">
        <v>132.5</v>
      </c>
      <c r="F78" s="383">
        <v>101</v>
      </c>
      <c r="G78" s="384">
        <v>38861</v>
      </c>
      <c r="H78" s="383">
        <v>127.124</v>
      </c>
      <c r="I78" s="384">
        <v>41190963</v>
      </c>
      <c r="J78" s="386">
        <v>4.4260000000000002</v>
      </c>
      <c r="K78" s="532">
        <v>101.452</v>
      </c>
      <c r="M78" s="387">
        <v>88.4</v>
      </c>
      <c r="N78" s="384">
        <v>1872.9</v>
      </c>
      <c r="O78" s="383">
        <v>132.5</v>
      </c>
      <c r="P78" s="383">
        <v>101.1</v>
      </c>
      <c r="Q78" s="384">
        <v>38301</v>
      </c>
      <c r="R78" s="383">
        <v>127.124</v>
      </c>
      <c r="S78" s="384">
        <v>13183</v>
      </c>
      <c r="T78" s="386">
        <v>4.4260000000000002</v>
      </c>
      <c r="U78" s="532">
        <v>101.452</v>
      </c>
    </row>
    <row r="79" spans="1:21">
      <c r="A79" s="33"/>
      <c r="B79" s="34" t="s">
        <v>168</v>
      </c>
      <c r="C79" s="387">
        <v>90.6</v>
      </c>
      <c r="D79" s="383">
        <v>1794</v>
      </c>
      <c r="E79" s="383">
        <v>125.9</v>
      </c>
      <c r="F79" s="383">
        <v>101</v>
      </c>
      <c r="G79" s="384">
        <v>37337</v>
      </c>
      <c r="H79" s="383">
        <v>115.57299999999999</v>
      </c>
      <c r="I79" s="384">
        <v>4135628</v>
      </c>
      <c r="J79" s="386">
        <v>4.4370000000000003</v>
      </c>
      <c r="K79" s="532">
        <v>100.932</v>
      </c>
      <c r="M79" s="387">
        <v>90.6</v>
      </c>
      <c r="N79" s="384">
        <v>1854.3</v>
      </c>
      <c r="O79" s="383">
        <v>125.9</v>
      </c>
      <c r="P79" s="383">
        <v>101.2</v>
      </c>
      <c r="Q79" s="384">
        <v>38087</v>
      </c>
      <c r="R79" s="383">
        <v>115.57299999999999</v>
      </c>
      <c r="S79" s="384">
        <v>13790</v>
      </c>
      <c r="T79" s="386">
        <v>4.4370000000000003</v>
      </c>
      <c r="U79" s="532">
        <v>100.932</v>
      </c>
    </row>
    <row r="80" spans="1:21">
      <c r="A80" s="63" t="s">
        <v>176</v>
      </c>
      <c r="B80" s="64" t="s">
        <v>157</v>
      </c>
      <c r="C80" s="403">
        <v>89.7</v>
      </c>
      <c r="D80" s="396">
        <v>1784</v>
      </c>
      <c r="E80" s="396">
        <v>149.5</v>
      </c>
      <c r="F80" s="396">
        <v>100.7</v>
      </c>
      <c r="G80" s="397">
        <v>35179</v>
      </c>
      <c r="H80" s="396">
        <v>87.314999999999998</v>
      </c>
      <c r="I80" s="397">
        <v>3381856</v>
      </c>
      <c r="J80" s="401">
        <v>4.43</v>
      </c>
      <c r="K80" s="534">
        <v>100.621</v>
      </c>
      <c r="M80" s="403">
        <v>89.7</v>
      </c>
      <c r="N80" s="397">
        <v>1798.6</v>
      </c>
      <c r="O80" s="396">
        <v>149.5</v>
      </c>
      <c r="P80" s="396">
        <v>101.3</v>
      </c>
      <c r="Q80" s="397">
        <v>36790</v>
      </c>
      <c r="R80" s="396">
        <v>87.314999999999998</v>
      </c>
      <c r="S80" s="397">
        <v>12303</v>
      </c>
      <c r="T80" s="401">
        <v>4.43</v>
      </c>
      <c r="U80" s="534">
        <v>100.621</v>
      </c>
    </row>
    <row r="81" spans="1:21">
      <c r="A81" s="33">
        <v>1995</v>
      </c>
      <c r="B81" s="34" t="s">
        <v>158</v>
      </c>
      <c r="C81" s="387">
        <v>88</v>
      </c>
      <c r="D81" s="383">
        <v>1630</v>
      </c>
      <c r="E81" s="383">
        <v>119.1</v>
      </c>
      <c r="F81" s="383">
        <v>98.9</v>
      </c>
      <c r="G81" s="384">
        <v>43865</v>
      </c>
      <c r="H81" s="383">
        <v>97.158000000000001</v>
      </c>
      <c r="I81" s="384">
        <v>7200070</v>
      </c>
      <c r="J81" s="386">
        <v>4.423</v>
      </c>
      <c r="K81" s="532">
        <v>99.173000000000002</v>
      </c>
      <c r="M81" s="387">
        <v>88</v>
      </c>
      <c r="N81" s="384">
        <v>1630.1</v>
      </c>
      <c r="O81" s="383">
        <v>119.1</v>
      </c>
      <c r="P81" s="383">
        <v>99.8</v>
      </c>
      <c r="Q81" s="384">
        <v>46346</v>
      </c>
      <c r="R81" s="383">
        <v>97.158000000000001</v>
      </c>
      <c r="S81" s="384">
        <v>10907</v>
      </c>
      <c r="T81" s="386">
        <v>4.423</v>
      </c>
      <c r="U81" s="532">
        <v>99.173000000000002</v>
      </c>
    </row>
    <row r="82" spans="1:21">
      <c r="A82" s="33"/>
      <c r="B82" s="34" t="s">
        <v>159</v>
      </c>
      <c r="C82" s="387">
        <v>87.8</v>
      </c>
      <c r="D82" s="383">
        <v>1508</v>
      </c>
      <c r="E82" s="383">
        <v>118.5</v>
      </c>
      <c r="F82" s="383">
        <v>98.5</v>
      </c>
      <c r="G82" s="384">
        <v>56316</v>
      </c>
      <c r="H82" s="383">
        <v>126.553</v>
      </c>
      <c r="I82" s="384">
        <v>1117983</v>
      </c>
      <c r="J82" s="386">
        <v>4.375</v>
      </c>
      <c r="K82" s="532">
        <v>98.555000000000007</v>
      </c>
      <c r="M82" s="387">
        <v>87.8</v>
      </c>
      <c r="N82" s="384">
        <v>1510.4</v>
      </c>
      <c r="O82" s="383">
        <v>118.5</v>
      </c>
      <c r="P82" s="383">
        <v>99.6</v>
      </c>
      <c r="Q82" s="384">
        <v>60400</v>
      </c>
      <c r="R82" s="383">
        <v>126.553</v>
      </c>
      <c r="S82" s="384">
        <v>4398</v>
      </c>
      <c r="T82" s="386">
        <v>4.375</v>
      </c>
      <c r="U82" s="532">
        <v>98.555000000000007</v>
      </c>
    </row>
    <row r="83" spans="1:21">
      <c r="A83" s="33"/>
      <c r="B83" s="34" t="s">
        <v>160</v>
      </c>
      <c r="C83" s="387">
        <v>89.6</v>
      </c>
      <c r="D83" s="383">
        <v>1475</v>
      </c>
      <c r="E83" s="383">
        <v>131.80000000000001</v>
      </c>
      <c r="F83" s="383">
        <v>100.5</v>
      </c>
      <c r="G83" s="384">
        <v>61473</v>
      </c>
      <c r="H83" s="383">
        <v>142.209</v>
      </c>
      <c r="I83" s="384">
        <v>4773405</v>
      </c>
      <c r="J83" s="386">
        <v>4.2939999999999996</v>
      </c>
      <c r="K83" s="532">
        <v>98.66</v>
      </c>
      <c r="M83" s="387">
        <v>89.6</v>
      </c>
      <c r="N83" s="384">
        <v>1497.7</v>
      </c>
      <c r="O83" s="383">
        <v>131.80000000000001</v>
      </c>
      <c r="P83" s="383">
        <v>99.6</v>
      </c>
      <c r="Q83" s="384">
        <v>68324</v>
      </c>
      <c r="R83" s="383">
        <v>142.209</v>
      </c>
      <c r="S83" s="384">
        <v>11160</v>
      </c>
      <c r="T83" s="386">
        <v>4.2939999999999996</v>
      </c>
      <c r="U83" s="532">
        <v>98.66</v>
      </c>
    </row>
    <row r="84" spans="1:21">
      <c r="A84" s="33"/>
      <c r="B84" s="34" t="s">
        <v>161</v>
      </c>
      <c r="C84" s="387">
        <v>90.2</v>
      </c>
      <c r="D84" s="383">
        <v>1539</v>
      </c>
      <c r="E84" s="383">
        <v>133.6</v>
      </c>
      <c r="F84" s="383">
        <v>100.1</v>
      </c>
      <c r="G84" s="384">
        <v>62470</v>
      </c>
      <c r="H84" s="383">
        <v>112.886</v>
      </c>
      <c r="I84" s="384">
        <v>55476509</v>
      </c>
      <c r="J84" s="386">
        <v>4.1020000000000003</v>
      </c>
      <c r="K84" s="532">
        <v>99.177999999999997</v>
      </c>
      <c r="M84" s="387">
        <v>90.2</v>
      </c>
      <c r="N84" s="384">
        <v>1531.3</v>
      </c>
      <c r="O84" s="383">
        <v>133.6</v>
      </c>
      <c r="P84" s="383">
        <v>99.4</v>
      </c>
      <c r="Q84" s="384">
        <v>61384</v>
      </c>
      <c r="R84" s="383">
        <v>112.886</v>
      </c>
      <c r="S84" s="384">
        <v>12419</v>
      </c>
      <c r="T84" s="386">
        <v>4.1020000000000003</v>
      </c>
      <c r="U84" s="532">
        <v>99.177999999999997</v>
      </c>
    </row>
    <row r="85" spans="1:21">
      <c r="A85" s="33"/>
      <c r="B85" s="34" t="s">
        <v>162</v>
      </c>
      <c r="C85" s="387">
        <v>90.8</v>
      </c>
      <c r="D85" s="383">
        <v>1586</v>
      </c>
      <c r="E85" s="383">
        <v>129.69999999999999</v>
      </c>
      <c r="F85" s="383">
        <v>99.3</v>
      </c>
      <c r="G85" s="384">
        <v>59591</v>
      </c>
      <c r="H85" s="383">
        <v>124.83</v>
      </c>
      <c r="I85" s="384">
        <v>8543841</v>
      </c>
      <c r="J85" s="386">
        <v>3.9740000000000002</v>
      </c>
      <c r="K85" s="532">
        <v>100.206</v>
      </c>
      <c r="M85" s="387">
        <v>90.8</v>
      </c>
      <c r="N85" s="384">
        <v>1558.7</v>
      </c>
      <c r="O85" s="383">
        <v>129.69999999999999</v>
      </c>
      <c r="P85" s="383">
        <v>98.6</v>
      </c>
      <c r="Q85" s="384">
        <v>57395</v>
      </c>
      <c r="R85" s="383">
        <v>124.83</v>
      </c>
      <c r="S85" s="384">
        <v>12852</v>
      </c>
      <c r="T85" s="386">
        <v>3.9740000000000002</v>
      </c>
      <c r="U85" s="532">
        <v>100.206</v>
      </c>
    </row>
    <row r="86" spans="1:21">
      <c r="A86" s="33"/>
      <c r="B86" s="34" t="s">
        <v>163</v>
      </c>
      <c r="C86" s="387">
        <v>89.8</v>
      </c>
      <c r="D86" s="383">
        <v>1610.8</v>
      </c>
      <c r="E86" s="383">
        <v>133.1</v>
      </c>
      <c r="F86" s="383">
        <v>99.4</v>
      </c>
      <c r="G86" s="384">
        <v>55818</v>
      </c>
      <c r="H86" s="383">
        <v>119.38</v>
      </c>
      <c r="I86" s="384">
        <v>4621204</v>
      </c>
      <c r="J86" s="386">
        <v>3.82</v>
      </c>
      <c r="K86" s="532">
        <v>99.69</v>
      </c>
      <c r="M86" s="387">
        <v>89.8</v>
      </c>
      <c r="N86" s="384">
        <v>1590</v>
      </c>
      <c r="O86" s="383">
        <v>133.1</v>
      </c>
      <c r="P86" s="383">
        <v>98.9</v>
      </c>
      <c r="Q86" s="384">
        <v>53339</v>
      </c>
      <c r="R86" s="383">
        <v>119.38</v>
      </c>
      <c r="S86" s="384">
        <v>13397</v>
      </c>
      <c r="T86" s="386">
        <v>3.82</v>
      </c>
      <c r="U86" s="532">
        <v>99.69</v>
      </c>
    </row>
    <row r="87" spans="1:21">
      <c r="A87" s="33"/>
      <c r="B87" s="34" t="s">
        <v>164</v>
      </c>
      <c r="C87" s="387">
        <v>89.7</v>
      </c>
      <c r="D87" s="383">
        <v>1628.5</v>
      </c>
      <c r="E87" s="383">
        <v>129.69999999999999</v>
      </c>
      <c r="F87" s="383">
        <v>98.6</v>
      </c>
      <c r="G87" s="384">
        <v>53877</v>
      </c>
      <c r="H87" s="383">
        <v>109.913</v>
      </c>
      <c r="I87" s="384">
        <v>10505382</v>
      </c>
      <c r="J87" s="386">
        <v>3.677</v>
      </c>
      <c r="K87" s="532">
        <v>99.691999999999993</v>
      </c>
      <c r="M87" s="387">
        <v>89.7</v>
      </c>
      <c r="N87" s="384">
        <v>1587.2</v>
      </c>
      <c r="O87" s="383">
        <v>129.69999999999999</v>
      </c>
      <c r="P87" s="383">
        <v>98.7</v>
      </c>
      <c r="Q87" s="384">
        <v>48984</v>
      </c>
      <c r="R87" s="383">
        <v>109.913</v>
      </c>
      <c r="S87" s="384">
        <v>13310</v>
      </c>
      <c r="T87" s="386">
        <v>3.677</v>
      </c>
      <c r="U87" s="532">
        <v>99.691999999999993</v>
      </c>
    </row>
    <row r="88" spans="1:21">
      <c r="A88" s="33"/>
      <c r="B88" s="34" t="s">
        <v>165</v>
      </c>
      <c r="C88" s="387">
        <v>87</v>
      </c>
      <c r="D88" s="383">
        <v>1602</v>
      </c>
      <c r="E88" s="383">
        <v>115.1</v>
      </c>
      <c r="F88" s="383">
        <v>98.5</v>
      </c>
      <c r="G88" s="384">
        <v>49811</v>
      </c>
      <c r="H88" s="383">
        <v>117.184</v>
      </c>
      <c r="I88" s="384">
        <v>2977479</v>
      </c>
      <c r="J88" s="386">
        <v>3.5550000000000002</v>
      </c>
      <c r="K88" s="532">
        <v>100.30800000000001</v>
      </c>
      <c r="M88" s="387">
        <v>87</v>
      </c>
      <c r="N88" s="384">
        <v>1578.8</v>
      </c>
      <c r="O88" s="383">
        <v>115.1</v>
      </c>
      <c r="P88" s="383">
        <v>98.5</v>
      </c>
      <c r="Q88" s="384">
        <v>47942</v>
      </c>
      <c r="R88" s="383">
        <v>117.184</v>
      </c>
      <c r="S88" s="384">
        <v>11082</v>
      </c>
      <c r="T88" s="386">
        <v>3.5550000000000002</v>
      </c>
      <c r="U88" s="532">
        <v>100.30800000000001</v>
      </c>
    </row>
    <row r="89" spans="1:21">
      <c r="A89" s="33"/>
      <c r="B89" s="34" t="s">
        <v>166</v>
      </c>
      <c r="C89" s="387">
        <v>85.7</v>
      </c>
      <c r="D89" s="383">
        <v>1611.9</v>
      </c>
      <c r="E89" s="383">
        <v>121.9</v>
      </c>
      <c r="F89" s="383">
        <v>98.2</v>
      </c>
      <c r="G89" s="384">
        <v>47886</v>
      </c>
      <c r="H89" s="383">
        <v>93.253</v>
      </c>
      <c r="I89" s="384">
        <v>4932938</v>
      </c>
      <c r="J89" s="386">
        <v>3.4580000000000002</v>
      </c>
      <c r="K89" s="532">
        <v>99.796000000000006</v>
      </c>
      <c r="M89" s="387">
        <v>85.7</v>
      </c>
      <c r="N89" s="384">
        <v>1601.3</v>
      </c>
      <c r="O89" s="383">
        <v>121.9</v>
      </c>
      <c r="P89" s="383">
        <v>98.3</v>
      </c>
      <c r="Q89" s="384">
        <v>46022</v>
      </c>
      <c r="R89" s="383">
        <v>93.253</v>
      </c>
      <c r="S89" s="384">
        <v>11483</v>
      </c>
      <c r="T89" s="386">
        <v>3.4580000000000002</v>
      </c>
      <c r="U89" s="532">
        <v>99.796000000000006</v>
      </c>
    </row>
    <row r="90" spans="1:21">
      <c r="A90" s="33"/>
      <c r="B90" s="34" t="s">
        <v>167</v>
      </c>
      <c r="C90" s="387">
        <v>88</v>
      </c>
      <c r="D90" s="383">
        <v>1546.6</v>
      </c>
      <c r="E90" s="383">
        <v>137.6</v>
      </c>
      <c r="F90" s="383">
        <v>98.1</v>
      </c>
      <c r="G90" s="384">
        <v>44204</v>
      </c>
      <c r="H90" s="383">
        <v>93.603999999999999</v>
      </c>
      <c r="I90" s="384">
        <v>37845209</v>
      </c>
      <c r="J90" s="386">
        <v>3.3849999999999998</v>
      </c>
      <c r="K90" s="532">
        <v>99.692999999999998</v>
      </c>
      <c r="M90" s="387">
        <v>88</v>
      </c>
      <c r="N90" s="384">
        <v>1586.6</v>
      </c>
      <c r="O90" s="383">
        <v>137.6</v>
      </c>
      <c r="P90" s="383">
        <v>98.2</v>
      </c>
      <c r="Q90" s="384">
        <v>43644</v>
      </c>
      <c r="R90" s="383">
        <v>93.603999999999999</v>
      </c>
      <c r="S90" s="384">
        <v>12155</v>
      </c>
      <c r="T90" s="386">
        <v>3.3849999999999998</v>
      </c>
      <c r="U90" s="532">
        <v>99.692999999999998</v>
      </c>
    </row>
    <row r="91" spans="1:21">
      <c r="A91" s="50"/>
      <c r="B91" s="51" t="s">
        <v>168</v>
      </c>
      <c r="C91" s="410">
        <v>82.9</v>
      </c>
      <c r="D91" s="405">
        <v>1550</v>
      </c>
      <c r="E91" s="405">
        <v>134.5</v>
      </c>
      <c r="F91" s="405">
        <v>98.3</v>
      </c>
      <c r="G91" s="406">
        <v>40680</v>
      </c>
      <c r="H91" s="405">
        <v>87.471000000000004</v>
      </c>
      <c r="I91" s="406">
        <v>3454054</v>
      </c>
      <c r="J91" s="409">
        <v>3.194</v>
      </c>
      <c r="K91" s="533">
        <v>99.897000000000006</v>
      </c>
      <c r="M91" s="410">
        <v>82.9</v>
      </c>
      <c r="N91" s="406">
        <v>1610.1</v>
      </c>
      <c r="O91" s="405">
        <v>134.5</v>
      </c>
      <c r="P91" s="405">
        <v>98.4</v>
      </c>
      <c r="Q91" s="406">
        <v>42312</v>
      </c>
      <c r="R91" s="405">
        <v>87.471000000000004</v>
      </c>
      <c r="S91" s="406">
        <v>11546</v>
      </c>
      <c r="T91" s="409">
        <v>3.194</v>
      </c>
      <c r="U91" s="533">
        <v>99.897000000000006</v>
      </c>
    </row>
    <row r="92" spans="1:21">
      <c r="A92" s="33" t="s">
        <v>177</v>
      </c>
      <c r="B92" s="34" t="s">
        <v>157</v>
      </c>
      <c r="C92" s="387">
        <v>77.5</v>
      </c>
      <c r="D92" s="383">
        <v>1627</v>
      </c>
      <c r="E92" s="383">
        <v>123.1</v>
      </c>
      <c r="F92" s="383">
        <v>97.4</v>
      </c>
      <c r="G92" s="384">
        <v>39497</v>
      </c>
      <c r="H92" s="383">
        <v>119.44199999999999</v>
      </c>
      <c r="I92" s="384">
        <v>4004813</v>
      </c>
      <c r="J92" s="386">
        <v>3.093</v>
      </c>
      <c r="K92" s="532">
        <v>101.13200000000001</v>
      </c>
      <c r="M92" s="387">
        <v>77.5</v>
      </c>
      <c r="N92" s="384">
        <v>1643.1</v>
      </c>
      <c r="O92" s="383">
        <v>123.1</v>
      </c>
      <c r="P92" s="383">
        <v>97.9</v>
      </c>
      <c r="Q92" s="384">
        <v>40937</v>
      </c>
      <c r="R92" s="383">
        <v>119.44199999999999</v>
      </c>
      <c r="S92" s="384">
        <v>15149</v>
      </c>
      <c r="T92" s="386">
        <v>3.093</v>
      </c>
      <c r="U92" s="532">
        <v>101.13200000000001</v>
      </c>
    </row>
    <row r="93" spans="1:21">
      <c r="A93" s="33">
        <v>1996</v>
      </c>
      <c r="B93" s="34" t="s">
        <v>158</v>
      </c>
      <c r="C93" s="387">
        <v>82.7</v>
      </c>
      <c r="D93" s="383">
        <v>1634</v>
      </c>
      <c r="E93" s="383">
        <v>135.30000000000001</v>
      </c>
      <c r="F93" s="383">
        <v>96.6</v>
      </c>
      <c r="G93" s="384">
        <v>38173</v>
      </c>
      <c r="H93" s="383">
        <v>127.355</v>
      </c>
      <c r="I93" s="384">
        <v>11026611</v>
      </c>
      <c r="J93" s="386">
        <v>3.0859999999999999</v>
      </c>
      <c r="K93" s="532">
        <v>102.398</v>
      </c>
      <c r="M93" s="387">
        <v>82.7</v>
      </c>
      <c r="N93" s="384">
        <v>1637.6</v>
      </c>
      <c r="O93" s="383">
        <v>135.30000000000001</v>
      </c>
      <c r="P93" s="383">
        <v>97.3</v>
      </c>
      <c r="Q93" s="384">
        <v>39853</v>
      </c>
      <c r="R93" s="383">
        <v>127.355</v>
      </c>
      <c r="S93" s="384">
        <v>16259</v>
      </c>
      <c r="T93" s="386">
        <v>3.0859999999999999</v>
      </c>
      <c r="U93" s="532">
        <v>102.398</v>
      </c>
    </row>
    <row r="94" spans="1:21">
      <c r="A94" s="33"/>
      <c r="B94" s="34" t="s">
        <v>159</v>
      </c>
      <c r="C94" s="387">
        <v>82.8</v>
      </c>
      <c r="D94" s="383">
        <v>1659</v>
      </c>
      <c r="E94" s="383">
        <v>143.5</v>
      </c>
      <c r="F94" s="383">
        <v>95.8</v>
      </c>
      <c r="G94" s="384">
        <v>35514</v>
      </c>
      <c r="H94" s="383">
        <v>79.072000000000003</v>
      </c>
      <c r="I94" s="384">
        <v>282734</v>
      </c>
      <c r="J94" s="386">
        <v>3.016</v>
      </c>
      <c r="K94" s="532">
        <v>103.03700000000001</v>
      </c>
      <c r="M94" s="387">
        <v>82.8</v>
      </c>
      <c r="N94" s="384">
        <v>1661.6</v>
      </c>
      <c r="O94" s="383">
        <v>143.5</v>
      </c>
      <c r="P94" s="383">
        <v>96.9</v>
      </c>
      <c r="Q94" s="384">
        <v>39190</v>
      </c>
      <c r="R94" s="383">
        <v>79.072000000000003</v>
      </c>
      <c r="S94" s="384">
        <v>1111</v>
      </c>
      <c r="T94" s="386">
        <v>3.016</v>
      </c>
      <c r="U94" s="532">
        <v>103.03700000000001</v>
      </c>
    </row>
    <row r="95" spans="1:21">
      <c r="A95" s="33"/>
      <c r="B95" s="34" t="s">
        <v>160</v>
      </c>
      <c r="C95" s="387">
        <v>84.9</v>
      </c>
      <c r="D95" s="383">
        <v>1651</v>
      </c>
      <c r="E95" s="383">
        <v>137.80000000000001</v>
      </c>
      <c r="F95" s="383">
        <v>97</v>
      </c>
      <c r="G95" s="384">
        <v>36047</v>
      </c>
      <c r="H95" s="383">
        <v>84.692999999999998</v>
      </c>
      <c r="I95" s="384">
        <v>6656382</v>
      </c>
      <c r="J95" s="386">
        <v>2.9969999999999999</v>
      </c>
      <c r="K95" s="532">
        <v>103.657</v>
      </c>
      <c r="M95" s="387">
        <v>84.9</v>
      </c>
      <c r="N95" s="384">
        <v>1673.7</v>
      </c>
      <c r="O95" s="383">
        <v>137.80000000000001</v>
      </c>
      <c r="P95" s="383">
        <v>96.2</v>
      </c>
      <c r="Q95" s="384">
        <v>38939</v>
      </c>
      <c r="R95" s="383">
        <v>84.692999999999998</v>
      </c>
      <c r="S95" s="384">
        <v>15423</v>
      </c>
      <c r="T95" s="386">
        <v>2.9969999999999999</v>
      </c>
      <c r="U95" s="532">
        <v>103.657</v>
      </c>
    </row>
    <row r="96" spans="1:21">
      <c r="A96" s="33"/>
      <c r="B96" s="34" t="s">
        <v>161</v>
      </c>
      <c r="C96" s="387">
        <v>83.1</v>
      </c>
      <c r="D96" s="383">
        <v>1741</v>
      </c>
      <c r="E96" s="383">
        <v>130.9</v>
      </c>
      <c r="F96" s="383">
        <v>96.9</v>
      </c>
      <c r="G96" s="384">
        <v>39869</v>
      </c>
      <c r="H96" s="383">
        <v>95.248999999999995</v>
      </c>
      <c r="I96" s="384">
        <v>80709907</v>
      </c>
      <c r="J96" s="386">
        <v>3.0089999999999999</v>
      </c>
      <c r="K96" s="532">
        <v>103.005</v>
      </c>
      <c r="M96" s="387">
        <v>83.1</v>
      </c>
      <c r="N96" s="384">
        <v>1720.4</v>
      </c>
      <c r="O96" s="383">
        <v>130.9</v>
      </c>
      <c r="P96" s="383">
        <v>96.3</v>
      </c>
      <c r="Q96" s="384">
        <v>39094</v>
      </c>
      <c r="R96" s="383">
        <v>95.248999999999995</v>
      </c>
      <c r="S96" s="384">
        <v>18012</v>
      </c>
      <c r="T96" s="386">
        <v>3.0089999999999999</v>
      </c>
      <c r="U96" s="532">
        <v>103.005</v>
      </c>
    </row>
    <row r="97" spans="1:21">
      <c r="A97" s="33"/>
      <c r="B97" s="34" t="s">
        <v>162</v>
      </c>
      <c r="C97" s="387">
        <v>83.2</v>
      </c>
      <c r="D97" s="383">
        <v>1767</v>
      </c>
      <c r="E97" s="383">
        <v>127.8</v>
      </c>
      <c r="F97" s="383">
        <v>97.2</v>
      </c>
      <c r="G97" s="384">
        <v>39391</v>
      </c>
      <c r="H97" s="383">
        <v>88.561999999999998</v>
      </c>
      <c r="I97" s="384">
        <v>9957750</v>
      </c>
      <c r="J97" s="386">
        <v>3.0230000000000001</v>
      </c>
      <c r="K97" s="532">
        <v>101.85</v>
      </c>
      <c r="M97" s="387">
        <v>83.2</v>
      </c>
      <c r="N97" s="384">
        <v>1724.7</v>
      </c>
      <c r="O97" s="383">
        <v>127.8</v>
      </c>
      <c r="P97" s="383">
        <v>96.5</v>
      </c>
      <c r="Q97" s="384">
        <v>38905</v>
      </c>
      <c r="R97" s="383">
        <v>88.561999999999998</v>
      </c>
      <c r="S97" s="384">
        <v>14612</v>
      </c>
      <c r="T97" s="386">
        <v>3.0230000000000001</v>
      </c>
      <c r="U97" s="532">
        <v>101.85</v>
      </c>
    </row>
    <row r="98" spans="1:21">
      <c r="A98" s="33"/>
      <c r="B98" s="34" t="s">
        <v>163</v>
      </c>
      <c r="C98" s="387">
        <v>82.8</v>
      </c>
      <c r="D98" s="383">
        <v>1736.6</v>
      </c>
      <c r="E98" s="383">
        <v>131.5</v>
      </c>
      <c r="F98" s="383">
        <v>97.3</v>
      </c>
      <c r="G98" s="384">
        <v>42417</v>
      </c>
      <c r="H98" s="383">
        <v>91.183999999999997</v>
      </c>
      <c r="I98" s="384">
        <v>4720517</v>
      </c>
      <c r="J98" s="386">
        <v>3.1080000000000001</v>
      </c>
      <c r="K98" s="532">
        <v>102.58799999999999</v>
      </c>
      <c r="M98" s="387">
        <v>82.8</v>
      </c>
      <c r="N98" s="384">
        <v>1708.2</v>
      </c>
      <c r="O98" s="383">
        <v>131.5</v>
      </c>
      <c r="P98" s="383">
        <v>96.8</v>
      </c>
      <c r="Q98" s="384">
        <v>39228</v>
      </c>
      <c r="R98" s="383">
        <v>91.183999999999997</v>
      </c>
      <c r="S98" s="384">
        <v>14973</v>
      </c>
      <c r="T98" s="386">
        <v>3.1080000000000001</v>
      </c>
      <c r="U98" s="532">
        <v>102.58799999999999</v>
      </c>
    </row>
    <row r="99" spans="1:21">
      <c r="A99" s="33"/>
      <c r="B99" s="34" t="s">
        <v>164</v>
      </c>
      <c r="C99" s="387">
        <v>82.3</v>
      </c>
      <c r="D99" s="383">
        <v>1750.8</v>
      </c>
      <c r="E99" s="383">
        <v>135.5</v>
      </c>
      <c r="F99" s="383">
        <v>96.4</v>
      </c>
      <c r="G99" s="384">
        <v>41603</v>
      </c>
      <c r="H99" s="383">
        <v>109.35299999999999</v>
      </c>
      <c r="I99" s="384">
        <v>13928128</v>
      </c>
      <c r="J99" s="386">
        <v>3.089</v>
      </c>
      <c r="K99" s="532">
        <v>102.268</v>
      </c>
      <c r="M99" s="387">
        <v>82.3</v>
      </c>
      <c r="N99" s="384">
        <v>1705.8</v>
      </c>
      <c r="O99" s="383">
        <v>135.5</v>
      </c>
      <c r="P99" s="383">
        <v>96.5</v>
      </c>
      <c r="Q99" s="384">
        <v>38662</v>
      </c>
      <c r="R99" s="383">
        <v>109.35299999999999</v>
      </c>
      <c r="S99" s="384">
        <v>17934</v>
      </c>
      <c r="T99" s="386">
        <v>3.089</v>
      </c>
      <c r="U99" s="532">
        <v>102.268</v>
      </c>
    </row>
    <row r="100" spans="1:21">
      <c r="A100" s="33"/>
      <c r="B100" s="34" t="s">
        <v>165</v>
      </c>
      <c r="C100" s="387">
        <v>83.6</v>
      </c>
      <c r="D100" s="383">
        <v>1730.6</v>
      </c>
      <c r="E100" s="383">
        <v>145.1</v>
      </c>
      <c r="F100" s="383">
        <v>96.2</v>
      </c>
      <c r="G100" s="384">
        <v>41051</v>
      </c>
      <c r="H100" s="383">
        <v>91.224000000000004</v>
      </c>
      <c r="I100" s="384">
        <v>4393266</v>
      </c>
      <c r="J100" s="386">
        <v>3.07</v>
      </c>
      <c r="K100" s="532">
        <v>101.32899999999999</v>
      </c>
      <c r="M100" s="387">
        <v>83.6</v>
      </c>
      <c r="N100" s="384">
        <v>1711</v>
      </c>
      <c r="O100" s="383">
        <v>145.1</v>
      </c>
      <c r="P100" s="383">
        <v>96.2</v>
      </c>
      <c r="Q100" s="384">
        <v>39433</v>
      </c>
      <c r="R100" s="383">
        <v>91.224000000000004</v>
      </c>
      <c r="S100" s="384">
        <v>16195</v>
      </c>
      <c r="T100" s="386">
        <v>3.07</v>
      </c>
      <c r="U100" s="532">
        <v>101.32899999999999</v>
      </c>
    </row>
    <row r="101" spans="1:21">
      <c r="A101" s="33"/>
      <c r="B101" s="34" t="s">
        <v>166</v>
      </c>
      <c r="C101" s="387">
        <v>83.9</v>
      </c>
      <c r="D101" s="383">
        <v>1751.7</v>
      </c>
      <c r="E101" s="383">
        <v>141.69999999999999</v>
      </c>
      <c r="F101" s="383">
        <v>96.7</v>
      </c>
      <c r="G101" s="384">
        <v>41641</v>
      </c>
      <c r="H101" s="383">
        <v>121.919</v>
      </c>
      <c r="I101" s="384">
        <v>7015363</v>
      </c>
      <c r="J101" s="386">
        <v>3.032</v>
      </c>
      <c r="K101" s="532">
        <v>101.53400000000001</v>
      </c>
      <c r="M101" s="387">
        <v>83.9</v>
      </c>
      <c r="N101" s="384">
        <v>1750.9</v>
      </c>
      <c r="O101" s="383">
        <v>141.69999999999999</v>
      </c>
      <c r="P101" s="383">
        <v>96.8</v>
      </c>
      <c r="Q101" s="384">
        <v>39468</v>
      </c>
      <c r="R101" s="383">
        <v>121.919</v>
      </c>
      <c r="S101" s="384">
        <v>16918</v>
      </c>
      <c r="T101" s="386">
        <v>3.032</v>
      </c>
      <c r="U101" s="532">
        <v>101.53400000000001</v>
      </c>
    </row>
    <row r="102" spans="1:21">
      <c r="A102" s="33"/>
      <c r="B102" s="34" t="s">
        <v>167</v>
      </c>
      <c r="C102" s="387">
        <v>84.3</v>
      </c>
      <c r="D102" s="383">
        <v>1685.1</v>
      </c>
      <c r="E102" s="383">
        <v>133.6</v>
      </c>
      <c r="F102" s="383">
        <v>96.7</v>
      </c>
      <c r="G102" s="384">
        <v>39664</v>
      </c>
      <c r="H102" s="383">
        <v>100.09699999999999</v>
      </c>
      <c r="I102" s="384">
        <v>47977490</v>
      </c>
      <c r="J102" s="386">
        <v>2.988</v>
      </c>
      <c r="K102" s="532">
        <v>101.744</v>
      </c>
      <c r="M102" s="387">
        <v>84.3</v>
      </c>
      <c r="N102" s="384">
        <v>1737.2</v>
      </c>
      <c r="O102" s="383">
        <v>133.6</v>
      </c>
      <c r="P102" s="383">
        <v>96.7</v>
      </c>
      <c r="Q102" s="384">
        <v>39874</v>
      </c>
      <c r="R102" s="383">
        <v>100.09699999999999</v>
      </c>
      <c r="S102" s="384">
        <v>15321</v>
      </c>
      <c r="T102" s="386">
        <v>2.988</v>
      </c>
      <c r="U102" s="532">
        <v>101.744</v>
      </c>
    </row>
    <row r="103" spans="1:21">
      <c r="A103" s="33"/>
      <c r="B103" s="34" t="s">
        <v>168</v>
      </c>
      <c r="C103" s="387">
        <v>84.4</v>
      </c>
      <c r="D103" s="383">
        <v>1620.1</v>
      </c>
      <c r="E103" s="383">
        <v>145.4</v>
      </c>
      <c r="F103" s="383">
        <v>96.5</v>
      </c>
      <c r="G103" s="384">
        <v>39687</v>
      </c>
      <c r="H103" s="383">
        <v>117.57899999999999</v>
      </c>
      <c r="I103" s="384">
        <v>5605921</v>
      </c>
      <c r="J103" s="386">
        <v>2.944</v>
      </c>
      <c r="K103" s="532">
        <v>102.053</v>
      </c>
      <c r="M103" s="387">
        <v>84.4</v>
      </c>
      <c r="N103" s="384">
        <v>1691.9</v>
      </c>
      <c r="O103" s="383">
        <v>145.4</v>
      </c>
      <c r="P103" s="383">
        <v>96.5</v>
      </c>
      <c r="Q103" s="384">
        <v>40605</v>
      </c>
      <c r="R103" s="383">
        <v>117.57899999999999</v>
      </c>
      <c r="S103" s="384">
        <v>19102</v>
      </c>
      <c r="T103" s="386">
        <v>2.944</v>
      </c>
      <c r="U103" s="532">
        <v>102.053</v>
      </c>
    </row>
    <row r="104" spans="1:21">
      <c r="A104" s="63" t="s">
        <v>178</v>
      </c>
      <c r="B104" s="64" t="s">
        <v>157</v>
      </c>
      <c r="C104" s="403">
        <v>85.3</v>
      </c>
      <c r="D104" s="396">
        <v>1662</v>
      </c>
      <c r="E104" s="396">
        <v>194.1</v>
      </c>
      <c r="F104" s="396">
        <v>96</v>
      </c>
      <c r="G104" s="397">
        <v>38827</v>
      </c>
      <c r="H104" s="396">
        <v>110.98099999999999</v>
      </c>
      <c r="I104" s="397">
        <v>4621843</v>
      </c>
      <c r="J104" s="401">
        <v>2.93</v>
      </c>
      <c r="K104" s="534">
        <v>101.119</v>
      </c>
      <c r="M104" s="403">
        <v>85.3</v>
      </c>
      <c r="N104" s="397">
        <v>1679.2</v>
      </c>
      <c r="O104" s="396">
        <v>194.1</v>
      </c>
      <c r="P104" s="396">
        <v>96.5</v>
      </c>
      <c r="Q104" s="397">
        <v>40461</v>
      </c>
      <c r="R104" s="396">
        <v>110.98099999999999</v>
      </c>
      <c r="S104" s="397">
        <v>17682</v>
      </c>
      <c r="T104" s="401">
        <v>2.93</v>
      </c>
      <c r="U104" s="534">
        <v>101.119</v>
      </c>
    </row>
    <row r="105" spans="1:21">
      <c r="A105" s="33">
        <v>1997</v>
      </c>
      <c r="B105" s="34" t="s">
        <v>158</v>
      </c>
      <c r="C105" s="387">
        <v>85</v>
      </c>
      <c r="D105" s="383">
        <v>1717</v>
      </c>
      <c r="E105" s="383">
        <v>150.1</v>
      </c>
      <c r="F105" s="383">
        <v>95.7</v>
      </c>
      <c r="G105" s="384">
        <v>38768</v>
      </c>
      <c r="H105" s="383">
        <v>102.166</v>
      </c>
      <c r="I105" s="384">
        <v>11853613</v>
      </c>
      <c r="J105" s="386">
        <v>2.9140000000000001</v>
      </c>
      <c r="K105" s="532">
        <v>100.71299999999999</v>
      </c>
      <c r="M105" s="387">
        <v>85</v>
      </c>
      <c r="N105" s="384">
        <v>1722.2</v>
      </c>
      <c r="O105" s="383">
        <v>150.1</v>
      </c>
      <c r="P105" s="383">
        <v>96.4</v>
      </c>
      <c r="Q105" s="384">
        <v>40927</v>
      </c>
      <c r="R105" s="383">
        <v>102.166</v>
      </c>
      <c r="S105" s="384">
        <v>16885</v>
      </c>
      <c r="T105" s="386">
        <v>2.9140000000000001</v>
      </c>
      <c r="U105" s="532">
        <v>100.71299999999999</v>
      </c>
    </row>
    <row r="106" spans="1:21">
      <c r="A106" s="33"/>
      <c r="B106" s="34" t="s">
        <v>159</v>
      </c>
      <c r="C106" s="387">
        <v>79.5</v>
      </c>
      <c r="D106" s="383">
        <v>1727.1</v>
      </c>
      <c r="E106" s="383">
        <v>140.4</v>
      </c>
      <c r="F106" s="383">
        <v>95.3</v>
      </c>
      <c r="G106" s="384">
        <v>37457</v>
      </c>
      <c r="H106" s="383">
        <v>116.133</v>
      </c>
      <c r="I106" s="384">
        <v>4070031</v>
      </c>
      <c r="J106" s="386">
        <v>2.9009999999999998</v>
      </c>
      <c r="K106" s="532">
        <v>100.91500000000001</v>
      </c>
      <c r="M106" s="387">
        <v>79.5</v>
      </c>
      <c r="N106" s="384">
        <v>1728.1</v>
      </c>
      <c r="O106" s="383">
        <v>140.4</v>
      </c>
      <c r="P106" s="383">
        <v>96.3</v>
      </c>
      <c r="Q106" s="384">
        <v>41069</v>
      </c>
      <c r="R106" s="383">
        <v>116.133</v>
      </c>
      <c r="S106" s="384">
        <v>16030</v>
      </c>
      <c r="T106" s="386">
        <v>2.9009999999999998</v>
      </c>
      <c r="U106" s="532">
        <v>100.91500000000001</v>
      </c>
    </row>
    <row r="107" spans="1:21">
      <c r="A107" s="40"/>
      <c r="B107" s="34" t="s">
        <v>160</v>
      </c>
      <c r="C107" s="387">
        <v>84.5</v>
      </c>
      <c r="D107" s="383">
        <v>1731.6</v>
      </c>
      <c r="E107" s="383">
        <v>130.80000000000001</v>
      </c>
      <c r="F107" s="383">
        <v>96.8</v>
      </c>
      <c r="G107" s="384">
        <v>37562</v>
      </c>
      <c r="H107" s="383">
        <v>100.193</v>
      </c>
      <c r="I107" s="384">
        <v>7092571</v>
      </c>
      <c r="J107" s="386">
        <v>2.8820000000000001</v>
      </c>
      <c r="K107" s="532">
        <v>101.714</v>
      </c>
      <c r="M107" s="387">
        <v>84.5</v>
      </c>
      <c r="N107" s="384">
        <v>1747.2</v>
      </c>
      <c r="O107" s="383">
        <v>130.80000000000001</v>
      </c>
      <c r="P107" s="383">
        <v>96.1</v>
      </c>
      <c r="Q107" s="384">
        <v>40482</v>
      </c>
      <c r="R107" s="383">
        <v>100.193</v>
      </c>
      <c r="S107" s="384">
        <v>15893</v>
      </c>
      <c r="T107" s="386">
        <v>2.8820000000000001</v>
      </c>
      <c r="U107" s="532">
        <v>101.714</v>
      </c>
    </row>
    <row r="108" spans="1:21">
      <c r="A108" s="33"/>
      <c r="B108" s="34" t="s">
        <v>161</v>
      </c>
      <c r="C108" s="387">
        <v>85.6</v>
      </c>
      <c r="D108" s="383">
        <v>1803.3</v>
      </c>
      <c r="E108" s="383">
        <v>152.30000000000001</v>
      </c>
      <c r="F108" s="383">
        <v>96.2</v>
      </c>
      <c r="G108" s="384">
        <v>41809</v>
      </c>
      <c r="H108" s="383">
        <v>93.617999999999995</v>
      </c>
      <c r="I108" s="384">
        <v>69496297</v>
      </c>
      <c r="J108" s="386">
        <v>2.879</v>
      </c>
      <c r="K108" s="532">
        <v>101.71</v>
      </c>
      <c r="M108" s="387">
        <v>85.6</v>
      </c>
      <c r="N108" s="384">
        <v>1767.3</v>
      </c>
      <c r="O108" s="383">
        <v>152.30000000000001</v>
      </c>
      <c r="P108" s="383">
        <v>95.7</v>
      </c>
      <c r="Q108" s="384">
        <v>41386</v>
      </c>
      <c r="R108" s="383">
        <v>93.617999999999995</v>
      </c>
      <c r="S108" s="384">
        <v>15641</v>
      </c>
      <c r="T108" s="386">
        <v>2.879</v>
      </c>
      <c r="U108" s="532">
        <v>101.71</v>
      </c>
    </row>
    <row r="109" spans="1:21">
      <c r="A109" s="33"/>
      <c r="B109" s="34" t="s">
        <v>162</v>
      </c>
      <c r="C109" s="387">
        <v>86.5</v>
      </c>
      <c r="D109" s="383">
        <v>1864.8</v>
      </c>
      <c r="E109" s="383">
        <v>143.6</v>
      </c>
      <c r="F109" s="383">
        <v>96</v>
      </c>
      <c r="G109" s="384">
        <v>42178</v>
      </c>
      <c r="H109" s="383">
        <v>124.43899999999999</v>
      </c>
      <c r="I109" s="384">
        <v>8226807</v>
      </c>
      <c r="J109" s="386">
        <v>2.8879999999999999</v>
      </c>
      <c r="K109" s="532">
        <v>101.917</v>
      </c>
      <c r="M109" s="387">
        <v>86.5</v>
      </c>
      <c r="N109" s="384">
        <v>1811.8</v>
      </c>
      <c r="O109" s="383">
        <v>143.6</v>
      </c>
      <c r="P109" s="383">
        <v>95.4</v>
      </c>
      <c r="Q109" s="384">
        <v>41235</v>
      </c>
      <c r="R109" s="383">
        <v>124.43899999999999</v>
      </c>
      <c r="S109" s="384">
        <v>11537</v>
      </c>
      <c r="T109" s="386">
        <v>2.8879999999999999</v>
      </c>
      <c r="U109" s="532">
        <v>101.917</v>
      </c>
    </row>
    <row r="110" spans="1:21">
      <c r="A110" s="33"/>
      <c r="B110" s="34" t="s">
        <v>163</v>
      </c>
      <c r="C110" s="387">
        <v>88.3</v>
      </c>
      <c r="D110" s="383">
        <v>1831.8</v>
      </c>
      <c r="E110" s="383">
        <v>143.19999999999999</v>
      </c>
      <c r="F110" s="383">
        <v>97.5</v>
      </c>
      <c r="G110" s="384">
        <v>44721</v>
      </c>
      <c r="H110" s="383">
        <v>89.406999999999996</v>
      </c>
      <c r="I110" s="384">
        <v>4215305</v>
      </c>
      <c r="J110" s="386">
        <v>2.8650000000000002</v>
      </c>
      <c r="K110" s="532">
        <v>101.917</v>
      </c>
      <c r="M110" s="387">
        <v>88.3</v>
      </c>
      <c r="N110" s="384">
        <v>1800</v>
      </c>
      <c r="O110" s="383">
        <v>143.19999999999999</v>
      </c>
      <c r="P110" s="383">
        <v>97</v>
      </c>
      <c r="Q110" s="384">
        <v>41260</v>
      </c>
      <c r="R110" s="383">
        <v>89.406999999999996</v>
      </c>
      <c r="S110" s="384">
        <v>14326</v>
      </c>
      <c r="T110" s="386">
        <v>2.8650000000000002</v>
      </c>
      <c r="U110" s="532">
        <v>101.917</v>
      </c>
    </row>
    <row r="111" spans="1:21">
      <c r="A111" s="33"/>
      <c r="B111" s="34" t="s">
        <v>164</v>
      </c>
      <c r="C111" s="387">
        <v>88.3</v>
      </c>
      <c r="D111" s="383">
        <v>1850.3</v>
      </c>
      <c r="E111" s="383">
        <v>156.6</v>
      </c>
      <c r="F111" s="383">
        <v>97.1</v>
      </c>
      <c r="G111" s="384">
        <v>44291</v>
      </c>
      <c r="H111" s="383">
        <v>82.209000000000003</v>
      </c>
      <c r="I111" s="384">
        <v>10184909</v>
      </c>
      <c r="J111" s="386">
        <v>2.839</v>
      </c>
      <c r="K111" s="532">
        <v>101.815</v>
      </c>
      <c r="M111" s="387">
        <v>88.3</v>
      </c>
      <c r="N111" s="384">
        <v>1804.7</v>
      </c>
      <c r="O111" s="383">
        <v>156.6</v>
      </c>
      <c r="P111" s="383">
        <v>97.1</v>
      </c>
      <c r="Q111" s="384">
        <v>41899</v>
      </c>
      <c r="R111" s="383">
        <v>82.209000000000003</v>
      </c>
      <c r="S111" s="384">
        <v>13789</v>
      </c>
      <c r="T111" s="386">
        <v>2.839</v>
      </c>
      <c r="U111" s="532">
        <v>101.815</v>
      </c>
    </row>
    <row r="112" spans="1:21">
      <c r="A112" s="33"/>
      <c r="B112" s="34" t="s">
        <v>165</v>
      </c>
      <c r="C112" s="387">
        <v>87.6</v>
      </c>
      <c r="D112" s="383">
        <v>1780.7</v>
      </c>
      <c r="E112" s="383">
        <v>198.5</v>
      </c>
      <c r="F112" s="383">
        <v>96.6</v>
      </c>
      <c r="G112" s="384">
        <v>44798</v>
      </c>
      <c r="H112" s="383">
        <v>101.045</v>
      </c>
      <c r="I112" s="384">
        <v>4200709</v>
      </c>
      <c r="J112" s="386">
        <v>2.82</v>
      </c>
      <c r="K112" s="532">
        <v>102.422</v>
      </c>
      <c r="M112" s="387">
        <v>87.6</v>
      </c>
      <c r="N112" s="384">
        <v>1765.5</v>
      </c>
      <c r="O112" s="383">
        <v>198.5</v>
      </c>
      <c r="P112" s="383">
        <v>96.6</v>
      </c>
      <c r="Q112" s="384">
        <v>42301</v>
      </c>
      <c r="R112" s="383">
        <v>101.045</v>
      </c>
      <c r="S112" s="384">
        <v>15460</v>
      </c>
      <c r="T112" s="386">
        <v>2.82</v>
      </c>
      <c r="U112" s="532">
        <v>102.422</v>
      </c>
    </row>
    <row r="113" spans="1:21">
      <c r="A113" s="33"/>
      <c r="B113" s="34" t="s">
        <v>166</v>
      </c>
      <c r="C113" s="387">
        <v>90.2</v>
      </c>
      <c r="D113" s="383">
        <v>1828.1</v>
      </c>
      <c r="E113" s="383">
        <v>165.3</v>
      </c>
      <c r="F113" s="383">
        <v>96.1</v>
      </c>
      <c r="G113" s="384">
        <v>44133</v>
      </c>
      <c r="H113" s="383">
        <v>92.822000000000003</v>
      </c>
      <c r="I113" s="384">
        <v>5789713</v>
      </c>
      <c r="J113" s="386">
        <v>2.8050000000000002</v>
      </c>
      <c r="K113" s="532">
        <v>102.417</v>
      </c>
      <c r="M113" s="387">
        <v>90.2</v>
      </c>
      <c r="N113" s="384">
        <v>1838.6</v>
      </c>
      <c r="O113" s="383">
        <v>165.3</v>
      </c>
      <c r="P113" s="383">
        <v>96.2</v>
      </c>
      <c r="Q113" s="384">
        <v>42330</v>
      </c>
      <c r="R113" s="383">
        <v>92.822000000000003</v>
      </c>
      <c r="S113" s="384">
        <v>14488</v>
      </c>
      <c r="T113" s="386">
        <v>2.8050000000000002</v>
      </c>
      <c r="U113" s="532">
        <v>102.417</v>
      </c>
    </row>
    <row r="114" spans="1:21">
      <c r="A114" s="33"/>
      <c r="B114" s="34" t="s">
        <v>167</v>
      </c>
      <c r="C114" s="387">
        <v>91.1</v>
      </c>
      <c r="D114" s="383">
        <v>1789.3</v>
      </c>
      <c r="E114" s="383">
        <v>162.80000000000001</v>
      </c>
      <c r="F114" s="383">
        <v>96</v>
      </c>
      <c r="G114" s="384">
        <v>42908</v>
      </c>
      <c r="H114" s="383">
        <v>113.60599999999999</v>
      </c>
      <c r="I114" s="384">
        <v>45952268</v>
      </c>
      <c r="J114" s="386">
        <v>2.7709999999999999</v>
      </c>
      <c r="K114" s="532">
        <v>102.01600000000001</v>
      </c>
      <c r="M114" s="387">
        <v>91.1</v>
      </c>
      <c r="N114" s="384">
        <v>1851.8</v>
      </c>
      <c r="O114" s="383">
        <v>162.80000000000001</v>
      </c>
      <c r="P114" s="383">
        <v>96</v>
      </c>
      <c r="Q114" s="384">
        <v>43436</v>
      </c>
      <c r="R114" s="383">
        <v>113.60599999999999</v>
      </c>
      <c r="S114" s="384">
        <v>14276</v>
      </c>
      <c r="T114" s="386">
        <v>2.7709999999999999</v>
      </c>
      <c r="U114" s="532">
        <v>102.01600000000001</v>
      </c>
    </row>
    <row r="115" spans="1:21">
      <c r="A115" s="50"/>
      <c r="B115" s="51" t="s">
        <v>168</v>
      </c>
      <c r="C115" s="410">
        <v>92</v>
      </c>
      <c r="D115" s="405">
        <v>1813.4</v>
      </c>
      <c r="E115" s="405">
        <v>146.69999999999999</v>
      </c>
      <c r="F115" s="405">
        <v>96</v>
      </c>
      <c r="G115" s="406">
        <v>43233</v>
      </c>
      <c r="H115" s="405">
        <v>97.91</v>
      </c>
      <c r="I115" s="406">
        <v>3506412</v>
      </c>
      <c r="J115" s="409">
        <v>2.7429999999999999</v>
      </c>
      <c r="K115" s="533">
        <v>101.509</v>
      </c>
      <c r="M115" s="410">
        <v>92</v>
      </c>
      <c r="N115" s="406">
        <v>1901.7</v>
      </c>
      <c r="O115" s="405">
        <v>146.69999999999999</v>
      </c>
      <c r="P115" s="405">
        <v>96</v>
      </c>
      <c r="Q115" s="406">
        <v>43864</v>
      </c>
      <c r="R115" s="405">
        <v>97.91</v>
      </c>
      <c r="S115" s="406">
        <v>12515</v>
      </c>
      <c r="T115" s="409">
        <v>2.7429999999999999</v>
      </c>
      <c r="U115" s="533">
        <v>101.509</v>
      </c>
    </row>
    <row r="116" spans="1:21">
      <c r="A116" s="33" t="s">
        <v>179</v>
      </c>
      <c r="B116" s="34" t="s">
        <v>157</v>
      </c>
      <c r="C116" s="387">
        <v>92</v>
      </c>
      <c r="D116" s="383">
        <v>1872.2</v>
      </c>
      <c r="E116" s="383">
        <v>159.19999999999999</v>
      </c>
      <c r="F116" s="383">
        <v>95.5</v>
      </c>
      <c r="G116" s="384">
        <v>42542</v>
      </c>
      <c r="H116" s="383">
        <v>102.548</v>
      </c>
      <c r="I116" s="384">
        <v>3550706</v>
      </c>
      <c r="J116" s="386">
        <v>2.7389999999999999</v>
      </c>
      <c r="K116" s="532">
        <v>101.509</v>
      </c>
      <c r="M116" s="387">
        <v>92</v>
      </c>
      <c r="N116" s="384">
        <v>1893.5</v>
      </c>
      <c r="O116" s="383">
        <v>159.19999999999999</v>
      </c>
      <c r="P116" s="383">
        <v>96</v>
      </c>
      <c r="Q116" s="384">
        <v>44632</v>
      </c>
      <c r="R116" s="383">
        <v>102.548</v>
      </c>
      <c r="S116" s="384">
        <v>13542</v>
      </c>
      <c r="T116" s="386">
        <v>2.7389999999999999</v>
      </c>
      <c r="U116" s="532">
        <v>101.509</v>
      </c>
    </row>
    <row r="117" spans="1:21">
      <c r="A117" s="33">
        <v>1998</v>
      </c>
      <c r="B117" s="34" t="s">
        <v>158</v>
      </c>
      <c r="C117" s="387">
        <v>91.3</v>
      </c>
      <c r="D117" s="383">
        <v>1903.6</v>
      </c>
      <c r="E117" s="383">
        <v>151.6</v>
      </c>
      <c r="F117" s="383">
        <v>95.3</v>
      </c>
      <c r="G117" s="384">
        <v>43691</v>
      </c>
      <c r="H117" s="383">
        <v>86.268000000000001</v>
      </c>
      <c r="I117" s="384">
        <v>10291870</v>
      </c>
      <c r="J117" s="386">
        <v>2.75</v>
      </c>
      <c r="K117" s="532">
        <v>102.123</v>
      </c>
      <c r="M117" s="387">
        <v>91.3</v>
      </c>
      <c r="N117" s="384">
        <v>1909.1</v>
      </c>
      <c r="O117" s="383">
        <v>151.6</v>
      </c>
      <c r="P117" s="383">
        <v>95.9</v>
      </c>
      <c r="Q117" s="384">
        <v>46033</v>
      </c>
      <c r="R117" s="383">
        <v>86.268000000000001</v>
      </c>
      <c r="S117" s="384">
        <v>14385</v>
      </c>
      <c r="T117" s="386">
        <v>2.75</v>
      </c>
      <c r="U117" s="532">
        <v>102.123</v>
      </c>
    </row>
    <row r="118" spans="1:21">
      <c r="A118" s="33"/>
      <c r="B118" s="34" t="s">
        <v>159</v>
      </c>
      <c r="C118" s="387">
        <v>92.1</v>
      </c>
      <c r="D118" s="383">
        <v>1900.7</v>
      </c>
      <c r="E118" s="383">
        <v>158.4</v>
      </c>
      <c r="F118" s="383">
        <v>95.1</v>
      </c>
      <c r="G118" s="384">
        <v>43901</v>
      </c>
      <c r="H118" s="383">
        <v>104.419</v>
      </c>
      <c r="I118" s="384">
        <v>3383772</v>
      </c>
      <c r="J118" s="386">
        <v>2.7389999999999999</v>
      </c>
      <c r="K118" s="532">
        <v>101.813</v>
      </c>
      <c r="M118" s="387">
        <v>92.1</v>
      </c>
      <c r="N118" s="384">
        <v>1899.5</v>
      </c>
      <c r="O118" s="383">
        <v>158.4</v>
      </c>
      <c r="P118" s="383">
        <v>96.1</v>
      </c>
      <c r="Q118" s="384">
        <v>47295</v>
      </c>
      <c r="R118" s="383">
        <v>104.419</v>
      </c>
      <c r="S118" s="384">
        <v>13297</v>
      </c>
      <c r="T118" s="386">
        <v>2.7389999999999999</v>
      </c>
      <c r="U118" s="532">
        <v>101.813</v>
      </c>
    </row>
    <row r="119" spans="1:21">
      <c r="A119" s="33"/>
      <c r="B119" s="34" t="s">
        <v>160</v>
      </c>
      <c r="C119" s="387">
        <v>92.2</v>
      </c>
      <c r="D119" s="383">
        <v>1886.8</v>
      </c>
      <c r="E119" s="383">
        <v>180.2</v>
      </c>
      <c r="F119" s="383">
        <v>96.6</v>
      </c>
      <c r="G119" s="384">
        <v>44238</v>
      </c>
      <c r="H119" s="383">
        <v>107.886</v>
      </c>
      <c r="I119" s="384">
        <v>6473533</v>
      </c>
      <c r="J119" s="386">
        <v>2.74</v>
      </c>
      <c r="K119" s="532">
        <v>100</v>
      </c>
      <c r="M119" s="387">
        <v>92.2</v>
      </c>
      <c r="N119" s="384">
        <v>1890.9</v>
      </c>
      <c r="O119" s="383">
        <v>180.2</v>
      </c>
      <c r="P119" s="383">
        <v>96</v>
      </c>
      <c r="Q119" s="384">
        <v>47501</v>
      </c>
      <c r="R119" s="383">
        <v>107.886</v>
      </c>
      <c r="S119" s="384">
        <v>13965</v>
      </c>
      <c r="T119" s="386">
        <v>2.74</v>
      </c>
      <c r="U119" s="532">
        <v>100</v>
      </c>
    </row>
    <row r="120" spans="1:21">
      <c r="A120" s="33"/>
      <c r="B120" s="34" t="s">
        <v>161</v>
      </c>
      <c r="C120" s="387">
        <v>91.3</v>
      </c>
      <c r="D120" s="383">
        <v>1895.5</v>
      </c>
      <c r="E120" s="383">
        <v>140.9</v>
      </c>
      <c r="F120" s="383">
        <v>96.4</v>
      </c>
      <c r="G120" s="384">
        <v>48273</v>
      </c>
      <c r="H120" s="383">
        <v>108.938</v>
      </c>
      <c r="I120" s="384">
        <v>54932822</v>
      </c>
      <c r="J120" s="386">
        <v>2.7389999999999999</v>
      </c>
      <c r="K120" s="532">
        <v>100.396</v>
      </c>
      <c r="M120" s="387">
        <v>91.3</v>
      </c>
      <c r="N120" s="384">
        <v>1845.5</v>
      </c>
      <c r="O120" s="383">
        <v>140.9</v>
      </c>
      <c r="P120" s="383">
        <v>96</v>
      </c>
      <c r="Q120" s="384">
        <v>48763</v>
      </c>
      <c r="R120" s="383">
        <v>108.938</v>
      </c>
      <c r="S120" s="384">
        <v>12647</v>
      </c>
      <c r="T120" s="386">
        <v>2.7389999999999999</v>
      </c>
      <c r="U120" s="532">
        <v>100.396</v>
      </c>
    </row>
    <row r="121" spans="1:21">
      <c r="A121" s="33"/>
      <c r="B121" s="34" t="s">
        <v>162</v>
      </c>
      <c r="C121" s="387">
        <v>91.1</v>
      </c>
      <c r="D121" s="383">
        <v>1856.8</v>
      </c>
      <c r="E121" s="383">
        <v>164.4</v>
      </c>
      <c r="F121" s="383">
        <v>96.4</v>
      </c>
      <c r="G121" s="384">
        <v>51191</v>
      </c>
      <c r="H121" s="383">
        <v>73.033000000000001</v>
      </c>
      <c r="I121" s="384">
        <v>10256502</v>
      </c>
      <c r="J121" s="386">
        <v>2.7240000000000002</v>
      </c>
      <c r="K121" s="532">
        <v>100.099</v>
      </c>
      <c r="M121" s="387">
        <v>91.1</v>
      </c>
      <c r="N121" s="384">
        <v>1799.9</v>
      </c>
      <c r="O121" s="383">
        <v>164.4</v>
      </c>
      <c r="P121" s="383">
        <v>95.9</v>
      </c>
      <c r="Q121" s="384">
        <v>49183</v>
      </c>
      <c r="R121" s="383">
        <v>73.033000000000001</v>
      </c>
      <c r="S121" s="384">
        <v>13550</v>
      </c>
      <c r="T121" s="386">
        <v>2.7240000000000002</v>
      </c>
      <c r="U121" s="532">
        <v>100.099</v>
      </c>
    </row>
    <row r="122" spans="1:21">
      <c r="A122" s="33"/>
      <c r="B122" s="34" t="s">
        <v>163</v>
      </c>
      <c r="C122" s="387">
        <v>90.2</v>
      </c>
      <c r="D122" s="383">
        <v>1811.9</v>
      </c>
      <c r="E122" s="383">
        <v>153.19999999999999</v>
      </c>
      <c r="F122" s="383">
        <v>96.2</v>
      </c>
      <c r="G122" s="384">
        <v>53432</v>
      </c>
      <c r="H122" s="383">
        <v>99.203000000000003</v>
      </c>
      <c r="I122" s="384">
        <v>3602969</v>
      </c>
      <c r="J122" s="386">
        <v>2.71</v>
      </c>
      <c r="K122" s="532">
        <v>99.703000000000003</v>
      </c>
      <c r="M122" s="387">
        <v>90.2</v>
      </c>
      <c r="N122" s="384">
        <v>1782.4</v>
      </c>
      <c r="O122" s="383">
        <v>153.19999999999999</v>
      </c>
      <c r="P122" s="383">
        <v>95.7</v>
      </c>
      <c r="Q122" s="384">
        <v>49815</v>
      </c>
      <c r="R122" s="383">
        <v>99.203000000000003</v>
      </c>
      <c r="S122" s="384">
        <v>12466</v>
      </c>
      <c r="T122" s="386">
        <v>2.71</v>
      </c>
      <c r="U122" s="532">
        <v>99.703000000000003</v>
      </c>
    </row>
    <row r="123" spans="1:21">
      <c r="A123" s="33"/>
      <c r="B123" s="34" t="s">
        <v>164</v>
      </c>
      <c r="C123" s="387">
        <v>90.2</v>
      </c>
      <c r="D123" s="383">
        <v>1802.8</v>
      </c>
      <c r="E123" s="383">
        <v>152.9</v>
      </c>
      <c r="F123" s="383">
        <v>95.5</v>
      </c>
      <c r="G123" s="384">
        <v>53977</v>
      </c>
      <c r="H123" s="383">
        <v>104.18899999999999</v>
      </c>
      <c r="I123" s="384">
        <v>8938480</v>
      </c>
      <c r="J123" s="386">
        <v>2.7130000000000001</v>
      </c>
      <c r="K123" s="532">
        <v>100.099</v>
      </c>
      <c r="M123" s="387">
        <v>90.2</v>
      </c>
      <c r="N123" s="384">
        <v>1762.7</v>
      </c>
      <c r="O123" s="383">
        <v>152.9</v>
      </c>
      <c r="P123" s="383">
        <v>95.5</v>
      </c>
      <c r="Q123" s="384">
        <v>50892</v>
      </c>
      <c r="R123" s="383">
        <v>104.18899999999999</v>
      </c>
      <c r="S123" s="384">
        <v>12536</v>
      </c>
      <c r="T123" s="386">
        <v>2.7130000000000001</v>
      </c>
      <c r="U123" s="532">
        <v>100.099</v>
      </c>
    </row>
    <row r="124" spans="1:21">
      <c r="A124" s="33"/>
      <c r="B124" s="34" t="s">
        <v>165</v>
      </c>
      <c r="C124" s="387">
        <v>90.8</v>
      </c>
      <c r="D124" s="383">
        <v>1753.2</v>
      </c>
      <c r="E124" s="383">
        <v>143.6</v>
      </c>
      <c r="F124" s="383">
        <v>95.6</v>
      </c>
      <c r="G124" s="384">
        <v>53659</v>
      </c>
      <c r="H124" s="383">
        <v>91.168999999999997</v>
      </c>
      <c r="I124" s="384">
        <v>3405914</v>
      </c>
      <c r="J124" s="386">
        <v>2.7040000000000002</v>
      </c>
      <c r="K124" s="532">
        <v>100.197</v>
      </c>
      <c r="M124" s="387">
        <v>90.8</v>
      </c>
      <c r="N124" s="384">
        <v>1742.3</v>
      </c>
      <c r="O124" s="383">
        <v>143.6</v>
      </c>
      <c r="P124" s="383">
        <v>95.6</v>
      </c>
      <c r="Q124" s="384">
        <v>50857</v>
      </c>
      <c r="R124" s="383">
        <v>91.168999999999997</v>
      </c>
      <c r="S124" s="384">
        <v>12572</v>
      </c>
      <c r="T124" s="386">
        <v>2.7040000000000002</v>
      </c>
      <c r="U124" s="532">
        <v>100.197</v>
      </c>
    </row>
    <row r="125" spans="1:21">
      <c r="A125" s="33"/>
      <c r="B125" s="34" t="s">
        <v>166</v>
      </c>
      <c r="C125" s="387">
        <v>88.7</v>
      </c>
      <c r="D125" s="383">
        <v>1660</v>
      </c>
      <c r="E125" s="383">
        <v>155.9</v>
      </c>
      <c r="F125" s="383">
        <v>95.3</v>
      </c>
      <c r="G125" s="384">
        <v>52721</v>
      </c>
      <c r="H125" s="383">
        <v>106.45</v>
      </c>
      <c r="I125" s="384">
        <v>4294817</v>
      </c>
      <c r="J125" s="386">
        <v>2.6920000000000002</v>
      </c>
      <c r="K125" s="532">
        <v>101.08199999999999</v>
      </c>
      <c r="M125" s="387">
        <v>88.7</v>
      </c>
      <c r="N125" s="384">
        <v>1676.9</v>
      </c>
      <c r="O125" s="383">
        <v>155.9</v>
      </c>
      <c r="P125" s="383">
        <v>95.4</v>
      </c>
      <c r="Q125" s="384">
        <v>51050</v>
      </c>
      <c r="R125" s="383">
        <v>106.45</v>
      </c>
      <c r="S125" s="384">
        <v>10854</v>
      </c>
      <c r="T125" s="386">
        <v>2.6920000000000002</v>
      </c>
      <c r="U125" s="532">
        <v>101.08199999999999</v>
      </c>
    </row>
    <row r="126" spans="1:21">
      <c r="A126" s="33"/>
      <c r="B126" s="34" t="s">
        <v>167</v>
      </c>
      <c r="C126" s="387">
        <v>87.7</v>
      </c>
      <c r="D126" s="383">
        <v>1595</v>
      </c>
      <c r="E126" s="383">
        <v>152.9</v>
      </c>
      <c r="F126" s="383">
        <v>95.3</v>
      </c>
      <c r="G126" s="384">
        <v>51447</v>
      </c>
      <c r="H126" s="383">
        <v>88.058999999999997</v>
      </c>
      <c r="I126" s="384">
        <v>40681761</v>
      </c>
      <c r="J126" s="386">
        <v>2.6549999999999998</v>
      </c>
      <c r="K126" s="532">
        <v>101.482</v>
      </c>
      <c r="M126" s="387">
        <v>87.7</v>
      </c>
      <c r="N126" s="384">
        <v>1653.8</v>
      </c>
      <c r="O126" s="383">
        <v>152.9</v>
      </c>
      <c r="P126" s="383">
        <v>95.2</v>
      </c>
      <c r="Q126" s="384">
        <v>51370</v>
      </c>
      <c r="R126" s="383">
        <v>88.058999999999997</v>
      </c>
      <c r="S126" s="384">
        <v>12414</v>
      </c>
      <c r="T126" s="386">
        <v>2.6549999999999998</v>
      </c>
      <c r="U126" s="532">
        <v>101.482</v>
      </c>
    </row>
    <row r="127" spans="1:21">
      <c r="A127" s="33"/>
      <c r="B127" s="34" t="s">
        <v>168</v>
      </c>
      <c r="C127" s="387">
        <v>86.8</v>
      </c>
      <c r="D127" s="383">
        <v>1574</v>
      </c>
      <c r="E127" s="383">
        <v>151.1</v>
      </c>
      <c r="F127" s="383">
        <v>94.9</v>
      </c>
      <c r="G127" s="384">
        <v>50523</v>
      </c>
      <c r="H127" s="383">
        <v>91.72</v>
      </c>
      <c r="I127" s="384">
        <v>2999486</v>
      </c>
      <c r="J127" s="386">
        <v>2.6179999999999999</v>
      </c>
      <c r="K127" s="532">
        <v>100.991</v>
      </c>
      <c r="M127" s="387">
        <v>86.8</v>
      </c>
      <c r="N127" s="384">
        <v>1652.8</v>
      </c>
      <c r="O127" s="383">
        <v>151.1</v>
      </c>
      <c r="P127" s="383">
        <v>94.8</v>
      </c>
      <c r="Q127" s="384">
        <v>51263</v>
      </c>
      <c r="R127" s="383">
        <v>91.72</v>
      </c>
      <c r="S127" s="384">
        <v>11047</v>
      </c>
      <c r="T127" s="386">
        <v>2.6179999999999999</v>
      </c>
      <c r="U127" s="532">
        <v>100.991</v>
      </c>
    </row>
    <row r="128" spans="1:21">
      <c r="A128" s="63" t="s">
        <v>180</v>
      </c>
      <c r="B128" s="64" t="s">
        <v>157</v>
      </c>
      <c r="C128" s="403">
        <v>85.5</v>
      </c>
      <c r="D128" s="396">
        <v>1649.3</v>
      </c>
      <c r="E128" s="396">
        <v>154.1</v>
      </c>
      <c r="F128" s="396">
        <v>93.6</v>
      </c>
      <c r="G128" s="397">
        <v>48933</v>
      </c>
      <c r="H128" s="396">
        <v>96.363</v>
      </c>
      <c r="I128" s="397">
        <v>2918277</v>
      </c>
      <c r="J128" s="401">
        <v>2.625</v>
      </c>
      <c r="K128" s="534">
        <v>100.79300000000001</v>
      </c>
      <c r="M128" s="403">
        <v>85.5</v>
      </c>
      <c r="N128" s="397">
        <v>1669.4</v>
      </c>
      <c r="O128" s="396">
        <v>154.1</v>
      </c>
      <c r="P128" s="396">
        <v>94</v>
      </c>
      <c r="Q128" s="397">
        <v>52005</v>
      </c>
      <c r="R128" s="396">
        <v>96.363</v>
      </c>
      <c r="S128" s="397">
        <v>11016</v>
      </c>
      <c r="T128" s="401">
        <v>2.625</v>
      </c>
      <c r="U128" s="534">
        <v>100.79300000000001</v>
      </c>
    </row>
    <row r="129" spans="1:21">
      <c r="A129" s="33">
        <v>1999</v>
      </c>
      <c r="B129" s="34" t="s">
        <v>158</v>
      </c>
      <c r="C129" s="387">
        <v>85.6</v>
      </c>
      <c r="D129" s="383">
        <v>1698.8</v>
      </c>
      <c r="E129" s="383">
        <v>138.9</v>
      </c>
      <c r="F129" s="383">
        <v>93.1</v>
      </c>
      <c r="G129" s="384">
        <v>49000</v>
      </c>
      <c r="H129" s="383">
        <v>99.244</v>
      </c>
      <c r="I129" s="384">
        <v>6810250</v>
      </c>
      <c r="J129" s="386">
        <v>2.65</v>
      </c>
      <c r="K129" s="532">
        <v>99.802000000000007</v>
      </c>
      <c r="M129" s="387">
        <v>85.6</v>
      </c>
      <c r="N129" s="384">
        <v>1702.5</v>
      </c>
      <c r="O129" s="383">
        <v>138.9</v>
      </c>
      <c r="P129" s="383">
        <v>93.6</v>
      </c>
      <c r="Q129" s="384">
        <v>51621</v>
      </c>
      <c r="R129" s="383">
        <v>99.244</v>
      </c>
      <c r="S129" s="384">
        <v>9697</v>
      </c>
      <c r="T129" s="386">
        <v>2.65</v>
      </c>
      <c r="U129" s="532">
        <v>99.802000000000007</v>
      </c>
    </row>
    <row r="130" spans="1:21">
      <c r="A130" s="33"/>
      <c r="B130" s="34" t="s">
        <v>159</v>
      </c>
      <c r="C130" s="387">
        <v>86.8</v>
      </c>
      <c r="D130" s="383">
        <v>1667.2</v>
      </c>
      <c r="E130" s="383">
        <v>139.5</v>
      </c>
      <c r="F130" s="383">
        <v>93.6</v>
      </c>
      <c r="G130" s="384">
        <v>48354</v>
      </c>
      <c r="H130" s="383">
        <v>100.02200000000001</v>
      </c>
      <c r="I130" s="384">
        <v>1723898</v>
      </c>
      <c r="J130" s="386">
        <v>2.6509999999999998</v>
      </c>
      <c r="K130" s="532">
        <v>99.603999999999999</v>
      </c>
      <c r="M130" s="387">
        <v>86.8</v>
      </c>
      <c r="N130" s="384">
        <v>1665.1</v>
      </c>
      <c r="O130" s="383">
        <v>139.5</v>
      </c>
      <c r="P130" s="383">
        <v>94.5</v>
      </c>
      <c r="Q130" s="384">
        <v>51460</v>
      </c>
      <c r="R130" s="383">
        <v>100.02200000000001</v>
      </c>
      <c r="S130" s="384">
        <v>6836</v>
      </c>
      <c r="T130" s="386">
        <v>2.6509999999999998</v>
      </c>
      <c r="U130" s="532">
        <v>99.603999999999999</v>
      </c>
    </row>
    <row r="131" spans="1:21">
      <c r="A131" s="33"/>
      <c r="B131" s="34" t="s">
        <v>160</v>
      </c>
      <c r="C131" s="387">
        <v>85.7</v>
      </c>
      <c r="D131" s="383">
        <v>1658.1</v>
      </c>
      <c r="E131" s="383">
        <v>138.69999999999999</v>
      </c>
      <c r="F131" s="383">
        <v>95.4</v>
      </c>
      <c r="G131" s="384">
        <v>48496</v>
      </c>
      <c r="H131" s="383">
        <v>106.94199999999999</v>
      </c>
      <c r="I131" s="384">
        <v>5124887</v>
      </c>
      <c r="J131" s="386">
        <v>2.63</v>
      </c>
      <c r="K131" s="532">
        <v>99.802000000000007</v>
      </c>
      <c r="M131" s="387">
        <v>85.7</v>
      </c>
      <c r="N131" s="384">
        <v>1650.8</v>
      </c>
      <c r="O131" s="383">
        <v>138.69999999999999</v>
      </c>
      <c r="P131" s="383">
        <v>95</v>
      </c>
      <c r="Q131" s="384">
        <v>51943</v>
      </c>
      <c r="R131" s="383">
        <v>106.94199999999999</v>
      </c>
      <c r="S131" s="384">
        <v>10812</v>
      </c>
      <c r="T131" s="386">
        <v>2.63</v>
      </c>
      <c r="U131" s="532">
        <v>99.802000000000007</v>
      </c>
    </row>
    <row r="132" spans="1:21">
      <c r="A132" s="40"/>
      <c r="B132" s="34" t="s">
        <v>161</v>
      </c>
      <c r="C132" s="387">
        <v>85.5</v>
      </c>
      <c r="D132" s="383">
        <v>1721</v>
      </c>
      <c r="E132" s="383">
        <v>142.1</v>
      </c>
      <c r="F132" s="383">
        <v>96.1</v>
      </c>
      <c r="G132" s="384">
        <v>49240</v>
      </c>
      <c r="H132" s="383">
        <v>106.063</v>
      </c>
      <c r="I132" s="384">
        <v>48322271</v>
      </c>
      <c r="J132" s="386">
        <v>2.61</v>
      </c>
      <c r="K132" s="532">
        <v>99.212000000000003</v>
      </c>
      <c r="M132" s="387">
        <v>85.5</v>
      </c>
      <c r="N132" s="384">
        <v>1670.1</v>
      </c>
      <c r="O132" s="383">
        <v>142.1</v>
      </c>
      <c r="P132" s="383">
        <v>95.8</v>
      </c>
      <c r="Q132" s="384">
        <v>49710</v>
      </c>
      <c r="R132" s="383">
        <v>106.063</v>
      </c>
      <c r="S132" s="384">
        <v>11200</v>
      </c>
      <c r="T132" s="386">
        <v>2.61</v>
      </c>
      <c r="U132" s="532">
        <v>99.212000000000003</v>
      </c>
    </row>
    <row r="133" spans="1:21">
      <c r="A133" s="33"/>
      <c r="B133" s="34" t="s">
        <v>162</v>
      </c>
      <c r="C133" s="387">
        <v>84.7</v>
      </c>
      <c r="D133" s="383">
        <v>1580.8</v>
      </c>
      <c r="E133" s="383">
        <v>138.4</v>
      </c>
      <c r="F133" s="383">
        <v>96.6</v>
      </c>
      <c r="G133" s="384">
        <v>53756</v>
      </c>
      <c r="H133" s="383">
        <v>101.158</v>
      </c>
      <c r="I133" s="384">
        <v>11326272</v>
      </c>
      <c r="J133" s="386">
        <v>2.5760000000000001</v>
      </c>
      <c r="K133" s="532">
        <v>99.209000000000003</v>
      </c>
      <c r="M133" s="387">
        <v>84.7</v>
      </c>
      <c r="N133" s="384">
        <v>1532.4</v>
      </c>
      <c r="O133" s="383">
        <v>138.4</v>
      </c>
      <c r="P133" s="383">
        <v>96.2</v>
      </c>
      <c r="Q133" s="384">
        <v>51700</v>
      </c>
      <c r="R133" s="383">
        <v>101.158</v>
      </c>
      <c r="S133" s="384">
        <v>14333</v>
      </c>
      <c r="T133" s="386">
        <v>2.5760000000000001</v>
      </c>
      <c r="U133" s="532">
        <v>99.209000000000003</v>
      </c>
    </row>
    <row r="134" spans="1:21">
      <c r="A134" s="33"/>
      <c r="B134" s="34" t="s">
        <v>163</v>
      </c>
      <c r="C134" s="387">
        <v>84.9</v>
      </c>
      <c r="D134" s="383">
        <v>1701.4</v>
      </c>
      <c r="E134" s="383">
        <v>151.6</v>
      </c>
      <c r="F134" s="383">
        <v>96.2</v>
      </c>
      <c r="G134" s="384">
        <v>54567</v>
      </c>
      <c r="H134" s="383">
        <v>108.42</v>
      </c>
      <c r="I134" s="384">
        <v>3153166</v>
      </c>
      <c r="J134" s="386">
        <v>2.5640000000000001</v>
      </c>
      <c r="K134" s="532">
        <v>99.503</v>
      </c>
      <c r="M134" s="387">
        <v>84.9</v>
      </c>
      <c r="N134" s="384">
        <v>1677.7</v>
      </c>
      <c r="O134" s="383">
        <v>151.6</v>
      </c>
      <c r="P134" s="383">
        <v>95.7</v>
      </c>
      <c r="Q134" s="384">
        <v>51470</v>
      </c>
      <c r="R134" s="383">
        <v>108.42</v>
      </c>
      <c r="S134" s="384">
        <v>10667</v>
      </c>
      <c r="T134" s="386">
        <v>2.5640000000000001</v>
      </c>
      <c r="U134" s="532">
        <v>99.503</v>
      </c>
    </row>
    <row r="135" spans="1:21">
      <c r="A135" s="33"/>
      <c r="B135" s="34" t="s">
        <v>164</v>
      </c>
      <c r="C135" s="387">
        <v>83.9</v>
      </c>
      <c r="D135" s="383">
        <v>1724</v>
      </c>
      <c r="E135" s="383">
        <v>152.80000000000001</v>
      </c>
      <c r="F135" s="383">
        <v>95.9</v>
      </c>
      <c r="G135" s="384">
        <v>55411</v>
      </c>
      <c r="H135" s="383">
        <v>102.628</v>
      </c>
      <c r="I135" s="384">
        <v>7355489</v>
      </c>
      <c r="J135" s="386">
        <v>2.5720000000000001</v>
      </c>
      <c r="K135" s="532">
        <v>99.504999999999995</v>
      </c>
      <c r="M135" s="387">
        <v>83.9</v>
      </c>
      <c r="N135" s="384">
        <v>1693</v>
      </c>
      <c r="O135" s="383">
        <v>152.80000000000001</v>
      </c>
      <c r="P135" s="383">
        <v>95.9</v>
      </c>
      <c r="Q135" s="384">
        <v>51526</v>
      </c>
      <c r="R135" s="383">
        <v>102.628</v>
      </c>
      <c r="S135" s="384">
        <v>10682</v>
      </c>
      <c r="T135" s="386">
        <v>2.5720000000000001</v>
      </c>
      <c r="U135" s="532">
        <v>99.504999999999995</v>
      </c>
    </row>
    <row r="136" spans="1:21">
      <c r="A136" s="33"/>
      <c r="B136" s="34" t="s">
        <v>165</v>
      </c>
      <c r="C136" s="387">
        <v>83.6</v>
      </c>
      <c r="D136" s="383">
        <v>1672.1</v>
      </c>
      <c r="E136" s="383">
        <v>151.9</v>
      </c>
      <c r="F136" s="383">
        <v>96</v>
      </c>
      <c r="G136" s="384">
        <v>54091</v>
      </c>
      <c r="H136" s="383">
        <v>103.887</v>
      </c>
      <c r="I136" s="384">
        <v>2663915</v>
      </c>
      <c r="J136" s="386">
        <v>2.5720000000000001</v>
      </c>
      <c r="K136" s="532">
        <v>99.41</v>
      </c>
      <c r="M136" s="387">
        <v>83.6</v>
      </c>
      <c r="N136" s="384">
        <v>1661.6</v>
      </c>
      <c r="O136" s="383">
        <v>151.9</v>
      </c>
      <c r="P136" s="383">
        <v>95.9</v>
      </c>
      <c r="Q136" s="384">
        <v>51451</v>
      </c>
      <c r="R136" s="383">
        <v>103.887</v>
      </c>
      <c r="S136" s="384">
        <v>10156</v>
      </c>
      <c r="T136" s="386">
        <v>2.5720000000000001</v>
      </c>
      <c r="U136" s="532">
        <v>99.41</v>
      </c>
    </row>
    <row r="137" spans="1:21">
      <c r="A137" s="33"/>
      <c r="B137" s="34" t="s">
        <v>166</v>
      </c>
      <c r="C137" s="387">
        <v>84.6</v>
      </c>
      <c r="D137" s="383">
        <v>1636.2</v>
      </c>
      <c r="E137" s="383">
        <v>142.69999999999999</v>
      </c>
      <c r="F137" s="383">
        <v>96.1</v>
      </c>
      <c r="G137" s="384">
        <v>52949</v>
      </c>
      <c r="H137" s="383">
        <v>85.572000000000003</v>
      </c>
      <c r="I137" s="384">
        <v>4359758</v>
      </c>
      <c r="J137" s="386">
        <v>2.5659999999999998</v>
      </c>
      <c r="K137" s="532">
        <v>98.248999999999995</v>
      </c>
      <c r="M137" s="387">
        <v>84.6</v>
      </c>
      <c r="N137" s="384">
        <v>1656.4</v>
      </c>
      <c r="O137" s="383">
        <v>142.69999999999999</v>
      </c>
      <c r="P137" s="383">
        <v>96.2</v>
      </c>
      <c r="Q137" s="384">
        <v>51933</v>
      </c>
      <c r="R137" s="383">
        <v>85.572000000000003</v>
      </c>
      <c r="S137" s="384">
        <v>10716</v>
      </c>
      <c r="T137" s="386">
        <v>2.5659999999999998</v>
      </c>
      <c r="U137" s="532">
        <v>98.248999999999995</v>
      </c>
    </row>
    <row r="138" spans="1:21">
      <c r="A138" s="33"/>
      <c r="B138" s="34" t="s">
        <v>167</v>
      </c>
      <c r="C138" s="387">
        <v>83.7</v>
      </c>
      <c r="D138" s="383">
        <v>1607.7</v>
      </c>
      <c r="E138" s="383">
        <v>145.80000000000001</v>
      </c>
      <c r="F138" s="383">
        <v>95.6</v>
      </c>
      <c r="G138" s="384">
        <v>55327</v>
      </c>
      <c r="H138" s="383">
        <v>96.655000000000001</v>
      </c>
      <c r="I138" s="384">
        <v>34722578</v>
      </c>
      <c r="J138" s="386">
        <v>2.5590000000000002</v>
      </c>
      <c r="K138" s="532">
        <v>97.566000000000003</v>
      </c>
      <c r="M138" s="387">
        <v>83.7</v>
      </c>
      <c r="N138" s="384">
        <v>1662.2</v>
      </c>
      <c r="O138" s="383">
        <v>145.80000000000001</v>
      </c>
      <c r="P138" s="383">
        <v>95.5</v>
      </c>
      <c r="Q138" s="384">
        <v>54095</v>
      </c>
      <c r="R138" s="383">
        <v>96.655000000000001</v>
      </c>
      <c r="S138" s="384">
        <v>10563</v>
      </c>
      <c r="T138" s="386">
        <v>2.5590000000000002</v>
      </c>
      <c r="U138" s="532">
        <v>97.566000000000003</v>
      </c>
    </row>
    <row r="139" spans="1:21">
      <c r="A139" s="50"/>
      <c r="B139" s="51" t="s">
        <v>168</v>
      </c>
      <c r="C139" s="410">
        <v>83.1</v>
      </c>
      <c r="D139" s="405">
        <v>1600.6</v>
      </c>
      <c r="E139" s="405">
        <v>147.4</v>
      </c>
      <c r="F139" s="405">
        <v>96.7</v>
      </c>
      <c r="G139" s="406">
        <v>50659</v>
      </c>
      <c r="H139" s="405">
        <v>90.524000000000001</v>
      </c>
      <c r="I139" s="406">
        <v>3043257</v>
      </c>
      <c r="J139" s="409">
        <v>2.528</v>
      </c>
      <c r="K139" s="533">
        <v>98.135000000000005</v>
      </c>
      <c r="M139" s="410">
        <v>83.1</v>
      </c>
      <c r="N139" s="406">
        <v>1677.8</v>
      </c>
      <c r="O139" s="405">
        <v>147.4</v>
      </c>
      <c r="P139" s="405">
        <v>96.6</v>
      </c>
      <c r="Q139" s="406">
        <v>51974</v>
      </c>
      <c r="R139" s="405">
        <v>90.524000000000001</v>
      </c>
      <c r="S139" s="406">
        <v>11349</v>
      </c>
      <c r="T139" s="409">
        <v>2.528</v>
      </c>
      <c r="U139" s="533">
        <v>98.135000000000005</v>
      </c>
    </row>
    <row r="140" spans="1:21">
      <c r="A140" s="33" t="s">
        <v>181</v>
      </c>
      <c r="B140" s="34" t="s">
        <v>157</v>
      </c>
      <c r="C140" s="387">
        <v>82.8</v>
      </c>
      <c r="D140" s="383">
        <v>1661.3</v>
      </c>
      <c r="E140" s="383">
        <v>138.4</v>
      </c>
      <c r="F140" s="383">
        <v>93.2</v>
      </c>
      <c r="G140" s="384">
        <v>49540</v>
      </c>
      <c r="H140" s="383">
        <v>88.587999999999994</v>
      </c>
      <c r="I140" s="384">
        <v>2852789</v>
      </c>
      <c r="J140" s="386">
        <v>2.5259999999999998</v>
      </c>
      <c r="K140" s="532">
        <v>97.64</v>
      </c>
      <c r="M140" s="387">
        <v>82.8</v>
      </c>
      <c r="N140" s="384">
        <v>1681.8</v>
      </c>
      <c r="O140" s="383">
        <v>138.4</v>
      </c>
      <c r="P140" s="383">
        <v>93.6</v>
      </c>
      <c r="Q140" s="384">
        <v>52330</v>
      </c>
      <c r="R140" s="383">
        <v>88.587999999999994</v>
      </c>
      <c r="S140" s="384">
        <v>10579</v>
      </c>
      <c r="T140" s="386">
        <v>2.5259999999999998</v>
      </c>
      <c r="U140" s="532">
        <v>97.64</v>
      </c>
    </row>
    <row r="141" spans="1:21">
      <c r="A141" s="33">
        <v>2000</v>
      </c>
      <c r="B141" s="34" t="s">
        <v>158</v>
      </c>
      <c r="C141" s="387">
        <v>81.7</v>
      </c>
      <c r="D141" s="383">
        <v>1728</v>
      </c>
      <c r="E141" s="383">
        <v>168</v>
      </c>
      <c r="F141" s="383">
        <v>93.8</v>
      </c>
      <c r="G141" s="384">
        <v>49673</v>
      </c>
      <c r="H141" s="383">
        <v>113.59399999999999</v>
      </c>
      <c r="I141" s="384">
        <v>9649050</v>
      </c>
      <c r="J141" s="386">
        <v>2.5249999999999999</v>
      </c>
      <c r="K141" s="532">
        <v>98.213999999999999</v>
      </c>
      <c r="M141" s="387">
        <v>81.7</v>
      </c>
      <c r="N141" s="384">
        <v>1732.5</v>
      </c>
      <c r="O141" s="383">
        <v>168</v>
      </c>
      <c r="P141" s="383">
        <v>94.1</v>
      </c>
      <c r="Q141" s="384">
        <v>51696</v>
      </c>
      <c r="R141" s="383">
        <v>113.59399999999999</v>
      </c>
      <c r="S141" s="384">
        <v>13831</v>
      </c>
      <c r="T141" s="386">
        <v>2.5249999999999999</v>
      </c>
      <c r="U141" s="532">
        <v>98.213999999999999</v>
      </c>
    </row>
    <row r="142" spans="1:21">
      <c r="A142" s="33"/>
      <c r="B142" s="34" t="s">
        <v>159</v>
      </c>
      <c r="C142" s="387">
        <v>81.7</v>
      </c>
      <c r="D142" s="383">
        <v>1678.1</v>
      </c>
      <c r="E142" s="383">
        <v>155.6</v>
      </c>
      <c r="F142" s="383">
        <v>94.2</v>
      </c>
      <c r="G142" s="384">
        <v>47654</v>
      </c>
      <c r="H142" s="383">
        <v>101.621</v>
      </c>
      <c r="I142" s="384">
        <v>2706886</v>
      </c>
      <c r="J142" s="386">
        <v>2.4990000000000001</v>
      </c>
      <c r="K142" s="532">
        <v>98.61</v>
      </c>
      <c r="M142" s="387">
        <v>81.7</v>
      </c>
      <c r="N142" s="384">
        <v>1680.1</v>
      </c>
      <c r="O142" s="383">
        <v>155.6</v>
      </c>
      <c r="P142" s="383">
        <v>95.1</v>
      </c>
      <c r="Q142" s="384">
        <v>51190</v>
      </c>
      <c r="R142" s="383">
        <v>101.621</v>
      </c>
      <c r="S142" s="384">
        <v>11016</v>
      </c>
      <c r="T142" s="386">
        <v>2.4990000000000001</v>
      </c>
      <c r="U142" s="532">
        <v>98.61</v>
      </c>
    </row>
    <row r="143" spans="1:21">
      <c r="A143" s="33"/>
      <c r="B143" s="34" t="s">
        <v>160</v>
      </c>
      <c r="C143" s="387">
        <v>82.2</v>
      </c>
      <c r="D143" s="383">
        <v>1676.4</v>
      </c>
      <c r="E143" s="383">
        <v>177.7</v>
      </c>
      <c r="F143" s="383">
        <v>93.8</v>
      </c>
      <c r="G143" s="384">
        <v>47087</v>
      </c>
      <c r="H143" s="383">
        <v>83.843000000000004</v>
      </c>
      <c r="I143" s="384">
        <v>4772059</v>
      </c>
      <c r="J143" s="386">
        <v>2.496</v>
      </c>
      <c r="K143" s="532">
        <v>98.311999999999998</v>
      </c>
      <c r="M143" s="387">
        <v>82.2</v>
      </c>
      <c r="N143" s="384">
        <v>1662.8</v>
      </c>
      <c r="O143" s="383">
        <v>177.7</v>
      </c>
      <c r="P143" s="383">
        <v>93.4</v>
      </c>
      <c r="Q143" s="384">
        <v>51675</v>
      </c>
      <c r="R143" s="383">
        <v>83.843000000000004</v>
      </c>
      <c r="S143" s="384">
        <v>9774</v>
      </c>
      <c r="T143" s="386">
        <v>2.496</v>
      </c>
      <c r="U143" s="532">
        <v>98.311999999999998</v>
      </c>
    </row>
    <row r="144" spans="1:21">
      <c r="A144" s="33"/>
      <c r="B144" s="34" t="s">
        <v>161</v>
      </c>
      <c r="C144" s="387">
        <v>82</v>
      </c>
      <c r="D144" s="383">
        <v>1735.5</v>
      </c>
      <c r="E144" s="383">
        <v>145.4</v>
      </c>
      <c r="F144" s="383">
        <v>93.6</v>
      </c>
      <c r="G144" s="384">
        <v>51366</v>
      </c>
      <c r="H144" s="383">
        <v>93.754000000000005</v>
      </c>
      <c r="I144" s="384">
        <v>41743810</v>
      </c>
      <c r="J144" s="386">
        <v>2.5049999999999999</v>
      </c>
      <c r="K144" s="532">
        <v>98.113</v>
      </c>
      <c r="M144" s="387">
        <v>82</v>
      </c>
      <c r="N144" s="384">
        <v>1686.1</v>
      </c>
      <c r="O144" s="383">
        <v>145.4</v>
      </c>
      <c r="P144" s="383">
        <v>93.4</v>
      </c>
      <c r="Q144" s="384">
        <v>50316</v>
      </c>
      <c r="R144" s="383">
        <v>93.754000000000005</v>
      </c>
      <c r="S144" s="384">
        <v>9779</v>
      </c>
      <c r="T144" s="386">
        <v>2.5049999999999999</v>
      </c>
      <c r="U144" s="532">
        <v>98.113</v>
      </c>
    </row>
    <row r="145" spans="1:21">
      <c r="A145" s="33"/>
      <c r="B145" s="34" t="s">
        <v>162</v>
      </c>
      <c r="C145" s="387">
        <v>81.5</v>
      </c>
      <c r="D145" s="383">
        <v>1718.2</v>
      </c>
      <c r="E145" s="383">
        <v>144.6</v>
      </c>
      <c r="F145" s="383">
        <v>93.6</v>
      </c>
      <c r="G145" s="384">
        <v>52600</v>
      </c>
      <c r="H145" s="383">
        <v>95.77</v>
      </c>
      <c r="I145" s="384">
        <v>8553473</v>
      </c>
      <c r="J145" s="386">
        <v>2.4969999999999999</v>
      </c>
      <c r="K145" s="532">
        <v>98.703999999999994</v>
      </c>
      <c r="M145" s="387">
        <v>81.5</v>
      </c>
      <c r="N145" s="384">
        <v>1667.9</v>
      </c>
      <c r="O145" s="383">
        <v>144.6</v>
      </c>
      <c r="P145" s="383">
        <v>93.2</v>
      </c>
      <c r="Q145" s="384">
        <v>50921</v>
      </c>
      <c r="R145" s="383">
        <v>95.77</v>
      </c>
      <c r="S145" s="384">
        <v>10496</v>
      </c>
      <c r="T145" s="386">
        <v>2.4969999999999999</v>
      </c>
      <c r="U145" s="532">
        <v>98.703999999999994</v>
      </c>
    </row>
    <row r="146" spans="1:21">
      <c r="A146" s="40"/>
      <c r="B146" s="34" t="s">
        <v>163</v>
      </c>
      <c r="C146" s="387">
        <v>80.5</v>
      </c>
      <c r="D146" s="383">
        <v>1690.2</v>
      </c>
      <c r="E146" s="383">
        <v>131.9</v>
      </c>
      <c r="F146" s="383">
        <v>93.9</v>
      </c>
      <c r="G146" s="384">
        <v>53469</v>
      </c>
      <c r="H146" s="383">
        <v>83.146000000000001</v>
      </c>
      <c r="I146" s="384">
        <v>3263128</v>
      </c>
      <c r="J146" s="386">
        <v>2.476</v>
      </c>
      <c r="K146" s="532">
        <v>98.602999999999994</v>
      </c>
      <c r="M146" s="387">
        <v>80.5</v>
      </c>
      <c r="N146" s="384">
        <v>1667.6</v>
      </c>
      <c r="O146" s="383">
        <v>131.9</v>
      </c>
      <c r="P146" s="383">
        <v>93.4</v>
      </c>
      <c r="Q146" s="384">
        <v>51016</v>
      </c>
      <c r="R146" s="383">
        <v>83.146000000000001</v>
      </c>
      <c r="S146" s="384">
        <v>10658</v>
      </c>
      <c r="T146" s="386">
        <v>2.476</v>
      </c>
      <c r="U146" s="532">
        <v>98.602999999999994</v>
      </c>
    </row>
    <row r="147" spans="1:21">
      <c r="A147" s="33"/>
      <c r="B147" s="34" t="s">
        <v>164</v>
      </c>
      <c r="C147" s="387">
        <v>82</v>
      </c>
      <c r="D147" s="383">
        <v>1692.8</v>
      </c>
      <c r="E147" s="383">
        <v>140.5</v>
      </c>
      <c r="F147" s="383">
        <v>93.4</v>
      </c>
      <c r="G147" s="384">
        <v>55214</v>
      </c>
      <c r="H147" s="383">
        <v>94.399000000000001</v>
      </c>
      <c r="I147" s="384">
        <v>7198384</v>
      </c>
      <c r="J147" s="386">
        <v>2.48</v>
      </c>
      <c r="K147" s="532">
        <v>98.509</v>
      </c>
      <c r="M147" s="387">
        <v>82</v>
      </c>
      <c r="N147" s="384">
        <v>1668.2</v>
      </c>
      <c r="O147" s="383">
        <v>140.5</v>
      </c>
      <c r="P147" s="383">
        <v>93.4</v>
      </c>
      <c r="Q147" s="384">
        <v>50441</v>
      </c>
      <c r="R147" s="383">
        <v>94.399000000000001</v>
      </c>
      <c r="S147" s="384">
        <v>10365</v>
      </c>
      <c r="T147" s="386">
        <v>2.48</v>
      </c>
      <c r="U147" s="532">
        <v>98.509</v>
      </c>
    </row>
    <row r="148" spans="1:21">
      <c r="A148" s="33"/>
      <c r="B148" s="34" t="s">
        <v>165</v>
      </c>
      <c r="C148" s="387">
        <v>82.5</v>
      </c>
      <c r="D148" s="383">
        <v>1682</v>
      </c>
      <c r="E148" s="383">
        <v>145.1</v>
      </c>
      <c r="F148" s="383">
        <v>92.7</v>
      </c>
      <c r="G148" s="384">
        <v>51872</v>
      </c>
      <c r="H148" s="383">
        <v>94.978999999999999</v>
      </c>
      <c r="I148" s="384">
        <v>2681327</v>
      </c>
      <c r="J148" s="386">
        <v>2.4969999999999999</v>
      </c>
      <c r="K148" s="532">
        <v>98.022000000000006</v>
      </c>
      <c r="M148" s="387">
        <v>82.5</v>
      </c>
      <c r="N148" s="384">
        <v>1670.2</v>
      </c>
      <c r="O148" s="383">
        <v>145.1</v>
      </c>
      <c r="P148" s="383">
        <v>92.7</v>
      </c>
      <c r="Q148" s="384">
        <v>50206</v>
      </c>
      <c r="R148" s="383">
        <v>94.978999999999999</v>
      </c>
      <c r="S148" s="384">
        <v>10455</v>
      </c>
      <c r="T148" s="386">
        <v>2.4969999999999999</v>
      </c>
      <c r="U148" s="532">
        <v>98.022000000000006</v>
      </c>
    </row>
    <row r="149" spans="1:21">
      <c r="A149" s="33"/>
      <c r="B149" s="34" t="s">
        <v>166</v>
      </c>
      <c r="C149" s="387">
        <v>82.9</v>
      </c>
      <c r="D149" s="383">
        <v>1668.2</v>
      </c>
      <c r="E149" s="383">
        <v>134.9</v>
      </c>
      <c r="F149" s="383">
        <v>92.9</v>
      </c>
      <c r="G149" s="384">
        <v>52936</v>
      </c>
      <c r="H149" s="383">
        <v>108.185</v>
      </c>
      <c r="I149" s="384">
        <v>4352165</v>
      </c>
      <c r="J149" s="386">
        <v>2.5169999999999999</v>
      </c>
      <c r="K149" s="532">
        <v>97.921000000000006</v>
      </c>
      <c r="M149" s="387">
        <v>82.9</v>
      </c>
      <c r="N149" s="384">
        <v>1684.6</v>
      </c>
      <c r="O149" s="383">
        <v>134.9</v>
      </c>
      <c r="P149" s="383">
        <v>93</v>
      </c>
      <c r="Q149" s="384">
        <v>50588</v>
      </c>
      <c r="R149" s="383">
        <v>108.185</v>
      </c>
      <c r="S149" s="384">
        <v>10233</v>
      </c>
      <c r="T149" s="386">
        <v>2.5169999999999999</v>
      </c>
      <c r="U149" s="532">
        <v>97.921000000000006</v>
      </c>
    </row>
    <row r="150" spans="1:21">
      <c r="A150" s="33"/>
      <c r="B150" s="34" t="s">
        <v>167</v>
      </c>
      <c r="C150" s="387">
        <v>83.8</v>
      </c>
      <c r="D150" s="383">
        <v>1659.5</v>
      </c>
      <c r="E150" s="383">
        <v>142.9</v>
      </c>
      <c r="F150" s="383">
        <v>93.1</v>
      </c>
      <c r="G150" s="384">
        <v>51639</v>
      </c>
      <c r="H150" s="383">
        <v>97.885000000000005</v>
      </c>
      <c r="I150" s="384">
        <v>32783932</v>
      </c>
      <c r="J150" s="386">
        <v>2.5139999999999998</v>
      </c>
      <c r="K150" s="532">
        <v>98.602999999999994</v>
      </c>
      <c r="M150" s="387">
        <v>83.8</v>
      </c>
      <c r="N150" s="384">
        <v>1707.2</v>
      </c>
      <c r="O150" s="383">
        <v>142.9</v>
      </c>
      <c r="P150" s="383">
        <v>93</v>
      </c>
      <c r="Q150" s="384">
        <v>50553</v>
      </c>
      <c r="R150" s="383">
        <v>97.885000000000005</v>
      </c>
      <c r="S150" s="384">
        <v>10085</v>
      </c>
      <c r="T150" s="386">
        <v>2.5139999999999998</v>
      </c>
      <c r="U150" s="532">
        <v>98.602999999999994</v>
      </c>
    </row>
    <row r="151" spans="1:21">
      <c r="A151" s="33"/>
      <c r="B151" s="34" t="s">
        <v>168</v>
      </c>
      <c r="C151" s="387">
        <v>84.2</v>
      </c>
      <c r="D151" s="383">
        <v>1639.6</v>
      </c>
      <c r="E151" s="383">
        <v>132.4</v>
      </c>
      <c r="F151" s="383">
        <v>92.9</v>
      </c>
      <c r="G151" s="384">
        <v>49434</v>
      </c>
      <c r="H151" s="383">
        <v>110.146</v>
      </c>
      <c r="I151" s="384">
        <v>2671367</v>
      </c>
      <c r="J151" s="386">
        <v>2.5179999999999998</v>
      </c>
      <c r="K151" s="532">
        <v>98.9</v>
      </c>
      <c r="M151" s="387">
        <v>84.2</v>
      </c>
      <c r="N151" s="384">
        <v>1714.6</v>
      </c>
      <c r="O151" s="383">
        <v>132.4</v>
      </c>
      <c r="P151" s="383">
        <v>92.8</v>
      </c>
      <c r="Q151" s="384">
        <v>52285</v>
      </c>
      <c r="R151" s="383">
        <v>110.146</v>
      </c>
      <c r="S151" s="384">
        <v>10100</v>
      </c>
      <c r="T151" s="386">
        <v>2.5179999999999998</v>
      </c>
      <c r="U151" s="532">
        <v>98.9</v>
      </c>
    </row>
    <row r="152" spans="1:21">
      <c r="A152" s="264" t="s">
        <v>182</v>
      </c>
      <c r="B152" s="64" t="s">
        <v>157</v>
      </c>
      <c r="C152" s="403">
        <v>84.5</v>
      </c>
      <c r="D152" s="396">
        <v>1701.1</v>
      </c>
      <c r="E152" s="396">
        <v>130</v>
      </c>
      <c r="F152" s="396">
        <v>92.4</v>
      </c>
      <c r="G152" s="397">
        <v>49202</v>
      </c>
      <c r="H152" s="396">
        <v>109.414</v>
      </c>
      <c r="I152" s="397">
        <v>2954318</v>
      </c>
      <c r="J152" s="401">
        <v>2.5129999999999999</v>
      </c>
      <c r="K152" s="534">
        <v>99.697999999999993</v>
      </c>
      <c r="M152" s="403">
        <v>84.5</v>
      </c>
      <c r="N152" s="397">
        <v>1721.2</v>
      </c>
      <c r="O152" s="396">
        <v>130</v>
      </c>
      <c r="P152" s="396">
        <v>92.7</v>
      </c>
      <c r="Q152" s="397">
        <v>50525</v>
      </c>
      <c r="R152" s="396">
        <v>109.414</v>
      </c>
      <c r="S152" s="397">
        <v>10927</v>
      </c>
      <c r="T152" s="401">
        <v>2.5129999999999999</v>
      </c>
      <c r="U152" s="534">
        <v>99.697999999999993</v>
      </c>
    </row>
    <row r="153" spans="1:21">
      <c r="A153" s="33">
        <v>2001</v>
      </c>
      <c r="B153" s="34" t="s">
        <v>158</v>
      </c>
      <c r="C153" s="387">
        <v>84.3</v>
      </c>
      <c r="D153" s="383">
        <v>1725.7</v>
      </c>
      <c r="E153" s="383">
        <v>134.69999999999999</v>
      </c>
      <c r="F153" s="383">
        <v>92</v>
      </c>
      <c r="G153" s="384">
        <v>48604</v>
      </c>
      <c r="H153" s="383">
        <v>97.894000000000005</v>
      </c>
      <c r="I153" s="384">
        <v>7064018</v>
      </c>
      <c r="J153" s="386">
        <v>2.5030000000000001</v>
      </c>
      <c r="K153" s="532">
        <v>99.596000000000004</v>
      </c>
      <c r="M153" s="387">
        <v>84.3</v>
      </c>
      <c r="N153" s="384">
        <v>1734.9</v>
      </c>
      <c r="O153" s="383">
        <v>134.69999999999999</v>
      </c>
      <c r="P153" s="383">
        <v>92.4</v>
      </c>
      <c r="Q153" s="384">
        <v>51502</v>
      </c>
      <c r="R153" s="383">
        <v>97.894000000000005</v>
      </c>
      <c r="S153" s="384">
        <v>10252</v>
      </c>
      <c r="T153" s="386">
        <v>2.5030000000000001</v>
      </c>
      <c r="U153" s="532">
        <v>99.596000000000004</v>
      </c>
    </row>
    <row r="154" spans="1:21">
      <c r="A154" s="33"/>
      <c r="B154" s="34" t="s">
        <v>159</v>
      </c>
      <c r="C154" s="387">
        <v>84.7</v>
      </c>
      <c r="D154" s="383">
        <v>1781.7</v>
      </c>
      <c r="E154" s="383">
        <v>137</v>
      </c>
      <c r="F154" s="383">
        <v>91.2</v>
      </c>
      <c r="G154" s="384">
        <v>47907</v>
      </c>
      <c r="H154" s="383">
        <v>81.122</v>
      </c>
      <c r="I154" s="384">
        <v>1928097</v>
      </c>
      <c r="J154" s="386">
        <v>2.4710000000000001</v>
      </c>
      <c r="K154" s="532">
        <v>99.093999999999994</v>
      </c>
      <c r="M154" s="387">
        <v>84.7</v>
      </c>
      <c r="N154" s="384">
        <v>1794.8</v>
      </c>
      <c r="O154" s="383">
        <v>137</v>
      </c>
      <c r="P154" s="383">
        <v>92.1</v>
      </c>
      <c r="Q154" s="384">
        <v>52246</v>
      </c>
      <c r="R154" s="383">
        <v>81.122</v>
      </c>
      <c r="S154" s="384">
        <v>8139</v>
      </c>
      <c r="T154" s="386">
        <v>2.4710000000000001</v>
      </c>
      <c r="U154" s="532">
        <v>99.093999999999994</v>
      </c>
    </row>
    <row r="155" spans="1:21">
      <c r="A155" s="33"/>
      <c r="B155" s="34" t="s">
        <v>160</v>
      </c>
      <c r="C155" s="387">
        <v>86.1</v>
      </c>
      <c r="D155" s="383">
        <v>1777.7</v>
      </c>
      <c r="E155" s="383">
        <v>124.6</v>
      </c>
      <c r="F155" s="383">
        <v>91.8</v>
      </c>
      <c r="G155" s="384">
        <v>48620</v>
      </c>
      <c r="H155" s="383">
        <v>97.674000000000007</v>
      </c>
      <c r="I155" s="384">
        <v>5478505</v>
      </c>
      <c r="J155" s="386">
        <v>2.4550000000000001</v>
      </c>
      <c r="K155" s="532">
        <v>98.585999999999999</v>
      </c>
      <c r="M155" s="387">
        <v>86.1</v>
      </c>
      <c r="N155" s="384">
        <v>1759.3</v>
      </c>
      <c r="O155" s="383">
        <v>124.6</v>
      </c>
      <c r="P155" s="383">
        <v>91.5</v>
      </c>
      <c r="Q155" s="384">
        <v>53073</v>
      </c>
      <c r="R155" s="383">
        <v>97.674000000000007</v>
      </c>
      <c r="S155" s="384">
        <v>10702</v>
      </c>
      <c r="T155" s="386">
        <v>2.4550000000000001</v>
      </c>
      <c r="U155" s="532">
        <v>98.585999999999999</v>
      </c>
    </row>
    <row r="156" spans="1:21">
      <c r="A156" s="33"/>
      <c r="B156" s="34" t="s">
        <v>161</v>
      </c>
      <c r="C156" s="387">
        <v>86.1</v>
      </c>
      <c r="D156" s="383">
        <v>1785.1</v>
      </c>
      <c r="E156" s="383">
        <v>131.1</v>
      </c>
      <c r="F156" s="383">
        <v>91.4</v>
      </c>
      <c r="G156" s="384">
        <v>54405</v>
      </c>
      <c r="H156" s="383">
        <v>92.653000000000006</v>
      </c>
      <c r="I156" s="384">
        <v>48569464</v>
      </c>
      <c r="J156" s="386">
        <v>2.4369999999999998</v>
      </c>
      <c r="K156" s="532">
        <v>98.784999999999997</v>
      </c>
      <c r="M156" s="387">
        <v>86.1</v>
      </c>
      <c r="N156" s="384">
        <v>1736.7</v>
      </c>
      <c r="O156" s="383">
        <v>131.1</v>
      </c>
      <c r="P156" s="383">
        <v>91.2</v>
      </c>
      <c r="Q156" s="384">
        <v>52914</v>
      </c>
      <c r="R156" s="383">
        <v>92.653000000000006</v>
      </c>
      <c r="S156" s="384">
        <v>11322</v>
      </c>
      <c r="T156" s="386">
        <v>2.4369999999999998</v>
      </c>
      <c r="U156" s="532">
        <v>98.784999999999997</v>
      </c>
    </row>
    <row r="157" spans="1:21">
      <c r="A157" s="33"/>
      <c r="B157" s="34" t="s">
        <v>162</v>
      </c>
      <c r="C157" s="387">
        <v>87.5</v>
      </c>
      <c r="D157" s="383">
        <v>1792.4</v>
      </c>
      <c r="E157" s="383">
        <v>128</v>
      </c>
      <c r="F157" s="383">
        <v>91.5</v>
      </c>
      <c r="G157" s="384">
        <v>52722</v>
      </c>
      <c r="H157" s="383">
        <v>98.277000000000001</v>
      </c>
      <c r="I157" s="384">
        <v>8400803</v>
      </c>
      <c r="J157" s="386">
        <v>2.3460000000000001</v>
      </c>
      <c r="K157" s="532">
        <v>98.182000000000002</v>
      </c>
      <c r="M157" s="387">
        <v>87.5</v>
      </c>
      <c r="N157" s="384">
        <v>1741.9</v>
      </c>
      <c r="O157" s="383">
        <v>128</v>
      </c>
      <c r="P157" s="383">
        <v>91.2</v>
      </c>
      <c r="Q157" s="384">
        <v>51790</v>
      </c>
      <c r="R157" s="383">
        <v>98.277000000000001</v>
      </c>
      <c r="S157" s="384">
        <v>10339</v>
      </c>
      <c r="T157" s="386">
        <v>2.3460000000000001</v>
      </c>
      <c r="U157" s="532">
        <v>98.182000000000002</v>
      </c>
    </row>
    <row r="158" spans="1:21">
      <c r="A158" s="33"/>
      <c r="B158" s="34" t="s">
        <v>163</v>
      </c>
      <c r="C158" s="387">
        <v>86.8</v>
      </c>
      <c r="D158" s="383">
        <v>1734.5</v>
      </c>
      <c r="E158" s="383">
        <v>135.9</v>
      </c>
      <c r="F158" s="383">
        <v>91.3</v>
      </c>
      <c r="G158" s="384">
        <v>55197</v>
      </c>
      <c r="H158" s="383">
        <v>121.578</v>
      </c>
      <c r="I158" s="384">
        <v>3125933</v>
      </c>
      <c r="J158" s="386">
        <v>2.3250000000000002</v>
      </c>
      <c r="K158" s="532">
        <v>98.177999999999997</v>
      </c>
      <c r="M158" s="387">
        <v>86.8</v>
      </c>
      <c r="N158" s="384">
        <v>1712.6</v>
      </c>
      <c r="O158" s="383">
        <v>135.9</v>
      </c>
      <c r="P158" s="383">
        <v>90.8</v>
      </c>
      <c r="Q158" s="384">
        <v>51669</v>
      </c>
      <c r="R158" s="383">
        <v>121.578</v>
      </c>
      <c r="S158" s="384">
        <v>10129</v>
      </c>
      <c r="T158" s="386">
        <v>2.3250000000000002</v>
      </c>
      <c r="U158" s="532">
        <v>98.177999999999997</v>
      </c>
    </row>
    <row r="159" spans="1:21">
      <c r="A159" s="33"/>
      <c r="B159" s="34" t="s">
        <v>164</v>
      </c>
      <c r="C159" s="387">
        <v>86.1</v>
      </c>
      <c r="D159" s="383">
        <v>1730</v>
      </c>
      <c r="E159" s="383">
        <v>113.2</v>
      </c>
      <c r="F159" s="383">
        <v>90.8</v>
      </c>
      <c r="G159" s="384">
        <v>55923</v>
      </c>
      <c r="H159" s="383">
        <v>93.674999999999997</v>
      </c>
      <c r="I159" s="384">
        <v>6168593</v>
      </c>
      <c r="J159" s="386">
        <v>2.3180000000000001</v>
      </c>
      <c r="K159" s="532">
        <v>98.082999999999998</v>
      </c>
      <c r="M159" s="387">
        <v>86.1</v>
      </c>
      <c r="N159" s="384">
        <v>1710.7</v>
      </c>
      <c r="O159" s="383">
        <v>113.2</v>
      </c>
      <c r="P159" s="383">
        <v>90.7</v>
      </c>
      <c r="Q159" s="384">
        <v>51398</v>
      </c>
      <c r="R159" s="383">
        <v>93.674999999999997</v>
      </c>
      <c r="S159" s="384">
        <v>8830</v>
      </c>
      <c r="T159" s="386">
        <v>2.3180000000000001</v>
      </c>
      <c r="U159" s="532">
        <v>98.082999999999998</v>
      </c>
    </row>
    <row r="160" spans="1:21">
      <c r="A160" s="33"/>
      <c r="B160" s="34" t="s">
        <v>165</v>
      </c>
      <c r="C160" s="387">
        <v>85.3</v>
      </c>
      <c r="D160" s="383">
        <v>1722.9</v>
      </c>
      <c r="E160" s="383">
        <v>110.4</v>
      </c>
      <c r="F160" s="383">
        <v>90.6</v>
      </c>
      <c r="G160" s="384">
        <v>53647</v>
      </c>
      <c r="H160" s="383">
        <v>113.345</v>
      </c>
      <c r="I160" s="384">
        <v>2478831</v>
      </c>
      <c r="J160" s="386">
        <v>2.3010000000000002</v>
      </c>
      <c r="K160" s="532">
        <v>97.78</v>
      </c>
      <c r="M160" s="387">
        <v>85.3</v>
      </c>
      <c r="N160" s="384">
        <v>1710.1</v>
      </c>
      <c r="O160" s="383">
        <v>110.4</v>
      </c>
      <c r="P160" s="383">
        <v>90.6</v>
      </c>
      <c r="Q160" s="384">
        <v>52030</v>
      </c>
      <c r="R160" s="383">
        <v>113.345</v>
      </c>
      <c r="S160" s="384">
        <v>9958</v>
      </c>
      <c r="T160" s="386">
        <v>2.3010000000000002</v>
      </c>
      <c r="U160" s="532">
        <v>97.78</v>
      </c>
    </row>
    <row r="161" spans="1:21">
      <c r="A161" s="33"/>
      <c r="B161" s="34" t="s">
        <v>166</v>
      </c>
      <c r="C161" s="387">
        <v>84.3</v>
      </c>
      <c r="D161" s="383">
        <v>1689.9</v>
      </c>
      <c r="E161" s="383">
        <v>111.9</v>
      </c>
      <c r="F161" s="383">
        <v>90.6</v>
      </c>
      <c r="G161" s="384">
        <v>55601</v>
      </c>
      <c r="H161" s="383">
        <v>95.397000000000006</v>
      </c>
      <c r="I161" s="384">
        <v>4528578</v>
      </c>
      <c r="J161" s="386">
        <v>2.2949999999999999</v>
      </c>
      <c r="K161" s="532">
        <v>97.876999999999995</v>
      </c>
      <c r="M161" s="387">
        <v>84.3</v>
      </c>
      <c r="N161" s="384">
        <v>1695.6</v>
      </c>
      <c r="O161" s="383">
        <v>111.9</v>
      </c>
      <c r="P161" s="383">
        <v>90.7</v>
      </c>
      <c r="Q161" s="384">
        <v>52163</v>
      </c>
      <c r="R161" s="383">
        <v>95.397000000000006</v>
      </c>
      <c r="S161" s="384">
        <v>10190</v>
      </c>
      <c r="T161" s="386">
        <v>2.2949999999999999</v>
      </c>
      <c r="U161" s="532">
        <v>97.876999999999995</v>
      </c>
    </row>
    <row r="162" spans="1:21">
      <c r="A162" s="33"/>
      <c r="B162" s="34" t="s">
        <v>167</v>
      </c>
      <c r="C162" s="387">
        <v>84.2</v>
      </c>
      <c r="D162" s="383">
        <v>1630.3</v>
      </c>
      <c r="E162" s="383">
        <v>109.2</v>
      </c>
      <c r="F162" s="383">
        <v>90.3</v>
      </c>
      <c r="G162" s="384">
        <v>53569</v>
      </c>
      <c r="H162" s="383">
        <v>98.866</v>
      </c>
      <c r="I162" s="384">
        <v>31085815</v>
      </c>
      <c r="J162" s="386">
        <v>2.294</v>
      </c>
      <c r="K162" s="532">
        <v>97.47</v>
      </c>
      <c r="M162" s="387">
        <v>84.2</v>
      </c>
      <c r="N162" s="384">
        <v>1663.5</v>
      </c>
      <c r="O162" s="383">
        <v>109.2</v>
      </c>
      <c r="P162" s="383">
        <v>90.2</v>
      </c>
      <c r="Q162" s="384">
        <v>52874</v>
      </c>
      <c r="R162" s="383">
        <v>98.866</v>
      </c>
      <c r="S162" s="384">
        <v>9669</v>
      </c>
      <c r="T162" s="386">
        <v>2.294</v>
      </c>
      <c r="U162" s="532">
        <v>97.47</v>
      </c>
    </row>
    <row r="163" spans="1:21">
      <c r="A163" s="57"/>
      <c r="B163" s="51" t="s">
        <v>168</v>
      </c>
      <c r="C163" s="410">
        <v>83.1</v>
      </c>
      <c r="D163" s="405">
        <v>1572.4</v>
      </c>
      <c r="E163" s="405">
        <v>113.5</v>
      </c>
      <c r="F163" s="405">
        <v>90.3</v>
      </c>
      <c r="G163" s="406">
        <v>51065</v>
      </c>
      <c r="H163" s="405">
        <v>86.531999999999996</v>
      </c>
      <c r="I163" s="406">
        <v>2388426</v>
      </c>
      <c r="J163" s="409">
        <v>2.2810000000000001</v>
      </c>
      <c r="K163" s="533">
        <v>97.168999999999997</v>
      </c>
      <c r="M163" s="410">
        <v>83.1</v>
      </c>
      <c r="N163" s="406">
        <v>1640.7</v>
      </c>
      <c r="O163" s="405">
        <v>113.5</v>
      </c>
      <c r="P163" s="405">
        <v>90.2</v>
      </c>
      <c r="Q163" s="406">
        <v>53862</v>
      </c>
      <c r="R163" s="405">
        <v>86.531999999999996</v>
      </c>
      <c r="S163" s="406">
        <v>9188</v>
      </c>
      <c r="T163" s="409">
        <v>2.2810000000000001</v>
      </c>
      <c r="U163" s="533">
        <v>97.168999999999997</v>
      </c>
    </row>
    <row r="164" spans="1:21">
      <c r="A164" s="265" t="s">
        <v>183</v>
      </c>
      <c r="B164" s="34" t="s">
        <v>157</v>
      </c>
      <c r="C164" s="387">
        <v>80.3</v>
      </c>
      <c r="D164" s="383">
        <v>1588.7</v>
      </c>
      <c r="E164" s="383">
        <v>113.2</v>
      </c>
      <c r="F164" s="383">
        <v>90.1</v>
      </c>
      <c r="G164" s="384">
        <v>51264</v>
      </c>
      <c r="H164" s="383">
        <v>91.840999999999994</v>
      </c>
      <c r="I164" s="384">
        <v>2525923</v>
      </c>
      <c r="J164" s="386">
        <v>2.286</v>
      </c>
      <c r="K164" s="532">
        <v>96.869</v>
      </c>
      <c r="M164" s="387">
        <v>80.3</v>
      </c>
      <c r="N164" s="384">
        <v>1609.2</v>
      </c>
      <c r="O164" s="383">
        <v>113.2</v>
      </c>
      <c r="P164" s="383">
        <v>90.4</v>
      </c>
      <c r="Q164" s="384">
        <v>52654</v>
      </c>
      <c r="R164" s="383">
        <v>91.840999999999994</v>
      </c>
      <c r="S164" s="384">
        <v>9446</v>
      </c>
      <c r="T164" s="386">
        <v>2.286</v>
      </c>
      <c r="U164" s="532">
        <v>96.869</v>
      </c>
    </row>
    <row r="165" spans="1:21">
      <c r="A165" s="33">
        <v>2002</v>
      </c>
      <c r="B165" s="34" t="s">
        <v>158</v>
      </c>
      <c r="C165" s="387">
        <v>82.4</v>
      </c>
      <c r="D165" s="383">
        <v>1622.5</v>
      </c>
      <c r="E165" s="383">
        <v>107.3</v>
      </c>
      <c r="F165" s="383">
        <v>90</v>
      </c>
      <c r="G165" s="384">
        <v>49083</v>
      </c>
      <c r="H165" s="383">
        <v>90.424999999999997</v>
      </c>
      <c r="I165" s="384">
        <v>6195875</v>
      </c>
      <c r="J165" s="386">
        <v>2.2879999999999998</v>
      </c>
      <c r="K165" s="532">
        <v>96.247</v>
      </c>
      <c r="M165" s="387">
        <v>82.4</v>
      </c>
      <c r="N165" s="384">
        <v>1638</v>
      </c>
      <c r="O165" s="383">
        <v>107.3</v>
      </c>
      <c r="P165" s="383">
        <v>90.3</v>
      </c>
      <c r="Q165" s="384">
        <v>52351</v>
      </c>
      <c r="R165" s="383">
        <v>90.424999999999997</v>
      </c>
      <c r="S165" s="384">
        <v>8789</v>
      </c>
      <c r="T165" s="386">
        <v>2.2879999999999998</v>
      </c>
      <c r="U165" s="532">
        <v>96.247</v>
      </c>
    </row>
    <row r="166" spans="1:21">
      <c r="A166" s="33"/>
      <c r="B166" s="34" t="s">
        <v>159</v>
      </c>
      <c r="C166" s="387">
        <v>82</v>
      </c>
      <c r="D166" s="383">
        <v>1692</v>
      </c>
      <c r="E166" s="383">
        <v>127.7</v>
      </c>
      <c r="F166" s="383">
        <v>89.2</v>
      </c>
      <c r="G166" s="384">
        <v>45410</v>
      </c>
      <c r="H166" s="383">
        <v>84.691999999999993</v>
      </c>
      <c r="I166" s="384">
        <v>1805014</v>
      </c>
      <c r="J166" s="386">
        <v>2.2570000000000001</v>
      </c>
      <c r="K166" s="532">
        <v>96.748000000000005</v>
      </c>
      <c r="M166" s="387">
        <v>82</v>
      </c>
      <c r="N166" s="384">
        <v>1717.1</v>
      </c>
      <c r="O166" s="383">
        <v>127.7</v>
      </c>
      <c r="P166" s="383">
        <v>90.1</v>
      </c>
      <c r="Q166" s="384">
        <v>50602</v>
      </c>
      <c r="R166" s="383">
        <v>84.691999999999993</v>
      </c>
      <c r="S166" s="384">
        <v>7888</v>
      </c>
      <c r="T166" s="386">
        <v>2.2570000000000001</v>
      </c>
      <c r="U166" s="532">
        <v>96.748000000000005</v>
      </c>
    </row>
    <row r="167" spans="1:21">
      <c r="A167" s="33"/>
      <c r="B167" s="34" t="s">
        <v>160</v>
      </c>
      <c r="C167" s="387">
        <v>76.900000000000006</v>
      </c>
      <c r="D167" s="383">
        <v>1649.8</v>
      </c>
      <c r="E167" s="383">
        <v>111.1</v>
      </c>
      <c r="F167" s="383">
        <v>90.4</v>
      </c>
      <c r="G167" s="384">
        <v>46571</v>
      </c>
      <c r="H167" s="383">
        <v>90.62</v>
      </c>
      <c r="I167" s="384">
        <v>4742373</v>
      </c>
      <c r="J167" s="386">
        <v>2.2639999999999998</v>
      </c>
      <c r="K167" s="532">
        <v>98.156000000000006</v>
      </c>
      <c r="M167" s="387">
        <v>76.900000000000006</v>
      </c>
      <c r="N167" s="384">
        <v>1631.8</v>
      </c>
      <c r="O167" s="383">
        <v>111.1</v>
      </c>
      <c r="P167" s="383">
        <v>90.1</v>
      </c>
      <c r="Q167" s="384">
        <v>50440</v>
      </c>
      <c r="R167" s="383">
        <v>90.62</v>
      </c>
      <c r="S167" s="384">
        <v>8890</v>
      </c>
      <c r="T167" s="386">
        <v>2.2639999999999998</v>
      </c>
      <c r="U167" s="532">
        <v>98.156000000000006</v>
      </c>
    </row>
    <row r="168" spans="1:21">
      <c r="A168" s="33"/>
      <c r="B168" s="34" t="s">
        <v>161</v>
      </c>
      <c r="C168" s="387">
        <v>75.8</v>
      </c>
      <c r="D168" s="383">
        <v>1646.7</v>
      </c>
      <c r="E168" s="383">
        <v>107.3</v>
      </c>
      <c r="F168" s="383">
        <v>90.3</v>
      </c>
      <c r="G168" s="384">
        <v>52372</v>
      </c>
      <c r="H168" s="383">
        <v>92.325999999999993</v>
      </c>
      <c r="I168" s="384">
        <v>33143282</v>
      </c>
      <c r="J168" s="386">
        <v>2.2690000000000001</v>
      </c>
      <c r="K168" s="532">
        <v>97.745999999999995</v>
      </c>
      <c r="M168" s="387">
        <v>75.8</v>
      </c>
      <c r="N168" s="384">
        <v>1606.9</v>
      </c>
      <c r="O168" s="383">
        <v>107.3</v>
      </c>
      <c r="P168" s="383">
        <v>90.1</v>
      </c>
      <c r="Q168" s="384">
        <v>51334</v>
      </c>
      <c r="R168" s="383">
        <v>92.325999999999993</v>
      </c>
      <c r="S168" s="384">
        <v>7743</v>
      </c>
      <c r="T168" s="386">
        <v>2.2690000000000001</v>
      </c>
      <c r="U168" s="532">
        <v>97.745999999999995</v>
      </c>
    </row>
    <row r="169" spans="1:21">
      <c r="A169" s="33"/>
      <c r="B169" s="34" t="s">
        <v>162</v>
      </c>
      <c r="C169" s="387">
        <v>76</v>
      </c>
      <c r="D169" s="383">
        <v>1661.2</v>
      </c>
      <c r="E169" s="383">
        <v>112.2</v>
      </c>
      <c r="F169" s="383">
        <v>90.3</v>
      </c>
      <c r="G169" s="384">
        <v>51584</v>
      </c>
      <c r="H169" s="383">
        <v>93.498000000000005</v>
      </c>
      <c r="I169" s="384">
        <v>7285298</v>
      </c>
      <c r="J169" s="386">
        <v>2.2730000000000001</v>
      </c>
      <c r="K169" s="532">
        <v>98.045000000000002</v>
      </c>
      <c r="M169" s="387">
        <v>76</v>
      </c>
      <c r="N169" s="384">
        <v>1615.2</v>
      </c>
      <c r="O169" s="383">
        <v>112.2</v>
      </c>
      <c r="P169" s="383">
        <v>90.1</v>
      </c>
      <c r="Q169" s="384">
        <v>50951</v>
      </c>
      <c r="R169" s="383">
        <v>93.498000000000005</v>
      </c>
      <c r="S169" s="384">
        <v>9210</v>
      </c>
      <c r="T169" s="386">
        <v>2.2730000000000001</v>
      </c>
      <c r="U169" s="532">
        <v>98.045000000000002</v>
      </c>
    </row>
    <row r="170" spans="1:21">
      <c r="A170" s="33"/>
      <c r="B170" s="34" t="s">
        <v>163</v>
      </c>
      <c r="C170" s="387">
        <v>76</v>
      </c>
      <c r="D170" s="383">
        <v>1621.9</v>
      </c>
      <c r="E170" s="383">
        <v>113.6</v>
      </c>
      <c r="F170" s="383">
        <v>90.5</v>
      </c>
      <c r="G170" s="384">
        <v>55320</v>
      </c>
      <c r="H170" s="383">
        <v>94.944999999999993</v>
      </c>
      <c r="I170" s="384">
        <v>2735453</v>
      </c>
      <c r="J170" s="386">
        <v>2.2690000000000001</v>
      </c>
      <c r="K170" s="532">
        <v>97.629000000000005</v>
      </c>
      <c r="M170" s="387">
        <v>76</v>
      </c>
      <c r="N170" s="384">
        <v>1600.3</v>
      </c>
      <c r="O170" s="383">
        <v>113.6</v>
      </c>
      <c r="P170" s="383">
        <v>90.1</v>
      </c>
      <c r="Q170" s="384">
        <v>50793</v>
      </c>
      <c r="R170" s="383">
        <v>94.944999999999993</v>
      </c>
      <c r="S170" s="384">
        <v>8923</v>
      </c>
      <c r="T170" s="386">
        <v>2.2690000000000001</v>
      </c>
      <c r="U170" s="532">
        <v>97.629000000000005</v>
      </c>
    </row>
    <row r="171" spans="1:21">
      <c r="A171" s="33"/>
      <c r="B171" s="34" t="s">
        <v>164</v>
      </c>
      <c r="C171" s="387">
        <v>75.8</v>
      </c>
      <c r="D171" s="383">
        <v>1571.5</v>
      </c>
      <c r="E171" s="383">
        <v>117.5</v>
      </c>
      <c r="F171" s="383">
        <v>89.9</v>
      </c>
      <c r="G171" s="384">
        <v>54514</v>
      </c>
      <c r="H171" s="383">
        <v>93.17</v>
      </c>
      <c r="I171" s="384">
        <v>6766896</v>
      </c>
      <c r="J171" s="386">
        <v>2.2629999999999999</v>
      </c>
      <c r="K171" s="532">
        <v>98.045000000000002</v>
      </c>
      <c r="M171" s="387">
        <v>75.8</v>
      </c>
      <c r="N171" s="384">
        <v>1554.4</v>
      </c>
      <c r="O171" s="383">
        <v>117.5</v>
      </c>
      <c r="P171" s="383">
        <v>89.8</v>
      </c>
      <c r="Q171" s="384">
        <v>50210</v>
      </c>
      <c r="R171" s="383">
        <v>93.17</v>
      </c>
      <c r="S171" s="384">
        <v>9293</v>
      </c>
      <c r="T171" s="386">
        <v>2.2629999999999999</v>
      </c>
      <c r="U171" s="532">
        <v>98.045000000000002</v>
      </c>
    </row>
    <row r="172" spans="1:21">
      <c r="A172" s="33"/>
      <c r="B172" s="34" t="s">
        <v>165</v>
      </c>
      <c r="C172" s="387">
        <v>76</v>
      </c>
      <c r="D172" s="383">
        <v>1606</v>
      </c>
      <c r="E172" s="383">
        <v>107.4</v>
      </c>
      <c r="F172" s="383">
        <v>89.9</v>
      </c>
      <c r="G172" s="384">
        <v>52583</v>
      </c>
      <c r="H172" s="383">
        <v>82.254000000000005</v>
      </c>
      <c r="I172" s="384">
        <v>2093558</v>
      </c>
      <c r="J172" s="386">
        <v>2.2370000000000001</v>
      </c>
      <c r="K172" s="532">
        <v>98.141999999999996</v>
      </c>
      <c r="M172" s="387">
        <v>76</v>
      </c>
      <c r="N172" s="384">
        <v>1593.5</v>
      </c>
      <c r="O172" s="383">
        <v>107.4</v>
      </c>
      <c r="P172" s="383">
        <v>89.9</v>
      </c>
      <c r="Q172" s="384">
        <v>49938</v>
      </c>
      <c r="R172" s="383">
        <v>82.254000000000005</v>
      </c>
      <c r="S172" s="384">
        <v>8578</v>
      </c>
      <c r="T172" s="386">
        <v>2.2370000000000001</v>
      </c>
      <c r="U172" s="532">
        <v>98.141999999999996</v>
      </c>
    </row>
    <row r="173" spans="1:21">
      <c r="A173" s="33"/>
      <c r="B173" s="34" t="s">
        <v>166</v>
      </c>
      <c r="C173" s="387">
        <v>75.2</v>
      </c>
      <c r="D173" s="383">
        <v>1570.4</v>
      </c>
      <c r="E173" s="383">
        <v>135</v>
      </c>
      <c r="F173" s="383">
        <v>89.4</v>
      </c>
      <c r="G173" s="384">
        <v>53262</v>
      </c>
      <c r="H173" s="383">
        <v>90.7</v>
      </c>
      <c r="I173" s="384">
        <v>3798320</v>
      </c>
      <c r="J173" s="386">
        <v>2.2349999999999999</v>
      </c>
      <c r="K173" s="532">
        <v>98.14</v>
      </c>
      <c r="M173" s="387">
        <v>75.2</v>
      </c>
      <c r="N173" s="384">
        <v>1564</v>
      </c>
      <c r="O173" s="383">
        <v>135</v>
      </c>
      <c r="P173" s="383">
        <v>89.4</v>
      </c>
      <c r="Q173" s="384">
        <v>49673</v>
      </c>
      <c r="R173" s="383">
        <v>90.7</v>
      </c>
      <c r="S173" s="384">
        <v>8343</v>
      </c>
      <c r="T173" s="386">
        <v>2.2349999999999999</v>
      </c>
      <c r="U173" s="532">
        <v>98.14</v>
      </c>
    </row>
    <row r="174" spans="1:21">
      <c r="A174" s="33"/>
      <c r="B174" s="34" t="s">
        <v>167</v>
      </c>
      <c r="C174" s="387">
        <v>74</v>
      </c>
      <c r="D174" s="383">
        <v>1552.2</v>
      </c>
      <c r="E174" s="383">
        <v>129</v>
      </c>
      <c r="F174" s="383">
        <v>89.7</v>
      </c>
      <c r="G174" s="384">
        <v>48055</v>
      </c>
      <c r="H174" s="383">
        <v>107.952</v>
      </c>
      <c r="I174" s="384">
        <v>27824263</v>
      </c>
      <c r="J174" s="386">
        <v>2.2029999999999998</v>
      </c>
      <c r="K174" s="532">
        <v>98.754000000000005</v>
      </c>
      <c r="M174" s="387">
        <v>74</v>
      </c>
      <c r="N174" s="384">
        <v>1573.6</v>
      </c>
      <c r="O174" s="383">
        <v>129</v>
      </c>
      <c r="P174" s="383">
        <v>89.6</v>
      </c>
      <c r="Q174" s="384">
        <v>48483</v>
      </c>
      <c r="R174" s="383">
        <v>107.952</v>
      </c>
      <c r="S174" s="384">
        <v>8780</v>
      </c>
      <c r="T174" s="386">
        <v>2.2029999999999998</v>
      </c>
      <c r="U174" s="532">
        <v>98.754000000000005</v>
      </c>
    </row>
    <row r="175" spans="1:21">
      <c r="A175" s="33"/>
      <c r="B175" s="34" t="s">
        <v>168</v>
      </c>
      <c r="C175" s="387">
        <v>74.900000000000006</v>
      </c>
      <c r="D175" s="383">
        <v>1518.9</v>
      </c>
      <c r="E175" s="383">
        <v>140.80000000000001</v>
      </c>
      <c r="F175" s="383">
        <v>88.5</v>
      </c>
      <c r="G175" s="384">
        <v>46282</v>
      </c>
      <c r="H175" s="383">
        <v>109.94199999999999</v>
      </c>
      <c r="I175" s="384">
        <v>2459888</v>
      </c>
      <c r="J175" s="386">
        <v>2.2160000000000002</v>
      </c>
      <c r="K175" s="532">
        <v>98.855000000000004</v>
      </c>
      <c r="M175" s="387">
        <v>74.900000000000006</v>
      </c>
      <c r="N175" s="384">
        <v>1581.4</v>
      </c>
      <c r="O175" s="383">
        <v>140.80000000000001</v>
      </c>
      <c r="P175" s="383">
        <v>88.5</v>
      </c>
      <c r="Q175" s="384">
        <v>48155</v>
      </c>
      <c r="R175" s="383">
        <v>109.94199999999999</v>
      </c>
      <c r="S175" s="384">
        <v>9858</v>
      </c>
      <c r="T175" s="386">
        <v>2.2160000000000002</v>
      </c>
      <c r="U175" s="532">
        <v>98.855000000000004</v>
      </c>
    </row>
    <row r="176" spans="1:21">
      <c r="A176" s="264" t="s">
        <v>184</v>
      </c>
      <c r="B176" s="64" t="s">
        <v>157</v>
      </c>
      <c r="C176" s="403">
        <v>78.599999999999994</v>
      </c>
      <c r="D176" s="396">
        <v>1562.021</v>
      </c>
      <c r="E176" s="396">
        <v>136.1</v>
      </c>
      <c r="F176" s="396">
        <v>89</v>
      </c>
      <c r="G176" s="397">
        <v>45706</v>
      </c>
      <c r="H176" s="396">
        <v>102.92100000000001</v>
      </c>
      <c r="I176" s="397">
        <v>1958312</v>
      </c>
      <c r="J176" s="401">
        <v>2.4300000000000002</v>
      </c>
      <c r="K176" s="534">
        <v>98.436000000000007</v>
      </c>
      <c r="M176" s="403">
        <v>78.599999999999994</v>
      </c>
      <c r="N176" s="397">
        <v>1586.4</v>
      </c>
      <c r="O176" s="396">
        <v>136.1</v>
      </c>
      <c r="P176" s="396">
        <v>89.2</v>
      </c>
      <c r="Q176" s="397">
        <v>47664</v>
      </c>
      <c r="R176" s="396">
        <v>102.92100000000001</v>
      </c>
      <c r="S176" s="397">
        <v>7725</v>
      </c>
      <c r="T176" s="401">
        <v>2.4300000000000002</v>
      </c>
      <c r="U176" s="534">
        <v>98.436000000000007</v>
      </c>
    </row>
    <row r="177" spans="1:21">
      <c r="A177" s="33">
        <v>2003</v>
      </c>
      <c r="B177" s="34" t="s">
        <v>158</v>
      </c>
      <c r="C177" s="387">
        <v>78.7</v>
      </c>
      <c r="D177" s="383">
        <v>1509.752</v>
      </c>
      <c r="E177" s="383">
        <v>130</v>
      </c>
      <c r="F177" s="383">
        <v>88.8</v>
      </c>
      <c r="G177" s="384">
        <v>43467</v>
      </c>
      <c r="H177" s="383">
        <v>97</v>
      </c>
      <c r="I177" s="384">
        <v>6052791</v>
      </c>
      <c r="J177" s="386">
        <v>2.4380000000000002</v>
      </c>
      <c r="K177" s="532">
        <v>99.367999999999995</v>
      </c>
      <c r="M177" s="387">
        <v>78.7</v>
      </c>
      <c r="N177" s="384">
        <v>1531.3</v>
      </c>
      <c r="O177" s="383">
        <v>130</v>
      </c>
      <c r="P177" s="383">
        <v>89.1</v>
      </c>
      <c r="Q177" s="384">
        <v>46818</v>
      </c>
      <c r="R177" s="383">
        <v>97</v>
      </c>
      <c r="S177" s="384">
        <v>8434</v>
      </c>
      <c r="T177" s="386">
        <v>2.4380000000000002</v>
      </c>
      <c r="U177" s="532">
        <v>99.367999999999995</v>
      </c>
    </row>
    <row r="178" spans="1:21">
      <c r="A178" s="33"/>
      <c r="B178" s="34" t="s">
        <v>159</v>
      </c>
      <c r="C178" s="387">
        <v>78.8</v>
      </c>
      <c r="D178" s="383">
        <v>1476.029</v>
      </c>
      <c r="E178" s="383">
        <v>133.4</v>
      </c>
      <c r="F178" s="383">
        <v>88</v>
      </c>
      <c r="G178" s="384">
        <v>42189</v>
      </c>
      <c r="H178" s="383">
        <v>111.81399999999999</v>
      </c>
      <c r="I178" s="384">
        <v>2175017</v>
      </c>
      <c r="J178" s="386">
        <v>2.427</v>
      </c>
      <c r="K178" s="532">
        <v>99.265000000000001</v>
      </c>
      <c r="M178" s="387">
        <v>78.8</v>
      </c>
      <c r="N178" s="384">
        <v>1510.9</v>
      </c>
      <c r="O178" s="383">
        <v>133.4</v>
      </c>
      <c r="P178" s="383">
        <v>88.8</v>
      </c>
      <c r="Q178" s="384">
        <v>46870</v>
      </c>
      <c r="R178" s="383">
        <v>111.81399999999999</v>
      </c>
      <c r="S178" s="384">
        <v>9698</v>
      </c>
      <c r="T178" s="386">
        <v>2.427</v>
      </c>
      <c r="U178" s="532">
        <v>99.265000000000001</v>
      </c>
    </row>
    <row r="179" spans="1:21">
      <c r="A179" s="33"/>
      <c r="B179" s="34" t="s">
        <v>160</v>
      </c>
      <c r="C179" s="387">
        <v>78</v>
      </c>
      <c r="D179" s="383">
        <v>1496.6469999999999</v>
      </c>
      <c r="E179" s="383">
        <v>125.6</v>
      </c>
      <c r="F179" s="383">
        <v>89.1</v>
      </c>
      <c r="G179" s="384">
        <v>41526</v>
      </c>
      <c r="H179" s="383">
        <v>110.10899999999999</v>
      </c>
      <c r="I179" s="384">
        <v>4922158</v>
      </c>
      <c r="J179" s="386">
        <v>2.4159999999999999</v>
      </c>
      <c r="K179" s="532">
        <v>99.165000000000006</v>
      </c>
      <c r="M179" s="387">
        <v>78</v>
      </c>
      <c r="N179" s="384">
        <v>1479.4</v>
      </c>
      <c r="O179" s="383">
        <v>125.6</v>
      </c>
      <c r="P179" s="383">
        <v>88.8</v>
      </c>
      <c r="Q179" s="384">
        <v>45339</v>
      </c>
      <c r="R179" s="383">
        <v>110.10899999999999</v>
      </c>
      <c r="S179" s="384">
        <v>9199</v>
      </c>
      <c r="T179" s="386">
        <v>2.4159999999999999</v>
      </c>
      <c r="U179" s="532">
        <v>99.165000000000006</v>
      </c>
    </row>
    <row r="180" spans="1:21">
      <c r="A180" s="33"/>
      <c r="B180" s="34" t="s">
        <v>161</v>
      </c>
      <c r="C180" s="387">
        <v>77.099999999999994</v>
      </c>
      <c r="D180" s="383">
        <v>1485.6030000000001</v>
      </c>
      <c r="E180" s="383">
        <v>132.5</v>
      </c>
      <c r="F180" s="383">
        <v>88.9</v>
      </c>
      <c r="G180" s="384">
        <v>44763</v>
      </c>
      <c r="H180" s="383">
        <v>116.89400000000001</v>
      </c>
      <c r="I180" s="384">
        <v>37725492</v>
      </c>
      <c r="J180" s="386">
        <v>2.41</v>
      </c>
      <c r="K180" s="532">
        <v>99.686000000000007</v>
      </c>
      <c r="M180" s="387">
        <v>77.099999999999994</v>
      </c>
      <c r="N180" s="384">
        <v>1451.3</v>
      </c>
      <c r="O180" s="383">
        <v>132.5</v>
      </c>
      <c r="P180" s="383">
        <v>88.6</v>
      </c>
      <c r="Q180" s="384">
        <v>44468</v>
      </c>
      <c r="R180" s="383">
        <v>116.89400000000001</v>
      </c>
      <c r="S180" s="384">
        <v>8527</v>
      </c>
      <c r="T180" s="386">
        <v>2.41</v>
      </c>
      <c r="U180" s="532">
        <v>99.686000000000007</v>
      </c>
    </row>
    <row r="181" spans="1:21">
      <c r="A181" s="33"/>
      <c r="B181" s="34" t="s">
        <v>162</v>
      </c>
      <c r="C181" s="387">
        <v>77.5</v>
      </c>
      <c r="D181" s="383">
        <v>1530.91</v>
      </c>
      <c r="E181" s="383">
        <v>142.6</v>
      </c>
      <c r="F181" s="383">
        <v>88</v>
      </c>
      <c r="G181" s="384">
        <v>44800</v>
      </c>
      <c r="H181" s="383">
        <v>113.05200000000001</v>
      </c>
      <c r="I181" s="384">
        <v>3428135</v>
      </c>
      <c r="J181" s="386">
        <v>2.3980000000000001</v>
      </c>
      <c r="K181" s="532">
        <v>99.58</v>
      </c>
      <c r="M181" s="387">
        <v>77.5</v>
      </c>
      <c r="N181" s="384">
        <v>1488.2</v>
      </c>
      <c r="O181" s="383">
        <v>142.6</v>
      </c>
      <c r="P181" s="383">
        <v>87.8</v>
      </c>
      <c r="Q181" s="384">
        <v>43488</v>
      </c>
      <c r="R181" s="383">
        <v>113.05200000000001</v>
      </c>
      <c r="S181" s="384">
        <v>4722</v>
      </c>
      <c r="T181" s="386">
        <v>2.3980000000000001</v>
      </c>
      <c r="U181" s="532">
        <v>99.58</v>
      </c>
    </row>
    <row r="182" spans="1:21">
      <c r="A182" s="33"/>
      <c r="B182" s="34" t="s">
        <v>163</v>
      </c>
      <c r="C182" s="387">
        <v>77.099999999999994</v>
      </c>
      <c r="D182" s="383">
        <v>1556.4</v>
      </c>
      <c r="E182" s="383">
        <v>120.4</v>
      </c>
      <c r="F182" s="383">
        <v>88.6</v>
      </c>
      <c r="G182" s="384">
        <v>46567</v>
      </c>
      <c r="H182" s="383">
        <v>88.156999999999996</v>
      </c>
      <c r="I182" s="384">
        <v>3259261</v>
      </c>
      <c r="J182" s="386">
        <v>2.3919999999999999</v>
      </c>
      <c r="K182" s="532">
        <v>100.10599999999999</v>
      </c>
      <c r="M182" s="387">
        <v>77.099999999999994</v>
      </c>
      <c r="N182" s="384">
        <v>1536.4</v>
      </c>
      <c r="O182" s="383">
        <v>120.4</v>
      </c>
      <c r="P182" s="383">
        <v>88.2</v>
      </c>
      <c r="Q182" s="384">
        <v>42371</v>
      </c>
      <c r="R182" s="383">
        <v>88.156999999999996</v>
      </c>
      <c r="S182" s="384">
        <v>11148</v>
      </c>
      <c r="T182" s="386">
        <v>2.3919999999999999</v>
      </c>
      <c r="U182" s="532">
        <v>100.10599999999999</v>
      </c>
    </row>
    <row r="183" spans="1:21">
      <c r="A183" s="33"/>
      <c r="B183" s="34" t="s">
        <v>164</v>
      </c>
      <c r="C183" s="387">
        <v>77.2</v>
      </c>
      <c r="D183" s="383">
        <v>1548.8</v>
      </c>
      <c r="E183" s="383">
        <v>108</v>
      </c>
      <c r="F183" s="383">
        <v>86.6</v>
      </c>
      <c r="G183" s="384">
        <v>44732</v>
      </c>
      <c r="H183" s="383">
        <v>109.824</v>
      </c>
      <c r="I183" s="384">
        <v>5123426</v>
      </c>
      <c r="J183" s="386">
        <v>2.403</v>
      </c>
      <c r="K183" s="532">
        <v>99.474999999999994</v>
      </c>
      <c r="M183" s="387">
        <v>77.2</v>
      </c>
      <c r="N183" s="384">
        <v>1528.7</v>
      </c>
      <c r="O183" s="383">
        <v>108</v>
      </c>
      <c r="P183" s="383">
        <v>86.5</v>
      </c>
      <c r="Q183" s="384">
        <v>41441</v>
      </c>
      <c r="R183" s="383">
        <v>109.824</v>
      </c>
      <c r="S183" s="384">
        <v>6972</v>
      </c>
      <c r="T183" s="386">
        <v>2.403</v>
      </c>
      <c r="U183" s="532">
        <v>99.474999999999994</v>
      </c>
    </row>
    <row r="184" spans="1:21">
      <c r="A184" s="33"/>
      <c r="B184" s="34" t="s">
        <v>165</v>
      </c>
      <c r="C184" s="387">
        <v>78</v>
      </c>
      <c r="D184" s="383">
        <v>1550.4</v>
      </c>
      <c r="E184" s="383">
        <v>107</v>
      </c>
      <c r="F184" s="383">
        <v>86.4</v>
      </c>
      <c r="G184" s="384">
        <v>43975</v>
      </c>
      <c r="H184" s="383">
        <v>94.405000000000001</v>
      </c>
      <c r="I184" s="384">
        <v>2073952</v>
      </c>
      <c r="J184" s="386">
        <v>2.3919999999999999</v>
      </c>
      <c r="K184" s="532">
        <v>100.21</v>
      </c>
      <c r="M184" s="387">
        <v>78</v>
      </c>
      <c r="N184" s="384">
        <v>1536.3</v>
      </c>
      <c r="O184" s="383">
        <v>107</v>
      </c>
      <c r="P184" s="383">
        <v>86.4</v>
      </c>
      <c r="Q184" s="384">
        <v>40679</v>
      </c>
      <c r="R184" s="383">
        <v>94.405000000000001</v>
      </c>
      <c r="S184" s="384">
        <v>8848</v>
      </c>
      <c r="T184" s="386">
        <v>2.3919999999999999</v>
      </c>
      <c r="U184" s="532">
        <v>100.21</v>
      </c>
    </row>
    <row r="185" spans="1:21">
      <c r="A185" s="33"/>
      <c r="B185" s="34" t="s">
        <v>166</v>
      </c>
      <c r="C185" s="387">
        <v>76.099999999999994</v>
      </c>
      <c r="D185" s="383">
        <v>1568.8</v>
      </c>
      <c r="E185" s="383">
        <v>121.9</v>
      </c>
      <c r="F185" s="383">
        <v>86.4</v>
      </c>
      <c r="G185" s="384">
        <v>41942</v>
      </c>
      <c r="H185" s="383">
        <v>96.825999999999993</v>
      </c>
      <c r="I185" s="384">
        <v>4241003</v>
      </c>
      <c r="J185" s="386">
        <v>2.4089999999999998</v>
      </c>
      <c r="K185" s="532">
        <v>100</v>
      </c>
      <c r="M185" s="387">
        <v>76.099999999999994</v>
      </c>
      <c r="N185" s="384">
        <v>1553.2</v>
      </c>
      <c r="O185" s="383">
        <v>121.9</v>
      </c>
      <c r="P185" s="383">
        <v>86.5</v>
      </c>
      <c r="Q185" s="384">
        <v>39515</v>
      </c>
      <c r="R185" s="383">
        <v>96.825999999999993</v>
      </c>
      <c r="S185" s="384">
        <v>9357</v>
      </c>
      <c r="T185" s="386">
        <v>2.4089999999999998</v>
      </c>
      <c r="U185" s="532">
        <v>100</v>
      </c>
    </row>
    <row r="186" spans="1:21">
      <c r="A186" s="33"/>
      <c r="B186" s="34" t="s">
        <v>167</v>
      </c>
      <c r="C186" s="387">
        <v>75.8</v>
      </c>
      <c r="D186" s="383">
        <v>1541.9</v>
      </c>
      <c r="E186" s="383">
        <v>113.9</v>
      </c>
      <c r="F186" s="383">
        <v>84.7</v>
      </c>
      <c r="G186" s="384">
        <v>37455</v>
      </c>
      <c r="H186" s="383">
        <v>88.373000000000005</v>
      </c>
      <c r="I186" s="384">
        <v>28299213</v>
      </c>
      <c r="J186" s="386">
        <v>2.403</v>
      </c>
      <c r="K186" s="532">
        <v>99.578999999999994</v>
      </c>
      <c r="M186" s="387">
        <v>75.8</v>
      </c>
      <c r="N186" s="384">
        <v>1555.7</v>
      </c>
      <c r="O186" s="383">
        <v>113.9</v>
      </c>
      <c r="P186" s="383">
        <v>84.6</v>
      </c>
      <c r="Q186" s="384">
        <v>38397</v>
      </c>
      <c r="R186" s="383">
        <v>88.373000000000005</v>
      </c>
      <c r="S186" s="384">
        <v>9051</v>
      </c>
      <c r="T186" s="386">
        <v>2.403</v>
      </c>
      <c r="U186" s="532">
        <v>99.578999999999994</v>
      </c>
    </row>
    <row r="187" spans="1:21">
      <c r="A187" s="50"/>
      <c r="B187" s="51" t="s">
        <v>168</v>
      </c>
      <c r="C187" s="410">
        <v>75.2</v>
      </c>
      <c r="D187" s="405">
        <v>1481.5</v>
      </c>
      <c r="E187" s="405">
        <v>114.1</v>
      </c>
      <c r="F187" s="405">
        <v>84</v>
      </c>
      <c r="G187" s="406">
        <v>36461</v>
      </c>
      <c r="H187" s="405">
        <v>86.447999999999993</v>
      </c>
      <c r="I187" s="406">
        <v>2194477</v>
      </c>
      <c r="J187" s="409">
        <v>2.3980000000000001</v>
      </c>
      <c r="K187" s="533">
        <v>100</v>
      </c>
      <c r="M187" s="410">
        <v>75.2</v>
      </c>
      <c r="N187" s="406">
        <v>1537.7</v>
      </c>
      <c r="O187" s="405">
        <v>114.1</v>
      </c>
      <c r="P187" s="405">
        <v>84.1</v>
      </c>
      <c r="Q187" s="406">
        <v>37482</v>
      </c>
      <c r="R187" s="405">
        <v>86.447999999999993</v>
      </c>
      <c r="S187" s="406">
        <v>9332</v>
      </c>
      <c r="T187" s="409">
        <v>2.3980000000000001</v>
      </c>
      <c r="U187" s="533">
        <v>100</v>
      </c>
    </row>
    <row r="188" spans="1:21">
      <c r="A188" s="265" t="s">
        <v>185</v>
      </c>
      <c r="B188" s="34" t="s">
        <v>157</v>
      </c>
      <c r="C188" s="387">
        <v>75.099999999999994</v>
      </c>
      <c r="D188" s="383">
        <v>1563.4</v>
      </c>
      <c r="E188" s="383">
        <v>119.8</v>
      </c>
      <c r="F188" s="383">
        <v>88.1</v>
      </c>
      <c r="G188" s="384">
        <v>34486</v>
      </c>
      <c r="H188" s="383">
        <v>106.65900000000001</v>
      </c>
      <c r="I188" s="384">
        <v>2497260</v>
      </c>
      <c r="J188" s="386">
        <v>2.395</v>
      </c>
      <c r="K188" s="532">
        <v>100.10599999999999</v>
      </c>
      <c r="M188" s="387">
        <v>75.099999999999994</v>
      </c>
      <c r="N188" s="384">
        <v>1596.4</v>
      </c>
      <c r="O188" s="383">
        <v>119.8</v>
      </c>
      <c r="P188" s="383">
        <v>88.3</v>
      </c>
      <c r="Q188" s="384">
        <v>36528</v>
      </c>
      <c r="R188" s="383">
        <v>106.65900000000001</v>
      </c>
      <c r="S188" s="384">
        <v>10231</v>
      </c>
      <c r="T188" s="386">
        <v>2.395</v>
      </c>
      <c r="U188" s="532">
        <v>100.10599999999999</v>
      </c>
    </row>
    <row r="189" spans="1:21">
      <c r="A189" s="33">
        <v>2004</v>
      </c>
      <c r="B189" s="34" t="s">
        <v>158</v>
      </c>
      <c r="C189" s="387">
        <v>75.599999999999994</v>
      </c>
      <c r="D189" s="383">
        <v>1540.1</v>
      </c>
      <c r="E189" s="383">
        <v>146.6</v>
      </c>
      <c r="F189" s="383">
        <v>88</v>
      </c>
      <c r="G189" s="384">
        <v>33037</v>
      </c>
      <c r="H189" s="383">
        <v>115.84399999999999</v>
      </c>
      <c r="I189" s="384">
        <v>7638959</v>
      </c>
      <c r="J189" s="386">
        <v>2.38</v>
      </c>
      <c r="K189" s="532">
        <v>100.318</v>
      </c>
      <c r="M189" s="387">
        <v>75.599999999999994</v>
      </c>
      <c r="N189" s="384">
        <v>1569.4</v>
      </c>
      <c r="O189" s="383">
        <v>146.6</v>
      </c>
      <c r="P189" s="383">
        <v>88.3</v>
      </c>
      <c r="Q189" s="384">
        <v>36013</v>
      </c>
      <c r="R189" s="383">
        <v>115.84399999999999</v>
      </c>
      <c r="S189" s="384">
        <v>10293</v>
      </c>
      <c r="T189" s="386">
        <v>2.38</v>
      </c>
      <c r="U189" s="532">
        <v>100.318</v>
      </c>
    </row>
    <row r="190" spans="1:21">
      <c r="A190" s="33"/>
      <c r="B190" s="34" t="s">
        <v>159</v>
      </c>
      <c r="C190" s="387">
        <v>75.5</v>
      </c>
      <c r="D190" s="383">
        <v>1515.1</v>
      </c>
      <c r="E190" s="383">
        <v>117.8</v>
      </c>
      <c r="F190" s="383">
        <v>88.5</v>
      </c>
      <c r="G190" s="384">
        <v>32665</v>
      </c>
      <c r="H190" s="383">
        <v>106.41800000000001</v>
      </c>
      <c r="I190" s="384">
        <v>1218907</v>
      </c>
      <c r="J190" s="386">
        <v>2.363</v>
      </c>
      <c r="K190" s="532">
        <v>100.212</v>
      </c>
      <c r="M190" s="387">
        <v>75.5</v>
      </c>
      <c r="N190" s="384">
        <v>1563.8</v>
      </c>
      <c r="O190" s="383">
        <v>117.8</v>
      </c>
      <c r="P190" s="383">
        <v>89.3</v>
      </c>
      <c r="Q190" s="384">
        <v>35322</v>
      </c>
      <c r="R190" s="383">
        <v>106.41800000000001</v>
      </c>
      <c r="S190" s="384">
        <v>5580</v>
      </c>
      <c r="T190" s="386">
        <v>2.363</v>
      </c>
      <c r="U190" s="532">
        <v>100.212</v>
      </c>
    </row>
    <row r="191" spans="1:21">
      <c r="A191" s="33"/>
      <c r="B191" s="34" t="s">
        <v>160</v>
      </c>
      <c r="C191" s="387">
        <v>75.099999999999994</v>
      </c>
      <c r="D191" s="383">
        <v>1657</v>
      </c>
      <c r="E191" s="383">
        <v>125.9</v>
      </c>
      <c r="F191" s="383">
        <v>87.9</v>
      </c>
      <c r="G191" s="384">
        <v>32302</v>
      </c>
      <c r="H191" s="383">
        <v>98.933999999999997</v>
      </c>
      <c r="I191" s="384">
        <v>5252015</v>
      </c>
      <c r="J191" s="386">
        <v>2.37</v>
      </c>
      <c r="K191" s="532">
        <v>99.683999999999997</v>
      </c>
      <c r="M191" s="387">
        <v>75.099999999999994</v>
      </c>
      <c r="N191" s="384">
        <v>1640.7</v>
      </c>
      <c r="O191" s="383">
        <v>125.9</v>
      </c>
      <c r="P191" s="383">
        <v>87.6</v>
      </c>
      <c r="Q191" s="384">
        <v>35664</v>
      </c>
      <c r="R191" s="383">
        <v>98.933999999999997</v>
      </c>
      <c r="S191" s="384">
        <v>10156</v>
      </c>
      <c r="T191" s="386">
        <v>2.37</v>
      </c>
      <c r="U191" s="532">
        <v>99.683999999999997</v>
      </c>
    </row>
    <row r="192" spans="1:21">
      <c r="A192" s="33"/>
      <c r="B192" s="34" t="s">
        <v>161</v>
      </c>
      <c r="C192" s="387">
        <v>75.7</v>
      </c>
      <c r="D192" s="383">
        <v>1688</v>
      </c>
      <c r="E192" s="383">
        <v>121.3</v>
      </c>
      <c r="F192" s="383">
        <v>88</v>
      </c>
      <c r="G192" s="384">
        <v>32323</v>
      </c>
      <c r="H192" s="383">
        <v>79.822000000000003</v>
      </c>
      <c r="I192" s="384">
        <v>48136135</v>
      </c>
      <c r="J192" s="386">
        <v>2.38</v>
      </c>
      <c r="K192" s="532">
        <v>99.79</v>
      </c>
      <c r="M192" s="387">
        <v>75.7</v>
      </c>
      <c r="N192" s="384">
        <v>1646.8</v>
      </c>
      <c r="O192" s="383">
        <v>121.3</v>
      </c>
      <c r="P192" s="383">
        <v>87.7</v>
      </c>
      <c r="Q192" s="384">
        <v>32665</v>
      </c>
      <c r="R192" s="383">
        <v>79.822000000000003</v>
      </c>
      <c r="S192" s="384">
        <v>10519</v>
      </c>
      <c r="T192" s="386">
        <v>2.38</v>
      </c>
      <c r="U192" s="532">
        <v>99.79</v>
      </c>
    </row>
    <row r="193" spans="1:21">
      <c r="A193" s="33"/>
      <c r="B193" s="34" t="s">
        <v>162</v>
      </c>
      <c r="C193" s="387">
        <v>74.7</v>
      </c>
      <c r="D193" s="383">
        <v>1701</v>
      </c>
      <c r="E193" s="383">
        <v>120.7</v>
      </c>
      <c r="F193" s="383">
        <v>87.4</v>
      </c>
      <c r="G193" s="384">
        <v>36100</v>
      </c>
      <c r="H193" s="383">
        <v>74.338999999999999</v>
      </c>
      <c r="I193" s="384">
        <v>4138694</v>
      </c>
      <c r="J193" s="386">
        <v>2.375</v>
      </c>
      <c r="K193" s="532">
        <v>100.316</v>
      </c>
      <c r="M193" s="387">
        <v>74.7</v>
      </c>
      <c r="N193" s="384">
        <v>1650.7</v>
      </c>
      <c r="O193" s="383">
        <v>120.7</v>
      </c>
      <c r="P193" s="383">
        <v>87.2</v>
      </c>
      <c r="Q193" s="384">
        <v>34171</v>
      </c>
      <c r="R193" s="383">
        <v>74.338999999999999</v>
      </c>
      <c r="S193" s="384">
        <v>6391</v>
      </c>
      <c r="T193" s="386">
        <v>2.375</v>
      </c>
      <c r="U193" s="532">
        <v>100.316</v>
      </c>
    </row>
    <row r="194" spans="1:21">
      <c r="A194" s="33"/>
      <c r="B194" s="34" t="s">
        <v>163</v>
      </c>
      <c r="C194" s="387">
        <v>74.7</v>
      </c>
      <c r="D194" s="383">
        <v>1659</v>
      </c>
      <c r="E194" s="383">
        <v>139.9</v>
      </c>
      <c r="F194" s="383">
        <v>87.8</v>
      </c>
      <c r="G194" s="384">
        <v>36484</v>
      </c>
      <c r="H194" s="383">
        <v>92.867000000000004</v>
      </c>
      <c r="I194" s="384">
        <v>2903960</v>
      </c>
      <c r="J194" s="386">
        <v>2.379</v>
      </c>
      <c r="K194" s="532">
        <v>100.105</v>
      </c>
      <c r="M194" s="387">
        <v>74.7</v>
      </c>
      <c r="N194" s="384">
        <v>1635.9</v>
      </c>
      <c r="O194" s="383">
        <v>139.9</v>
      </c>
      <c r="P194" s="383">
        <v>87.5</v>
      </c>
      <c r="Q194" s="384">
        <v>33757</v>
      </c>
      <c r="R194" s="383">
        <v>92.867000000000004</v>
      </c>
      <c r="S194" s="384">
        <v>10544</v>
      </c>
      <c r="T194" s="386">
        <v>2.379</v>
      </c>
      <c r="U194" s="532">
        <v>100.105</v>
      </c>
    </row>
    <row r="195" spans="1:21">
      <c r="A195" s="33"/>
      <c r="B195" s="34" t="s">
        <v>164</v>
      </c>
      <c r="C195" s="387">
        <v>75</v>
      </c>
      <c r="D195" s="383">
        <v>1599</v>
      </c>
      <c r="E195" s="383">
        <v>127.5</v>
      </c>
      <c r="F195" s="383">
        <v>87.4</v>
      </c>
      <c r="G195" s="384">
        <v>37270</v>
      </c>
      <c r="H195" s="383">
        <v>80.134</v>
      </c>
      <c r="I195" s="384">
        <v>7972673</v>
      </c>
      <c r="J195" s="386">
        <v>2.3769999999999998</v>
      </c>
      <c r="K195" s="532">
        <v>100.316</v>
      </c>
      <c r="M195" s="387">
        <v>75</v>
      </c>
      <c r="N195" s="384">
        <v>1568.2</v>
      </c>
      <c r="O195" s="383">
        <v>127.5</v>
      </c>
      <c r="P195" s="383">
        <v>87.2</v>
      </c>
      <c r="Q195" s="384">
        <v>33423</v>
      </c>
      <c r="R195" s="383">
        <v>80.134</v>
      </c>
      <c r="S195" s="384">
        <v>10797</v>
      </c>
      <c r="T195" s="386">
        <v>2.3769999999999998</v>
      </c>
      <c r="U195" s="532">
        <v>100.316</v>
      </c>
    </row>
    <row r="196" spans="1:21">
      <c r="A196" s="33"/>
      <c r="B196" s="34" t="s">
        <v>165</v>
      </c>
      <c r="C196" s="387">
        <v>74.3</v>
      </c>
      <c r="D196" s="383">
        <v>1671</v>
      </c>
      <c r="E196" s="383">
        <v>132.4</v>
      </c>
      <c r="F196" s="383">
        <v>86.4</v>
      </c>
      <c r="G196" s="384">
        <v>35781</v>
      </c>
      <c r="H196" s="383">
        <v>99.534999999999997</v>
      </c>
      <c r="I196" s="384">
        <v>2553960</v>
      </c>
      <c r="J196" s="386">
        <v>2.3519999999999999</v>
      </c>
      <c r="K196" s="532">
        <v>100.52500000000001</v>
      </c>
      <c r="M196" s="387">
        <v>74.3</v>
      </c>
      <c r="N196" s="384">
        <v>1654.7</v>
      </c>
      <c r="O196" s="383">
        <v>132.4</v>
      </c>
      <c r="P196" s="383">
        <v>86.4</v>
      </c>
      <c r="Q196" s="384">
        <v>33041</v>
      </c>
      <c r="R196" s="383">
        <v>99.534999999999997</v>
      </c>
      <c r="S196" s="384">
        <v>11387</v>
      </c>
      <c r="T196" s="386">
        <v>2.3519999999999999</v>
      </c>
      <c r="U196" s="532">
        <v>100.52500000000001</v>
      </c>
    </row>
    <row r="197" spans="1:21">
      <c r="A197" s="33"/>
      <c r="B197" s="34" t="s">
        <v>166</v>
      </c>
      <c r="C197" s="387">
        <v>74.5</v>
      </c>
      <c r="D197" s="383">
        <v>1727</v>
      </c>
      <c r="E197" s="383">
        <v>131.19999999999999</v>
      </c>
      <c r="F197" s="383">
        <v>86.8</v>
      </c>
      <c r="G197" s="384">
        <v>32982</v>
      </c>
      <c r="H197" s="383">
        <v>86.899000000000001</v>
      </c>
      <c r="I197" s="384">
        <v>5246238</v>
      </c>
      <c r="J197" s="386">
        <v>2.3460000000000001</v>
      </c>
      <c r="K197" s="532">
        <v>101.684</v>
      </c>
      <c r="M197" s="387">
        <v>74.5</v>
      </c>
      <c r="N197" s="384">
        <v>1704</v>
      </c>
      <c r="O197" s="383">
        <v>131.19999999999999</v>
      </c>
      <c r="P197" s="383">
        <v>86.8</v>
      </c>
      <c r="Q197" s="384">
        <v>32112</v>
      </c>
      <c r="R197" s="383">
        <v>86.899000000000001</v>
      </c>
      <c r="S197" s="384">
        <v>11866</v>
      </c>
      <c r="T197" s="386">
        <v>2.3460000000000001</v>
      </c>
      <c r="U197" s="532">
        <v>101.684</v>
      </c>
    </row>
    <row r="198" spans="1:21">
      <c r="A198" s="33"/>
      <c r="B198" s="34" t="s">
        <v>167</v>
      </c>
      <c r="C198" s="387">
        <v>75.3</v>
      </c>
      <c r="D198" s="383">
        <v>1731</v>
      </c>
      <c r="E198" s="383">
        <v>140.1</v>
      </c>
      <c r="F198" s="383">
        <v>87.2</v>
      </c>
      <c r="G198" s="384">
        <v>31771</v>
      </c>
      <c r="H198" s="383">
        <v>88.694999999999993</v>
      </c>
      <c r="I198" s="384">
        <v>34978533</v>
      </c>
      <c r="J198" s="386">
        <v>2.3380000000000001</v>
      </c>
      <c r="K198" s="532">
        <v>101.795</v>
      </c>
      <c r="M198" s="387">
        <v>75.3</v>
      </c>
      <c r="N198" s="384">
        <v>1746.2</v>
      </c>
      <c r="O198" s="383">
        <v>140.1</v>
      </c>
      <c r="P198" s="383">
        <v>87.1</v>
      </c>
      <c r="Q198" s="384">
        <v>31698</v>
      </c>
      <c r="R198" s="383">
        <v>88.694999999999993</v>
      </c>
      <c r="S198" s="384">
        <v>11161</v>
      </c>
      <c r="T198" s="386">
        <v>2.3380000000000001</v>
      </c>
      <c r="U198" s="532">
        <v>101.795</v>
      </c>
    </row>
    <row r="199" spans="1:21">
      <c r="A199" s="33"/>
      <c r="B199" s="34" t="s">
        <v>168</v>
      </c>
      <c r="C199" s="387">
        <v>76</v>
      </c>
      <c r="D199" s="383">
        <v>1665</v>
      </c>
      <c r="E199" s="383">
        <v>137</v>
      </c>
      <c r="F199" s="383">
        <v>87.4</v>
      </c>
      <c r="G199" s="384">
        <v>30074</v>
      </c>
      <c r="H199" s="383">
        <v>86.295000000000002</v>
      </c>
      <c r="I199" s="384">
        <v>2651551</v>
      </c>
      <c r="J199" s="386">
        <v>2.3180000000000001</v>
      </c>
      <c r="K199" s="532">
        <v>100.73699999999999</v>
      </c>
      <c r="M199" s="387">
        <v>76</v>
      </c>
      <c r="N199" s="384">
        <v>1724.2</v>
      </c>
      <c r="O199" s="383">
        <v>137</v>
      </c>
      <c r="P199" s="383">
        <v>87.6</v>
      </c>
      <c r="Q199" s="384">
        <v>31091</v>
      </c>
      <c r="R199" s="383">
        <v>86.295000000000002</v>
      </c>
      <c r="S199" s="384">
        <v>12058</v>
      </c>
      <c r="T199" s="386">
        <v>2.3180000000000001</v>
      </c>
      <c r="U199" s="532">
        <v>100.73699999999999</v>
      </c>
    </row>
    <row r="200" spans="1:21">
      <c r="A200" s="264" t="s">
        <v>186</v>
      </c>
      <c r="B200" s="64" t="s">
        <v>157</v>
      </c>
      <c r="C200" s="403">
        <v>77.099999999999994</v>
      </c>
      <c r="D200" s="396">
        <v>1677</v>
      </c>
      <c r="E200" s="396">
        <v>127.1</v>
      </c>
      <c r="F200" s="396">
        <v>86.5</v>
      </c>
      <c r="G200" s="397">
        <v>28408</v>
      </c>
      <c r="H200" s="396">
        <v>77.281999999999996</v>
      </c>
      <c r="I200" s="397">
        <v>2641751</v>
      </c>
      <c r="J200" s="401">
        <v>2.3199999999999998</v>
      </c>
      <c r="K200" s="534">
        <v>100.63500000000001</v>
      </c>
      <c r="M200" s="403">
        <v>77.099999999999994</v>
      </c>
      <c r="N200" s="397">
        <v>1724.5</v>
      </c>
      <c r="O200" s="396">
        <v>127.1</v>
      </c>
      <c r="P200" s="396">
        <v>86.7</v>
      </c>
      <c r="Q200" s="397">
        <v>30648</v>
      </c>
      <c r="R200" s="396">
        <v>77.281999999999996</v>
      </c>
      <c r="S200" s="397">
        <v>11377</v>
      </c>
      <c r="T200" s="401">
        <v>2.3199999999999998</v>
      </c>
      <c r="U200" s="534">
        <v>100.63500000000001</v>
      </c>
    </row>
    <row r="201" spans="1:21">
      <c r="A201" s="33">
        <v>2005</v>
      </c>
      <c r="B201" s="34" t="s">
        <v>158</v>
      </c>
      <c r="C201" s="387">
        <v>77.099999999999994</v>
      </c>
      <c r="D201" s="383">
        <v>1725</v>
      </c>
      <c r="E201" s="383">
        <v>137.6</v>
      </c>
      <c r="F201" s="383">
        <v>86.9</v>
      </c>
      <c r="G201" s="384">
        <v>27725</v>
      </c>
      <c r="H201" s="383">
        <v>77.622</v>
      </c>
      <c r="I201" s="384">
        <v>8864267</v>
      </c>
      <c r="J201" s="386">
        <v>2.3079999999999998</v>
      </c>
      <c r="K201" s="532">
        <v>100.211</v>
      </c>
      <c r="M201" s="387">
        <v>77.099999999999994</v>
      </c>
      <c r="N201" s="384">
        <v>1767.1</v>
      </c>
      <c r="O201" s="383">
        <v>137.6</v>
      </c>
      <c r="P201" s="383">
        <v>87.3</v>
      </c>
      <c r="Q201" s="384">
        <v>30159</v>
      </c>
      <c r="R201" s="383">
        <v>77.622</v>
      </c>
      <c r="S201" s="384">
        <v>11839</v>
      </c>
      <c r="T201" s="386">
        <v>2.3079999999999998</v>
      </c>
      <c r="U201" s="532">
        <v>100.211</v>
      </c>
    </row>
    <row r="202" spans="1:21">
      <c r="A202" s="33"/>
      <c r="B202" s="34" t="s">
        <v>159</v>
      </c>
      <c r="C202" s="387">
        <v>77.900000000000006</v>
      </c>
      <c r="D202" s="383">
        <v>1745</v>
      </c>
      <c r="E202" s="383">
        <v>134.30000000000001</v>
      </c>
      <c r="F202" s="383">
        <v>87</v>
      </c>
      <c r="G202" s="384">
        <v>28090</v>
      </c>
      <c r="H202" s="383">
        <v>77.599000000000004</v>
      </c>
      <c r="I202" s="384">
        <v>2157507</v>
      </c>
      <c r="J202" s="386">
        <v>2.2730000000000001</v>
      </c>
      <c r="K202" s="532">
        <v>100.739</v>
      </c>
      <c r="M202" s="387">
        <v>77.900000000000006</v>
      </c>
      <c r="N202" s="384">
        <v>1813.8</v>
      </c>
      <c r="O202" s="383">
        <v>134.30000000000001</v>
      </c>
      <c r="P202" s="383">
        <v>87.8</v>
      </c>
      <c r="Q202" s="384">
        <v>30295</v>
      </c>
      <c r="R202" s="383">
        <v>77.599000000000004</v>
      </c>
      <c r="S202" s="384">
        <v>10135</v>
      </c>
      <c r="T202" s="386">
        <v>2.2730000000000001</v>
      </c>
      <c r="U202" s="532">
        <v>100.739</v>
      </c>
    </row>
    <row r="203" spans="1:21">
      <c r="A203" s="33"/>
      <c r="B203" s="34" t="s">
        <v>160</v>
      </c>
      <c r="C203" s="387">
        <v>79</v>
      </c>
      <c r="D203" s="383">
        <v>1793</v>
      </c>
      <c r="E203" s="383">
        <v>160.4</v>
      </c>
      <c r="F203" s="383">
        <v>87.9</v>
      </c>
      <c r="G203" s="384">
        <v>26725</v>
      </c>
      <c r="H203" s="383">
        <v>85.3</v>
      </c>
      <c r="I203" s="384">
        <v>5640298</v>
      </c>
      <c r="J203" s="386">
        <v>2.2719999999999998</v>
      </c>
      <c r="K203" s="532">
        <v>100.52800000000001</v>
      </c>
      <c r="M203" s="387">
        <v>79</v>
      </c>
      <c r="N203" s="384">
        <v>1774.9</v>
      </c>
      <c r="O203" s="383">
        <v>160.4</v>
      </c>
      <c r="P203" s="383">
        <v>87.6</v>
      </c>
      <c r="Q203" s="384">
        <v>30031</v>
      </c>
      <c r="R203" s="383">
        <v>85.3</v>
      </c>
      <c r="S203" s="384">
        <v>11488</v>
      </c>
      <c r="T203" s="386">
        <v>2.2719999999999998</v>
      </c>
      <c r="U203" s="532">
        <v>100.52800000000001</v>
      </c>
    </row>
    <row r="204" spans="1:21">
      <c r="A204" s="33"/>
      <c r="B204" s="34" t="s">
        <v>161</v>
      </c>
      <c r="C204" s="387">
        <v>79.400000000000006</v>
      </c>
      <c r="D204" s="383">
        <v>1787</v>
      </c>
      <c r="E204" s="383">
        <v>141.80000000000001</v>
      </c>
      <c r="F204" s="383">
        <v>90.5</v>
      </c>
      <c r="G204" s="384">
        <v>29787</v>
      </c>
      <c r="H204" s="383">
        <v>97.025000000000006</v>
      </c>
      <c r="I204" s="384">
        <v>59858833</v>
      </c>
      <c r="J204" s="386">
        <v>2.2730000000000001</v>
      </c>
      <c r="K204" s="532">
        <v>100.63200000000001</v>
      </c>
      <c r="M204" s="387">
        <v>79.400000000000006</v>
      </c>
      <c r="N204" s="384">
        <v>1737.6</v>
      </c>
      <c r="O204" s="383">
        <v>141.80000000000001</v>
      </c>
      <c r="P204" s="383">
        <v>90.1</v>
      </c>
      <c r="Q204" s="384">
        <v>29609</v>
      </c>
      <c r="R204" s="383">
        <v>97.025000000000006</v>
      </c>
      <c r="S204" s="384">
        <v>12657</v>
      </c>
      <c r="T204" s="386">
        <v>2.2730000000000001</v>
      </c>
      <c r="U204" s="532">
        <v>100.63200000000001</v>
      </c>
    </row>
    <row r="205" spans="1:21">
      <c r="A205" s="33"/>
      <c r="B205" s="34" t="s">
        <v>162</v>
      </c>
      <c r="C205" s="387">
        <v>78.599999999999994</v>
      </c>
      <c r="D205" s="383">
        <v>1830</v>
      </c>
      <c r="E205" s="383">
        <v>149.5</v>
      </c>
      <c r="F205" s="383">
        <v>87.6</v>
      </c>
      <c r="G205" s="384">
        <v>31601</v>
      </c>
      <c r="H205" s="383">
        <v>111.911</v>
      </c>
      <c r="I205" s="384">
        <v>6942509</v>
      </c>
      <c r="J205" s="386">
        <v>2.2629999999999999</v>
      </c>
      <c r="K205" s="532">
        <v>99.474999999999994</v>
      </c>
      <c r="M205" s="387">
        <v>78.599999999999994</v>
      </c>
      <c r="N205" s="384">
        <v>1767.8</v>
      </c>
      <c r="O205" s="383">
        <v>149.5</v>
      </c>
      <c r="P205" s="383">
        <v>87.3</v>
      </c>
      <c r="Q205" s="384">
        <v>29887</v>
      </c>
      <c r="R205" s="383">
        <v>111.911</v>
      </c>
      <c r="S205" s="384">
        <v>12318</v>
      </c>
      <c r="T205" s="386">
        <v>2.2629999999999999</v>
      </c>
      <c r="U205" s="532">
        <v>99.474999999999994</v>
      </c>
    </row>
    <row r="206" spans="1:21">
      <c r="A206" s="33"/>
      <c r="B206" s="34" t="s">
        <v>163</v>
      </c>
      <c r="C206" s="387">
        <v>78.599999999999994</v>
      </c>
      <c r="D206" s="383">
        <v>1818</v>
      </c>
      <c r="E206" s="383">
        <v>137.80000000000001</v>
      </c>
      <c r="F206" s="383">
        <v>87.5</v>
      </c>
      <c r="G206" s="384">
        <v>31595</v>
      </c>
      <c r="H206" s="383">
        <v>88.728999999999999</v>
      </c>
      <c r="I206" s="384">
        <v>3142423</v>
      </c>
      <c r="J206" s="386">
        <v>2.25</v>
      </c>
      <c r="K206" s="532">
        <v>99.789000000000001</v>
      </c>
      <c r="M206" s="387">
        <v>78.599999999999994</v>
      </c>
      <c r="N206" s="384">
        <v>1792.6</v>
      </c>
      <c r="O206" s="383">
        <v>137.80000000000001</v>
      </c>
      <c r="P206" s="383">
        <v>87.2</v>
      </c>
      <c r="Q206" s="384">
        <v>29706</v>
      </c>
      <c r="R206" s="383">
        <v>88.728999999999999</v>
      </c>
      <c r="S206" s="384">
        <v>11975</v>
      </c>
      <c r="T206" s="386">
        <v>2.25</v>
      </c>
      <c r="U206" s="532">
        <v>99.789000000000001</v>
      </c>
    </row>
    <row r="207" spans="1:21">
      <c r="A207" s="33"/>
      <c r="B207" s="34" t="s">
        <v>164</v>
      </c>
      <c r="C207" s="387">
        <v>79.2</v>
      </c>
      <c r="D207" s="383">
        <v>1814</v>
      </c>
      <c r="E207" s="383">
        <v>178.9</v>
      </c>
      <c r="F207" s="383">
        <v>87.7</v>
      </c>
      <c r="G207" s="384">
        <v>33584</v>
      </c>
      <c r="H207" s="383">
        <v>114.917</v>
      </c>
      <c r="I207" s="384">
        <v>9153338</v>
      </c>
      <c r="J207" s="386">
        <v>2.2490000000000001</v>
      </c>
      <c r="K207" s="532">
        <v>99.685000000000002</v>
      </c>
      <c r="M207" s="387">
        <v>79.2</v>
      </c>
      <c r="N207" s="384">
        <v>1765.7</v>
      </c>
      <c r="O207" s="383">
        <v>178.9</v>
      </c>
      <c r="P207" s="383">
        <v>87.4</v>
      </c>
      <c r="Q207" s="384">
        <v>29444</v>
      </c>
      <c r="R207" s="383">
        <v>114.917</v>
      </c>
      <c r="S207" s="384">
        <v>12703</v>
      </c>
      <c r="T207" s="386">
        <v>2.2490000000000001</v>
      </c>
      <c r="U207" s="532">
        <v>99.685000000000002</v>
      </c>
    </row>
    <row r="208" spans="1:21">
      <c r="A208" s="33"/>
      <c r="B208" s="34" t="s">
        <v>165</v>
      </c>
      <c r="C208" s="387">
        <v>79.2</v>
      </c>
      <c r="D208" s="383">
        <v>1765</v>
      </c>
      <c r="E208" s="383">
        <v>153</v>
      </c>
      <c r="F208" s="383">
        <v>88.1</v>
      </c>
      <c r="G208" s="384">
        <v>31115</v>
      </c>
      <c r="H208" s="383">
        <v>92.759</v>
      </c>
      <c r="I208" s="384">
        <v>2163294</v>
      </c>
      <c r="J208" s="386">
        <v>2.2360000000000002</v>
      </c>
      <c r="K208" s="532">
        <v>99.373999999999995</v>
      </c>
      <c r="M208" s="387">
        <v>79.2</v>
      </c>
      <c r="N208" s="384">
        <v>1748</v>
      </c>
      <c r="O208" s="383">
        <v>153</v>
      </c>
      <c r="P208" s="383">
        <v>88.1</v>
      </c>
      <c r="Q208" s="384">
        <v>28949</v>
      </c>
      <c r="R208" s="383">
        <v>92.759</v>
      </c>
      <c r="S208" s="384">
        <v>10036</v>
      </c>
      <c r="T208" s="386">
        <v>2.2360000000000002</v>
      </c>
      <c r="U208" s="532">
        <v>99.373999999999995</v>
      </c>
    </row>
    <row r="209" spans="1:21">
      <c r="A209" s="33"/>
      <c r="B209" s="34" t="s">
        <v>166</v>
      </c>
      <c r="C209" s="387">
        <v>80.5</v>
      </c>
      <c r="D209" s="383">
        <v>1758</v>
      </c>
      <c r="E209" s="383">
        <v>148.80000000000001</v>
      </c>
      <c r="F209" s="383">
        <v>87.6</v>
      </c>
      <c r="G209" s="384">
        <v>29731</v>
      </c>
      <c r="H209" s="383">
        <v>119.40900000000001</v>
      </c>
      <c r="I209" s="384">
        <v>5031134</v>
      </c>
      <c r="J209" s="386">
        <v>2.2360000000000002</v>
      </c>
      <c r="K209" s="532">
        <v>98.447000000000003</v>
      </c>
      <c r="M209" s="387">
        <v>80.5</v>
      </c>
      <c r="N209" s="384">
        <v>1733.4</v>
      </c>
      <c r="O209" s="383">
        <v>148.80000000000001</v>
      </c>
      <c r="P209" s="383">
        <v>87.6</v>
      </c>
      <c r="Q209" s="384">
        <v>28940</v>
      </c>
      <c r="R209" s="383">
        <v>119.40900000000001</v>
      </c>
      <c r="S209" s="384">
        <v>11871</v>
      </c>
      <c r="T209" s="386">
        <v>2.2360000000000002</v>
      </c>
      <c r="U209" s="532">
        <v>98.447000000000003</v>
      </c>
    </row>
    <row r="210" spans="1:21">
      <c r="A210" s="33"/>
      <c r="B210" s="34" t="s">
        <v>167</v>
      </c>
      <c r="C210" s="387">
        <v>80.400000000000006</v>
      </c>
      <c r="D210" s="383">
        <v>1701</v>
      </c>
      <c r="E210" s="383">
        <v>155.6</v>
      </c>
      <c r="F210" s="383">
        <v>87.6</v>
      </c>
      <c r="G210" s="384">
        <v>28568</v>
      </c>
      <c r="H210" s="383">
        <v>104.17700000000001</v>
      </c>
      <c r="I210" s="384">
        <v>42665041</v>
      </c>
      <c r="J210" s="386">
        <v>2.2410000000000001</v>
      </c>
      <c r="K210" s="532">
        <v>98.34</v>
      </c>
      <c r="M210" s="387">
        <v>80.400000000000006</v>
      </c>
      <c r="N210" s="384">
        <v>1719.3</v>
      </c>
      <c r="O210" s="383">
        <v>155.6</v>
      </c>
      <c r="P210" s="383">
        <v>87.6</v>
      </c>
      <c r="Q210" s="384">
        <v>28494</v>
      </c>
      <c r="R210" s="383">
        <v>104.17700000000001</v>
      </c>
      <c r="S210" s="384">
        <v>13245</v>
      </c>
      <c r="T210" s="386">
        <v>2.2410000000000001</v>
      </c>
      <c r="U210" s="532">
        <v>98.34</v>
      </c>
    </row>
    <row r="211" spans="1:21">
      <c r="A211" s="50"/>
      <c r="B211" s="51" t="s">
        <v>168</v>
      </c>
      <c r="C211" s="410">
        <v>79.400000000000006</v>
      </c>
      <c r="D211" s="405">
        <v>1663</v>
      </c>
      <c r="E211" s="405">
        <v>157</v>
      </c>
      <c r="F211" s="405">
        <v>87.4</v>
      </c>
      <c r="G211" s="406">
        <v>27305</v>
      </c>
      <c r="H211" s="405">
        <v>108.012</v>
      </c>
      <c r="I211" s="406">
        <v>2597652</v>
      </c>
      <c r="J211" s="409">
        <v>2.2280000000000002</v>
      </c>
      <c r="K211" s="533">
        <v>99.06</v>
      </c>
      <c r="M211" s="410">
        <v>79.400000000000006</v>
      </c>
      <c r="N211" s="406">
        <v>1715.9</v>
      </c>
      <c r="O211" s="405">
        <v>157</v>
      </c>
      <c r="P211" s="405">
        <v>87.6</v>
      </c>
      <c r="Q211" s="406">
        <v>28556</v>
      </c>
      <c r="R211" s="405">
        <v>108.012</v>
      </c>
      <c r="S211" s="406">
        <v>12789</v>
      </c>
      <c r="T211" s="409">
        <v>2.2280000000000002</v>
      </c>
      <c r="U211" s="533">
        <v>99.06</v>
      </c>
    </row>
    <row r="212" spans="1:21">
      <c r="A212" s="265" t="s">
        <v>187</v>
      </c>
      <c r="B212" s="34" t="s">
        <v>157</v>
      </c>
      <c r="C212" s="387">
        <v>78.8</v>
      </c>
      <c r="D212" s="383">
        <v>1465</v>
      </c>
      <c r="E212" s="383">
        <v>156.30000000000001</v>
      </c>
      <c r="F212" s="383">
        <v>87.3</v>
      </c>
      <c r="G212" s="384">
        <v>27057</v>
      </c>
      <c r="H212" s="383">
        <v>113.137</v>
      </c>
      <c r="I212" s="384">
        <v>2641912</v>
      </c>
      <c r="J212" s="386">
        <v>2.2210000000000001</v>
      </c>
      <c r="K212" s="532">
        <v>99.685000000000002</v>
      </c>
      <c r="M212" s="387">
        <v>78.8</v>
      </c>
      <c r="N212" s="384">
        <v>1520.9</v>
      </c>
      <c r="O212" s="383">
        <v>156.30000000000001</v>
      </c>
      <c r="P212" s="383">
        <v>87.6</v>
      </c>
      <c r="Q212" s="384">
        <v>28744</v>
      </c>
      <c r="R212" s="383">
        <v>113.137</v>
      </c>
      <c r="S212" s="384">
        <v>11566</v>
      </c>
      <c r="T212" s="386">
        <v>2.2210000000000001</v>
      </c>
      <c r="U212" s="532">
        <v>99.685000000000002</v>
      </c>
    </row>
    <row r="213" spans="1:21">
      <c r="A213" s="33">
        <v>2006</v>
      </c>
      <c r="B213" s="34" t="s">
        <v>158</v>
      </c>
      <c r="C213" s="387">
        <v>78</v>
      </c>
      <c r="D213" s="383">
        <v>1557</v>
      </c>
      <c r="E213" s="383">
        <v>164</v>
      </c>
      <c r="F213" s="383">
        <v>86.8</v>
      </c>
      <c r="G213" s="384">
        <v>26197</v>
      </c>
      <c r="H213" s="383">
        <v>87.703000000000003</v>
      </c>
      <c r="I213" s="384">
        <v>10998472</v>
      </c>
      <c r="J213" s="386">
        <v>2.2200000000000002</v>
      </c>
      <c r="K213" s="532">
        <v>99.578000000000003</v>
      </c>
      <c r="M213" s="387">
        <v>78</v>
      </c>
      <c r="N213" s="384">
        <v>1604.9</v>
      </c>
      <c r="O213" s="383">
        <v>164</v>
      </c>
      <c r="P213" s="383">
        <v>87.3</v>
      </c>
      <c r="Q213" s="384">
        <v>28451</v>
      </c>
      <c r="R213" s="383">
        <v>87.703000000000003</v>
      </c>
      <c r="S213" s="384">
        <v>14698</v>
      </c>
      <c r="T213" s="386">
        <v>2.2200000000000002</v>
      </c>
      <c r="U213" s="532">
        <v>99.578000000000003</v>
      </c>
    </row>
    <row r="214" spans="1:21">
      <c r="A214" s="33"/>
      <c r="B214" s="34" t="s">
        <v>159</v>
      </c>
      <c r="C214" s="387">
        <v>78.3</v>
      </c>
      <c r="D214" s="383">
        <v>1464</v>
      </c>
      <c r="E214" s="383">
        <v>157.9</v>
      </c>
      <c r="F214" s="383">
        <v>86.9</v>
      </c>
      <c r="G214" s="384">
        <v>25436</v>
      </c>
      <c r="H214" s="383">
        <v>96.66</v>
      </c>
      <c r="I214" s="384">
        <v>3251336</v>
      </c>
      <c r="J214" s="386">
        <v>2.2029999999999998</v>
      </c>
      <c r="K214" s="532">
        <v>99.161000000000001</v>
      </c>
      <c r="M214" s="387">
        <v>78.3</v>
      </c>
      <c r="N214" s="384">
        <v>1528</v>
      </c>
      <c r="O214" s="383">
        <v>157.9</v>
      </c>
      <c r="P214" s="383">
        <v>87.7</v>
      </c>
      <c r="Q214" s="384">
        <v>27782</v>
      </c>
      <c r="R214" s="383">
        <v>96.66</v>
      </c>
      <c r="S214" s="384">
        <v>15537</v>
      </c>
      <c r="T214" s="386">
        <v>2.2029999999999998</v>
      </c>
      <c r="U214" s="532">
        <v>99.161000000000001</v>
      </c>
    </row>
    <row r="215" spans="1:21">
      <c r="A215" s="33"/>
      <c r="B215" s="34" t="s">
        <v>160</v>
      </c>
      <c r="C215" s="387">
        <v>78.8</v>
      </c>
      <c r="D215" s="383">
        <v>1583</v>
      </c>
      <c r="E215" s="383">
        <v>177.8</v>
      </c>
      <c r="F215" s="383">
        <v>87.9</v>
      </c>
      <c r="G215" s="384">
        <v>23826</v>
      </c>
      <c r="H215" s="383">
        <v>113.416</v>
      </c>
      <c r="I215" s="384">
        <v>7323942</v>
      </c>
      <c r="J215" s="386">
        <v>2.2229999999999999</v>
      </c>
      <c r="K215" s="532">
        <v>99.474999999999994</v>
      </c>
      <c r="M215" s="387">
        <v>78.8</v>
      </c>
      <c r="N215" s="384">
        <v>1566.8</v>
      </c>
      <c r="O215" s="383">
        <v>177.8</v>
      </c>
      <c r="P215" s="383">
        <v>87.6</v>
      </c>
      <c r="Q215" s="384">
        <v>27096</v>
      </c>
      <c r="R215" s="383">
        <v>113.416</v>
      </c>
      <c r="S215" s="384">
        <v>15445</v>
      </c>
      <c r="T215" s="386">
        <v>2.2229999999999999</v>
      </c>
      <c r="U215" s="532">
        <v>99.474999999999994</v>
      </c>
    </row>
    <row r="216" spans="1:21">
      <c r="A216" s="33"/>
      <c r="B216" s="34" t="s">
        <v>161</v>
      </c>
      <c r="C216" s="387">
        <v>78.8</v>
      </c>
      <c r="D216" s="383">
        <v>1641</v>
      </c>
      <c r="E216" s="383">
        <v>178.7</v>
      </c>
      <c r="F216" s="383">
        <v>88</v>
      </c>
      <c r="G216" s="384">
        <v>28185</v>
      </c>
      <c r="H216" s="383">
        <v>99.85</v>
      </c>
      <c r="I216" s="384">
        <v>72090488</v>
      </c>
      <c r="J216" s="386">
        <v>2.25</v>
      </c>
      <c r="K216" s="532">
        <v>99.686000000000007</v>
      </c>
      <c r="M216" s="387">
        <v>78.8</v>
      </c>
      <c r="N216" s="384">
        <v>1590.7</v>
      </c>
      <c r="O216" s="383">
        <v>178.7</v>
      </c>
      <c r="P216" s="383">
        <v>87.5</v>
      </c>
      <c r="Q216" s="384">
        <v>27466</v>
      </c>
      <c r="R216" s="383">
        <v>99.85</v>
      </c>
      <c r="S216" s="384">
        <v>15146</v>
      </c>
      <c r="T216" s="386">
        <v>2.25</v>
      </c>
      <c r="U216" s="532">
        <v>99.686000000000007</v>
      </c>
    </row>
    <row r="217" spans="1:21">
      <c r="A217" s="33"/>
      <c r="B217" s="34" t="s">
        <v>162</v>
      </c>
      <c r="C217" s="387">
        <v>79.8</v>
      </c>
      <c r="D217" s="383">
        <v>1575</v>
      </c>
      <c r="E217" s="383">
        <v>218.9</v>
      </c>
      <c r="F217" s="383">
        <v>88.2</v>
      </c>
      <c r="G217" s="384">
        <v>28539</v>
      </c>
      <c r="H217" s="383">
        <v>97.174999999999997</v>
      </c>
      <c r="I217" s="384">
        <v>8040384</v>
      </c>
      <c r="J217" s="386">
        <v>2.2400000000000002</v>
      </c>
      <c r="K217" s="532">
        <v>100.634</v>
      </c>
      <c r="M217" s="387">
        <v>79.8</v>
      </c>
      <c r="N217" s="384">
        <v>1512.1</v>
      </c>
      <c r="O217" s="383">
        <v>218.9</v>
      </c>
      <c r="P217" s="383">
        <v>87.8</v>
      </c>
      <c r="Q217" s="384">
        <v>27126</v>
      </c>
      <c r="R217" s="383">
        <v>97.174999999999997</v>
      </c>
      <c r="S217" s="384">
        <v>16397</v>
      </c>
      <c r="T217" s="386">
        <v>2.2400000000000002</v>
      </c>
      <c r="U217" s="532">
        <v>100.634</v>
      </c>
    </row>
    <row r="218" spans="1:21">
      <c r="A218" s="33"/>
      <c r="B218" s="34" t="s">
        <v>163</v>
      </c>
      <c r="C218" s="387">
        <v>80.3</v>
      </c>
      <c r="D218" s="383">
        <v>1579</v>
      </c>
      <c r="E218" s="383">
        <v>182.7</v>
      </c>
      <c r="F218" s="383">
        <v>87.7</v>
      </c>
      <c r="G218" s="384">
        <v>28806</v>
      </c>
      <c r="H218" s="383">
        <v>105.75700000000001</v>
      </c>
      <c r="I218" s="384">
        <v>3821075</v>
      </c>
      <c r="J218" s="386">
        <v>2.2480000000000002</v>
      </c>
      <c r="K218" s="532">
        <v>100.10599999999999</v>
      </c>
      <c r="M218" s="387">
        <v>80.3</v>
      </c>
      <c r="N218" s="384">
        <v>1551.4</v>
      </c>
      <c r="O218" s="383">
        <v>182.7</v>
      </c>
      <c r="P218" s="383">
        <v>87.4</v>
      </c>
      <c r="Q218" s="384">
        <v>26923</v>
      </c>
      <c r="R218" s="383">
        <v>105.75700000000001</v>
      </c>
      <c r="S218" s="384">
        <v>14891</v>
      </c>
      <c r="T218" s="386">
        <v>2.2480000000000002</v>
      </c>
      <c r="U218" s="532">
        <v>100.10599999999999</v>
      </c>
    </row>
    <row r="219" spans="1:21">
      <c r="A219" s="33"/>
      <c r="B219" s="34" t="s">
        <v>164</v>
      </c>
      <c r="C219" s="387">
        <v>79.400000000000006</v>
      </c>
      <c r="D219" s="383">
        <v>1671</v>
      </c>
      <c r="E219" s="383">
        <v>191.6</v>
      </c>
      <c r="F219" s="383">
        <v>88.3</v>
      </c>
      <c r="G219" s="384">
        <v>31298</v>
      </c>
      <c r="H219" s="383">
        <v>92.381</v>
      </c>
      <c r="I219" s="384">
        <v>11243814</v>
      </c>
      <c r="J219" s="386">
        <v>2.262</v>
      </c>
      <c r="K219" s="532">
        <v>100.84399999999999</v>
      </c>
      <c r="M219" s="387">
        <v>79.400000000000006</v>
      </c>
      <c r="N219" s="384">
        <v>1615.8</v>
      </c>
      <c r="O219" s="383">
        <v>191.6</v>
      </c>
      <c r="P219" s="383">
        <v>88</v>
      </c>
      <c r="Q219" s="384">
        <v>27250</v>
      </c>
      <c r="R219" s="383">
        <v>92.381</v>
      </c>
      <c r="S219" s="384">
        <v>16017</v>
      </c>
      <c r="T219" s="386">
        <v>2.262</v>
      </c>
      <c r="U219" s="532">
        <v>100.84399999999999</v>
      </c>
    </row>
    <row r="220" spans="1:21">
      <c r="A220" s="33"/>
      <c r="B220" s="34" t="s">
        <v>165</v>
      </c>
      <c r="C220" s="387">
        <v>82.4</v>
      </c>
      <c r="D220" s="383">
        <v>1679</v>
      </c>
      <c r="E220" s="383">
        <v>178.3</v>
      </c>
      <c r="F220" s="383">
        <v>87.8</v>
      </c>
      <c r="G220" s="384">
        <v>28474</v>
      </c>
      <c r="H220" s="383">
        <v>120.602</v>
      </c>
      <c r="I220" s="384">
        <v>2983584</v>
      </c>
      <c r="J220" s="386">
        <v>2.2839999999999998</v>
      </c>
      <c r="K220" s="532">
        <v>100.315</v>
      </c>
      <c r="M220" s="387">
        <v>82.4</v>
      </c>
      <c r="N220" s="384">
        <v>1664.6</v>
      </c>
      <c r="O220" s="383">
        <v>178.3</v>
      </c>
      <c r="P220" s="383">
        <v>87.8</v>
      </c>
      <c r="Q220" s="384">
        <v>26947</v>
      </c>
      <c r="R220" s="383">
        <v>120.602</v>
      </c>
      <c r="S220" s="384">
        <v>14071</v>
      </c>
      <c r="T220" s="386">
        <v>2.2839999999999998</v>
      </c>
      <c r="U220" s="532">
        <v>100.315</v>
      </c>
    </row>
    <row r="221" spans="1:21">
      <c r="A221" s="33"/>
      <c r="B221" s="34" t="s">
        <v>166</v>
      </c>
      <c r="C221" s="387">
        <v>81.099999999999994</v>
      </c>
      <c r="D221" s="383">
        <v>1689</v>
      </c>
      <c r="E221" s="383">
        <v>176.5</v>
      </c>
      <c r="F221" s="383">
        <v>87.9</v>
      </c>
      <c r="G221" s="384">
        <v>28125</v>
      </c>
      <c r="H221" s="383">
        <v>110.75</v>
      </c>
      <c r="I221" s="384">
        <v>6480625</v>
      </c>
      <c r="J221" s="386">
        <v>2.29</v>
      </c>
      <c r="K221" s="532">
        <v>100.21</v>
      </c>
      <c r="M221" s="387">
        <v>81.099999999999994</v>
      </c>
      <c r="N221" s="384">
        <v>1667.9</v>
      </c>
      <c r="O221" s="383">
        <v>176.5</v>
      </c>
      <c r="P221" s="383">
        <v>87.9</v>
      </c>
      <c r="Q221" s="384">
        <v>27067</v>
      </c>
      <c r="R221" s="383">
        <v>110.75</v>
      </c>
      <c r="S221" s="384">
        <v>15576</v>
      </c>
      <c r="T221" s="386">
        <v>2.29</v>
      </c>
      <c r="U221" s="532">
        <v>100.21</v>
      </c>
    </row>
    <row r="222" spans="1:21">
      <c r="A222" s="33"/>
      <c r="B222" s="34" t="s">
        <v>167</v>
      </c>
      <c r="C222" s="387">
        <v>81.400000000000006</v>
      </c>
      <c r="D222" s="383">
        <v>1656</v>
      </c>
      <c r="E222" s="383">
        <v>169.3</v>
      </c>
      <c r="F222" s="383">
        <v>87.9</v>
      </c>
      <c r="G222" s="384">
        <v>27243</v>
      </c>
      <c r="H222" s="383">
        <v>93.647999999999996</v>
      </c>
      <c r="I222" s="384">
        <v>51451293</v>
      </c>
      <c r="J222" s="386">
        <v>2.2869999999999999</v>
      </c>
      <c r="K222" s="532">
        <v>100.211</v>
      </c>
      <c r="M222" s="387">
        <v>81.400000000000006</v>
      </c>
      <c r="N222" s="384">
        <v>1682.6</v>
      </c>
      <c r="O222" s="383">
        <v>169.3</v>
      </c>
      <c r="P222" s="383">
        <v>87.9</v>
      </c>
      <c r="Q222" s="384">
        <v>27222</v>
      </c>
      <c r="R222" s="383">
        <v>93.647999999999996</v>
      </c>
      <c r="S222" s="384">
        <v>15269</v>
      </c>
      <c r="T222" s="386">
        <v>2.2869999999999999</v>
      </c>
      <c r="U222" s="532">
        <v>100.211</v>
      </c>
    </row>
    <row r="223" spans="1:21">
      <c r="A223" s="33"/>
      <c r="B223" s="34" t="s">
        <v>168</v>
      </c>
      <c r="C223" s="387">
        <v>83</v>
      </c>
      <c r="D223" s="383">
        <v>1633</v>
      </c>
      <c r="E223" s="383">
        <v>173.7</v>
      </c>
      <c r="F223" s="383">
        <v>87.8</v>
      </c>
      <c r="G223" s="384">
        <v>25335</v>
      </c>
      <c r="H223" s="383">
        <v>95.266000000000005</v>
      </c>
      <c r="I223" s="384">
        <v>3036583</v>
      </c>
      <c r="J223" s="386">
        <v>2.298</v>
      </c>
      <c r="K223" s="532">
        <v>100.105</v>
      </c>
      <c r="M223" s="387">
        <v>83</v>
      </c>
      <c r="N223" s="384">
        <v>1680.8</v>
      </c>
      <c r="O223" s="383">
        <v>173.7</v>
      </c>
      <c r="P223" s="383">
        <v>88</v>
      </c>
      <c r="Q223" s="384">
        <v>27032</v>
      </c>
      <c r="R223" s="383">
        <v>95.266000000000005</v>
      </c>
      <c r="S223" s="384">
        <v>15611</v>
      </c>
      <c r="T223" s="386">
        <v>2.298</v>
      </c>
      <c r="U223" s="532">
        <v>100.105</v>
      </c>
    </row>
    <row r="224" spans="1:21">
      <c r="A224" s="264" t="s">
        <v>188</v>
      </c>
      <c r="B224" s="64" t="s">
        <v>157</v>
      </c>
      <c r="C224" s="403">
        <v>82.1</v>
      </c>
      <c r="D224" s="396">
        <v>1575</v>
      </c>
      <c r="E224" s="396">
        <v>175.6</v>
      </c>
      <c r="F224" s="396">
        <v>88.5</v>
      </c>
      <c r="G224" s="397">
        <v>25180</v>
      </c>
      <c r="H224" s="396">
        <v>88.427000000000007</v>
      </c>
      <c r="I224" s="397">
        <v>3257527</v>
      </c>
      <c r="J224" s="401">
        <v>2.3250000000000002</v>
      </c>
      <c r="K224" s="534">
        <v>99.789000000000001</v>
      </c>
      <c r="M224" s="403">
        <v>82.1</v>
      </c>
      <c r="N224" s="397">
        <v>1644.1</v>
      </c>
      <c r="O224" s="396">
        <v>175.6</v>
      </c>
      <c r="P224" s="396">
        <v>88.8</v>
      </c>
      <c r="Q224" s="397">
        <v>26443</v>
      </c>
      <c r="R224" s="396">
        <v>88.427000000000007</v>
      </c>
      <c r="S224" s="397">
        <v>14183</v>
      </c>
      <c r="T224" s="401">
        <v>2.3250000000000002</v>
      </c>
      <c r="U224" s="534">
        <v>99.789000000000001</v>
      </c>
    </row>
    <row r="225" spans="1:21">
      <c r="A225" s="33">
        <v>2007</v>
      </c>
      <c r="B225" s="34" t="s">
        <v>158</v>
      </c>
      <c r="C225" s="387">
        <v>82</v>
      </c>
      <c r="D225" s="383">
        <v>1637</v>
      </c>
      <c r="E225" s="383">
        <v>184.9</v>
      </c>
      <c r="F225" s="383">
        <v>88.5</v>
      </c>
      <c r="G225" s="384">
        <v>24430</v>
      </c>
      <c r="H225" s="383">
        <v>107.985</v>
      </c>
      <c r="I225" s="384">
        <v>11000948</v>
      </c>
      <c r="J225" s="386">
        <v>2.3079999999999998</v>
      </c>
      <c r="K225" s="532">
        <v>99.682000000000002</v>
      </c>
      <c r="M225" s="387">
        <v>82</v>
      </c>
      <c r="N225" s="384">
        <v>1696.7</v>
      </c>
      <c r="O225" s="383">
        <v>184.9</v>
      </c>
      <c r="P225" s="383">
        <v>89</v>
      </c>
      <c r="Q225" s="384">
        <v>26462</v>
      </c>
      <c r="R225" s="383">
        <v>107.985</v>
      </c>
      <c r="S225" s="384">
        <v>14846</v>
      </c>
      <c r="T225" s="386">
        <v>2.3079999999999998</v>
      </c>
      <c r="U225" s="532">
        <v>99.682000000000002</v>
      </c>
    </row>
    <row r="226" spans="1:21">
      <c r="A226" s="33"/>
      <c r="B226" s="34" t="s">
        <v>159</v>
      </c>
      <c r="C226" s="387">
        <v>82.9</v>
      </c>
      <c r="D226" s="383">
        <v>1597</v>
      </c>
      <c r="E226" s="383">
        <v>149.19999999999999</v>
      </c>
      <c r="F226" s="383">
        <v>88.3</v>
      </c>
      <c r="G226" s="384">
        <v>23970</v>
      </c>
      <c r="H226" s="383">
        <v>102.319</v>
      </c>
      <c r="I226" s="384">
        <v>3046100</v>
      </c>
      <c r="J226" s="386">
        <v>2.3119999999999998</v>
      </c>
      <c r="K226" s="532">
        <v>100</v>
      </c>
      <c r="M226" s="387">
        <v>82.9</v>
      </c>
      <c r="N226" s="384">
        <v>1670.1</v>
      </c>
      <c r="O226" s="383">
        <v>149.19999999999999</v>
      </c>
      <c r="P226" s="383">
        <v>89.1</v>
      </c>
      <c r="Q226" s="384">
        <v>26490</v>
      </c>
      <c r="R226" s="383">
        <v>102.319</v>
      </c>
      <c r="S226" s="384">
        <v>14753</v>
      </c>
      <c r="T226" s="386">
        <v>2.3119999999999998</v>
      </c>
      <c r="U226" s="532">
        <v>100</v>
      </c>
    </row>
    <row r="227" spans="1:21">
      <c r="A227" s="33"/>
      <c r="B227" s="34" t="s">
        <v>160</v>
      </c>
      <c r="C227" s="387">
        <v>83.3</v>
      </c>
      <c r="D227" s="383">
        <v>1711</v>
      </c>
      <c r="E227" s="383">
        <v>184</v>
      </c>
      <c r="F227" s="383">
        <v>90</v>
      </c>
      <c r="G227" s="384">
        <v>22853</v>
      </c>
      <c r="H227" s="383">
        <v>85.94</v>
      </c>
      <c r="I227" s="384">
        <v>6713556</v>
      </c>
      <c r="J227" s="386">
        <v>2.339</v>
      </c>
      <c r="K227" s="532">
        <v>100.10599999999999</v>
      </c>
      <c r="M227" s="387">
        <v>83.3</v>
      </c>
      <c r="N227" s="384">
        <v>1693.4</v>
      </c>
      <c r="O227" s="383">
        <v>184</v>
      </c>
      <c r="P227" s="383">
        <v>89.7</v>
      </c>
      <c r="Q227" s="384">
        <v>25682</v>
      </c>
      <c r="R227" s="383">
        <v>85.94</v>
      </c>
      <c r="S227" s="384">
        <v>14585</v>
      </c>
      <c r="T227" s="386">
        <v>2.339</v>
      </c>
      <c r="U227" s="532">
        <v>100.10599999999999</v>
      </c>
    </row>
    <row r="228" spans="1:21">
      <c r="A228" s="33"/>
      <c r="B228" s="34" t="s">
        <v>161</v>
      </c>
      <c r="C228" s="387">
        <v>83.2</v>
      </c>
      <c r="D228" s="383">
        <v>1809</v>
      </c>
      <c r="E228" s="383">
        <v>181.4</v>
      </c>
      <c r="F228" s="383">
        <v>90.6</v>
      </c>
      <c r="G228" s="384">
        <v>27735</v>
      </c>
      <c r="H228" s="383">
        <v>110.334</v>
      </c>
      <c r="I228" s="384">
        <v>73368461</v>
      </c>
      <c r="J228" s="386">
        <v>2.3679999999999999</v>
      </c>
      <c r="K228" s="532">
        <v>99.894999999999996</v>
      </c>
      <c r="M228" s="387">
        <v>83.2</v>
      </c>
      <c r="N228" s="384">
        <v>1750.9</v>
      </c>
      <c r="O228" s="383">
        <v>181.4</v>
      </c>
      <c r="P228" s="383">
        <v>90.1</v>
      </c>
      <c r="Q228" s="384">
        <v>26718</v>
      </c>
      <c r="R228" s="383">
        <v>110.334</v>
      </c>
      <c r="S228" s="384">
        <v>15571</v>
      </c>
      <c r="T228" s="386">
        <v>2.3679999999999999</v>
      </c>
      <c r="U228" s="532">
        <v>99.894999999999996</v>
      </c>
    </row>
    <row r="229" spans="1:21">
      <c r="A229" s="33"/>
      <c r="B229" s="34" t="s">
        <v>162</v>
      </c>
      <c r="C229" s="387">
        <v>83.3</v>
      </c>
      <c r="D229" s="383">
        <v>1799</v>
      </c>
      <c r="E229" s="383">
        <v>162.19999999999999</v>
      </c>
      <c r="F229" s="383">
        <v>91</v>
      </c>
      <c r="G229" s="384">
        <v>26765</v>
      </c>
      <c r="H229" s="383">
        <v>87.396000000000001</v>
      </c>
      <c r="I229" s="384">
        <v>3621069</v>
      </c>
      <c r="J229" s="386">
        <v>2.383</v>
      </c>
      <c r="K229" s="532">
        <v>99.474999999999994</v>
      </c>
      <c r="M229" s="387">
        <v>83.3</v>
      </c>
      <c r="N229" s="384">
        <v>1717.9</v>
      </c>
      <c r="O229" s="383">
        <v>162.19999999999999</v>
      </c>
      <c r="P229" s="383">
        <v>90.6</v>
      </c>
      <c r="Q229" s="384">
        <v>25756</v>
      </c>
      <c r="R229" s="383">
        <v>87.396000000000001</v>
      </c>
      <c r="S229" s="384">
        <v>8627</v>
      </c>
      <c r="T229" s="386">
        <v>2.383</v>
      </c>
      <c r="U229" s="532">
        <v>99.474999999999994</v>
      </c>
    </row>
    <row r="230" spans="1:21">
      <c r="A230" s="40"/>
      <c r="B230" s="34" t="s">
        <v>163</v>
      </c>
      <c r="C230" s="387">
        <v>83</v>
      </c>
      <c r="D230" s="383">
        <v>1731</v>
      </c>
      <c r="E230" s="383">
        <v>186.7</v>
      </c>
      <c r="F230" s="383">
        <v>91.2</v>
      </c>
      <c r="G230" s="384">
        <v>28202</v>
      </c>
      <c r="H230" s="383">
        <v>96.698999999999998</v>
      </c>
      <c r="I230" s="384">
        <v>4367675</v>
      </c>
      <c r="J230" s="386">
        <v>2.41</v>
      </c>
      <c r="K230" s="532">
        <v>99.789000000000001</v>
      </c>
      <c r="M230" s="387">
        <v>83</v>
      </c>
      <c r="N230" s="384">
        <v>1696.3</v>
      </c>
      <c r="O230" s="383">
        <v>186.7</v>
      </c>
      <c r="P230" s="383">
        <v>90.9</v>
      </c>
      <c r="Q230" s="384">
        <v>25846</v>
      </c>
      <c r="R230" s="383">
        <v>96.698999999999998</v>
      </c>
      <c r="S230" s="384">
        <v>16742</v>
      </c>
      <c r="T230" s="386">
        <v>2.41</v>
      </c>
      <c r="U230" s="532">
        <v>99.789000000000001</v>
      </c>
    </row>
    <row r="231" spans="1:21">
      <c r="A231" s="33"/>
      <c r="B231" s="34" t="s">
        <v>164</v>
      </c>
      <c r="C231" s="387">
        <v>83.1</v>
      </c>
      <c r="D231" s="383">
        <v>1755</v>
      </c>
      <c r="E231" s="383">
        <v>171.9</v>
      </c>
      <c r="F231" s="383">
        <v>91.4</v>
      </c>
      <c r="G231" s="384">
        <v>29459</v>
      </c>
      <c r="H231" s="383">
        <v>92.97</v>
      </c>
      <c r="I231" s="384">
        <v>10489263</v>
      </c>
      <c r="J231" s="386">
        <v>2.4220000000000002</v>
      </c>
      <c r="K231" s="532">
        <v>99.686000000000007</v>
      </c>
      <c r="M231" s="387">
        <v>83.1</v>
      </c>
      <c r="N231" s="384">
        <v>1687.4</v>
      </c>
      <c r="O231" s="383">
        <v>171.9</v>
      </c>
      <c r="P231" s="383">
        <v>91</v>
      </c>
      <c r="Q231" s="384">
        <v>25969</v>
      </c>
      <c r="R231" s="383">
        <v>92.97</v>
      </c>
      <c r="S231" s="384">
        <v>14998</v>
      </c>
      <c r="T231" s="386">
        <v>2.4220000000000002</v>
      </c>
      <c r="U231" s="532">
        <v>99.686000000000007</v>
      </c>
    </row>
    <row r="232" spans="1:21">
      <c r="A232" s="33"/>
      <c r="B232" s="34" t="s">
        <v>165</v>
      </c>
      <c r="C232" s="387">
        <v>83.5</v>
      </c>
      <c r="D232" s="383">
        <v>1663</v>
      </c>
      <c r="E232" s="383">
        <v>164.1</v>
      </c>
      <c r="F232" s="383">
        <v>91.3</v>
      </c>
      <c r="G232" s="384">
        <v>27253</v>
      </c>
      <c r="H232" s="383">
        <v>79.102000000000004</v>
      </c>
      <c r="I232" s="384">
        <v>3654477</v>
      </c>
      <c r="J232" s="386">
        <v>2.4169999999999998</v>
      </c>
      <c r="K232" s="532">
        <v>99.686000000000007</v>
      </c>
      <c r="M232" s="387">
        <v>83.5</v>
      </c>
      <c r="N232" s="384">
        <v>1649.6</v>
      </c>
      <c r="O232" s="383">
        <v>164.1</v>
      </c>
      <c r="P232" s="383">
        <v>91.3</v>
      </c>
      <c r="Q232" s="384">
        <v>26081</v>
      </c>
      <c r="R232" s="383">
        <v>79.102000000000004</v>
      </c>
      <c r="S232" s="384">
        <v>17088</v>
      </c>
      <c r="T232" s="386">
        <v>2.4169999999999998</v>
      </c>
      <c r="U232" s="532">
        <v>99.686000000000007</v>
      </c>
    </row>
    <row r="233" spans="1:21">
      <c r="A233" s="33"/>
      <c r="B233" s="34" t="s">
        <v>166</v>
      </c>
      <c r="C233" s="387">
        <v>84.3</v>
      </c>
      <c r="D233" s="383">
        <v>1654</v>
      </c>
      <c r="E233" s="383">
        <v>161.80000000000001</v>
      </c>
      <c r="F233" s="383">
        <v>91.7</v>
      </c>
      <c r="G233" s="384">
        <v>27547</v>
      </c>
      <c r="H233" s="383">
        <v>91.033000000000001</v>
      </c>
      <c r="I233" s="384">
        <v>6602180</v>
      </c>
      <c r="J233" s="386">
        <v>2.411</v>
      </c>
      <c r="K233" s="532">
        <v>100.315</v>
      </c>
      <c r="M233" s="387">
        <v>84.3</v>
      </c>
      <c r="N233" s="384">
        <v>1633.9</v>
      </c>
      <c r="O233" s="383">
        <v>161.80000000000001</v>
      </c>
      <c r="P233" s="383">
        <v>91.7</v>
      </c>
      <c r="Q233" s="384">
        <v>26281</v>
      </c>
      <c r="R233" s="383">
        <v>91.033000000000001</v>
      </c>
      <c r="S233" s="384">
        <v>15798</v>
      </c>
      <c r="T233" s="386">
        <v>2.411</v>
      </c>
      <c r="U233" s="532">
        <v>100.315</v>
      </c>
    </row>
    <row r="234" spans="1:21">
      <c r="A234" s="33"/>
      <c r="B234" s="34" t="s">
        <v>167</v>
      </c>
      <c r="C234" s="387">
        <v>83.4</v>
      </c>
      <c r="D234" s="383">
        <v>1582</v>
      </c>
      <c r="E234" s="383">
        <v>162.80000000000001</v>
      </c>
      <c r="F234" s="383">
        <v>90.8</v>
      </c>
      <c r="G234" s="384">
        <v>26345</v>
      </c>
      <c r="H234" s="383">
        <v>113.803</v>
      </c>
      <c r="I234" s="384">
        <v>55549431</v>
      </c>
      <c r="J234" s="386">
        <v>2.41</v>
      </c>
      <c r="K234" s="532">
        <v>100.42100000000001</v>
      </c>
      <c r="M234" s="387">
        <v>83.4</v>
      </c>
      <c r="N234" s="384">
        <v>1615.2</v>
      </c>
      <c r="O234" s="383">
        <v>162.80000000000001</v>
      </c>
      <c r="P234" s="383">
        <v>90.9</v>
      </c>
      <c r="Q234" s="384">
        <v>26530</v>
      </c>
      <c r="R234" s="383">
        <v>113.803</v>
      </c>
      <c r="S234" s="384">
        <v>15854</v>
      </c>
      <c r="T234" s="386">
        <v>2.41</v>
      </c>
      <c r="U234" s="532">
        <v>100.42100000000001</v>
      </c>
    </row>
    <row r="235" spans="1:21">
      <c r="A235" s="50"/>
      <c r="B235" s="51" t="s">
        <v>168</v>
      </c>
      <c r="C235" s="410">
        <v>83.4</v>
      </c>
      <c r="D235" s="405">
        <v>1592</v>
      </c>
      <c r="E235" s="405">
        <v>158.19999999999999</v>
      </c>
      <c r="F235" s="405">
        <v>91.9</v>
      </c>
      <c r="G235" s="406">
        <v>25135</v>
      </c>
      <c r="H235" s="405">
        <v>104.039</v>
      </c>
      <c r="I235" s="406">
        <v>2679443</v>
      </c>
      <c r="J235" s="409">
        <v>2.399</v>
      </c>
      <c r="K235" s="533">
        <v>100.527</v>
      </c>
      <c r="M235" s="410">
        <v>83.4</v>
      </c>
      <c r="N235" s="406">
        <v>1637.5</v>
      </c>
      <c r="O235" s="405">
        <v>158.19999999999999</v>
      </c>
      <c r="P235" s="405">
        <v>92.1</v>
      </c>
      <c r="Q235" s="406">
        <v>26856</v>
      </c>
      <c r="R235" s="405">
        <v>104.039</v>
      </c>
      <c r="S235" s="406">
        <v>14370</v>
      </c>
      <c r="T235" s="409">
        <v>2.399</v>
      </c>
      <c r="U235" s="533">
        <v>100.527</v>
      </c>
    </row>
    <row r="236" spans="1:21">
      <c r="A236" s="265" t="s">
        <v>189</v>
      </c>
      <c r="B236" s="34" t="s">
        <v>157</v>
      </c>
      <c r="C236" s="387">
        <v>84</v>
      </c>
      <c r="D236" s="383">
        <v>1554</v>
      </c>
      <c r="E236" s="383">
        <v>153.9</v>
      </c>
      <c r="F236" s="383">
        <v>91.9</v>
      </c>
      <c r="G236" s="384">
        <v>25195</v>
      </c>
      <c r="H236" s="383">
        <v>116.182</v>
      </c>
      <c r="I236" s="384">
        <v>3594462</v>
      </c>
      <c r="J236" s="386">
        <v>2.399</v>
      </c>
      <c r="K236" s="532">
        <v>100.423</v>
      </c>
      <c r="M236" s="387">
        <v>84</v>
      </c>
      <c r="N236" s="384">
        <v>1621.9</v>
      </c>
      <c r="O236" s="383">
        <v>153.9</v>
      </c>
      <c r="P236" s="383">
        <v>92.2</v>
      </c>
      <c r="Q236" s="384">
        <v>26335</v>
      </c>
      <c r="R236" s="383">
        <v>116.182</v>
      </c>
      <c r="S236" s="384">
        <v>15014</v>
      </c>
      <c r="T236" s="386">
        <v>2.399</v>
      </c>
      <c r="U236" s="532">
        <v>100.423</v>
      </c>
    </row>
    <row r="237" spans="1:21">
      <c r="A237" s="33">
        <v>2008</v>
      </c>
      <c r="B237" s="34" t="s">
        <v>158</v>
      </c>
      <c r="C237" s="387">
        <v>81.2</v>
      </c>
      <c r="D237" s="383">
        <v>1593</v>
      </c>
      <c r="E237" s="383">
        <v>140</v>
      </c>
      <c r="F237" s="383">
        <v>91.7</v>
      </c>
      <c r="G237" s="384">
        <v>23873</v>
      </c>
      <c r="H237" s="383">
        <v>116.82</v>
      </c>
      <c r="I237" s="384">
        <v>10819360</v>
      </c>
      <c r="J237" s="386">
        <v>2.383</v>
      </c>
      <c r="K237" s="532">
        <v>100.53100000000001</v>
      </c>
      <c r="M237" s="387">
        <v>81.2</v>
      </c>
      <c r="N237" s="384">
        <v>1659.3</v>
      </c>
      <c r="O237" s="383">
        <v>140</v>
      </c>
      <c r="P237" s="383">
        <v>92.1</v>
      </c>
      <c r="Q237" s="384">
        <v>25674</v>
      </c>
      <c r="R237" s="383">
        <v>116.82</v>
      </c>
      <c r="S237" s="384">
        <v>14282</v>
      </c>
      <c r="T237" s="386">
        <v>2.383</v>
      </c>
      <c r="U237" s="532">
        <v>100.53100000000001</v>
      </c>
    </row>
    <row r="238" spans="1:21">
      <c r="A238" s="33"/>
      <c r="B238" s="34" t="s">
        <v>159</v>
      </c>
      <c r="C238" s="387">
        <v>85</v>
      </c>
      <c r="D238" s="383">
        <v>1626</v>
      </c>
      <c r="E238" s="383">
        <v>134.69999999999999</v>
      </c>
      <c r="F238" s="383">
        <v>91.9</v>
      </c>
      <c r="G238" s="384">
        <v>22594</v>
      </c>
      <c r="H238" s="383">
        <v>143.65100000000001</v>
      </c>
      <c r="I238" s="384">
        <v>4258058</v>
      </c>
      <c r="J238" s="386">
        <v>2.3559999999999999</v>
      </c>
      <c r="K238" s="532">
        <v>100.634</v>
      </c>
      <c r="M238" s="387">
        <v>85</v>
      </c>
      <c r="N238" s="384">
        <v>1704.7</v>
      </c>
      <c r="O238" s="383">
        <v>134.69999999999999</v>
      </c>
      <c r="P238" s="383">
        <v>92.8</v>
      </c>
      <c r="Q238" s="384">
        <v>25316</v>
      </c>
      <c r="R238" s="383">
        <v>143.65100000000001</v>
      </c>
      <c r="S238" s="384">
        <v>20944</v>
      </c>
      <c r="T238" s="386">
        <v>2.3559999999999999</v>
      </c>
      <c r="U238" s="532">
        <v>100.634</v>
      </c>
    </row>
    <row r="239" spans="1:21">
      <c r="A239" s="33"/>
      <c r="B239" s="34" t="s">
        <v>160</v>
      </c>
      <c r="C239" s="387">
        <v>85.3</v>
      </c>
      <c r="D239" s="383">
        <v>1735</v>
      </c>
      <c r="E239" s="383">
        <v>135.30000000000001</v>
      </c>
      <c r="F239" s="383">
        <v>93.7</v>
      </c>
      <c r="G239" s="384">
        <v>22397</v>
      </c>
      <c r="H239" s="383">
        <v>118.633</v>
      </c>
      <c r="I239" s="384">
        <v>7068209</v>
      </c>
      <c r="J239" s="386">
        <v>2.3519999999999999</v>
      </c>
      <c r="K239" s="532">
        <v>100.633</v>
      </c>
      <c r="M239" s="387">
        <v>85.3</v>
      </c>
      <c r="N239" s="384">
        <v>1722.8</v>
      </c>
      <c r="O239" s="383">
        <v>135.30000000000001</v>
      </c>
      <c r="P239" s="383">
        <v>93.4</v>
      </c>
      <c r="Q239" s="384">
        <v>24583</v>
      </c>
      <c r="R239" s="383">
        <v>118.633</v>
      </c>
      <c r="S239" s="384">
        <v>15539</v>
      </c>
      <c r="T239" s="386">
        <v>2.3519999999999999</v>
      </c>
      <c r="U239" s="532">
        <v>100.633</v>
      </c>
    </row>
    <row r="240" spans="1:21">
      <c r="A240" s="33"/>
      <c r="B240" s="34" t="s">
        <v>161</v>
      </c>
      <c r="C240" s="387">
        <v>84.4</v>
      </c>
      <c r="D240" s="383">
        <v>1733</v>
      </c>
      <c r="E240" s="383">
        <v>132.30000000000001</v>
      </c>
      <c r="F240" s="383">
        <v>94.1</v>
      </c>
      <c r="G240" s="384">
        <v>25685</v>
      </c>
      <c r="H240" s="383">
        <v>102.91200000000001</v>
      </c>
      <c r="I240" s="384">
        <v>72286946</v>
      </c>
      <c r="J240" s="386">
        <v>2.3580000000000001</v>
      </c>
      <c r="K240" s="532">
        <v>100.946</v>
      </c>
      <c r="M240" s="387">
        <v>84.4</v>
      </c>
      <c r="N240" s="384">
        <v>1676.1</v>
      </c>
      <c r="O240" s="383">
        <v>132.30000000000001</v>
      </c>
      <c r="P240" s="383">
        <v>93.5</v>
      </c>
      <c r="Q240" s="384">
        <v>25135</v>
      </c>
      <c r="R240" s="383">
        <v>102.91200000000001</v>
      </c>
      <c r="S240" s="384">
        <v>15667</v>
      </c>
      <c r="T240" s="386">
        <v>2.3580000000000001</v>
      </c>
      <c r="U240" s="532">
        <v>100.946</v>
      </c>
    </row>
    <row r="241" spans="1:21">
      <c r="A241" s="33"/>
      <c r="B241" s="34" t="s">
        <v>162</v>
      </c>
      <c r="C241" s="387">
        <v>82.8</v>
      </c>
      <c r="D241" s="383">
        <v>1819</v>
      </c>
      <c r="E241" s="383">
        <v>129.1</v>
      </c>
      <c r="F241" s="383">
        <v>94</v>
      </c>
      <c r="G241" s="384">
        <v>26307</v>
      </c>
      <c r="H241" s="383">
        <v>129.89599999999999</v>
      </c>
      <c r="I241" s="384">
        <v>4043462</v>
      </c>
      <c r="J241" s="386">
        <v>2.3559999999999999</v>
      </c>
      <c r="K241" s="532">
        <v>101.477</v>
      </c>
      <c r="M241" s="387">
        <v>82.8</v>
      </c>
      <c r="N241" s="384">
        <v>1734.9</v>
      </c>
      <c r="O241" s="383">
        <v>129.1</v>
      </c>
      <c r="P241" s="383">
        <v>93.5</v>
      </c>
      <c r="Q241" s="384">
        <v>25181</v>
      </c>
      <c r="R241" s="383">
        <v>129.89599999999999</v>
      </c>
      <c r="S241" s="384">
        <v>11134</v>
      </c>
      <c r="T241" s="386">
        <v>2.3559999999999999</v>
      </c>
      <c r="U241" s="532">
        <v>101.477</v>
      </c>
    </row>
    <row r="242" spans="1:21">
      <c r="A242" s="33"/>
      <c r="B242" s="34" t="s">
        <v>163</v>
      </c>
      <c r="C242" s="387">
        <v>83.2</v>
      </c>
      <c r="D242" s="383">
        <v>1769</v>
      </c>
      <c r="E242" s="383">
        <v>137.69999999999999</v>
      </c>
      <c r="F242" s="383">
        <v>94.2</v>
      </c>
      <c r="G242" s="384">
        <v>28634</v>
      </c>
      <c r="H242" s="383">
        <v>108.792</v>
      </c>
      <c r="I242" s="384">
        <v>3791435</v>
      </c>
      <c r="J242" s="386">
        <v>2.3580000000000001</v>
      </c>
      <c r="K242" s="532">
        <v>101.691</v>
      </c>
      <c r="M242" s="387">
        <v>83.2</v>
      </c>
      <c r="N242" s="384">
        <v>1723.8</v>
      </c>
      <c r="O242" s="383">
        <v>137.69999999999999</v>
      </c>
      <c r="P242" s="383">
        <v>93.9</v>
      </c>
      <c r="Q242" s="384">
        <v>25675</v>
      </c>
      <c r="R242" s="383">
        <v>108.792</v>
      </c>
      <c r="S242" s="384">
        <v>14237</v>
      </c>
      <c r="T242" s="386">
        <v>2.3580000000000001</v>
      </c>
      <c r="U242" s="532">
        <v>101.691</v>
      </c>
    </row>
    <row r="243" spans="1:21">
      <c r="A243" s="33"/>
      <c r="B243" s="34" t="s">
        <v>164</v>
      </c>
      <c r="C243" s="387">
        <v>83.6</v>
      </c>
      <c r="D243" s="383">
        <v>1825</v>
      </c>
      <c r="E243" s="383">
        <v>133.80000000000001</v>
      </c>
      <c r="F243" s="383">
        <v>94.6</v>
      </c>
      <c r="G243" s="384">
        <v>28030</v>
      </c>
      <c r="H243" s="383">
        <v>110.521</v>
      </c>
      <c r="I243" s="384">
        <v>9948689</v>
      </c>
      <c r="J243" s="386">
        <v>2.35</v>
      </c>
      <c r="K243" s="532">
        <v>101.259</v>
      </c>
      <c r="M243" s="387">
        <v>83.6</v>
      </c>
      <c r="N243" s="384">
        <v>1745.7</v>
      </c>
      <c r="O243" s="383">
        <v>133.80000000000001</v>
      </c>
      <c r="P243" s="383">
        <v>94.3</v>
      </c>
      <c r="Q243" s="384">
        <v>25569</v>
      </c>
      <c r="R243" s="383">
        <v>110.521</v>
      </c>
      <c r="S243" s="384">
        <v>13694</v>
      </c>
      <c r="T243" s="386">
        <v>2.35</v>
      </c>
      <c r="U243" s="532">
        <v>101.259</v>
      </c>
    </row>
    <row r="244" spans="1:21">
      <c r="A244" s="33"/>
      <c r="B244" s="34" t="s">
        <v>165</v>
      </c>
      <c r="C244" s="387">
        <v>84.4</v>
      </c>
      <c r="D244" s="383">
        <v>1752</v>
      </c>
      <c r="E244" s="383">
        <v>127.6</v>
      </c>
      <c r="F244" s="383">
        <v>94.6</v>
      </c>
      <c r="G244" s="384">
        <v>28204</v>
      </c>
      <c r="H244" s="383">
        <v>124.227</v>
      </c>
      <c r="I244" s="384">
        <v>3551178</v>
      </c>
      <c r="J244" s="386">
        <v>2.34</v>
      </c>
      <c r="K244" s="532">
        <v>101.57599999999999</v>
      </c>
      <c r="M244" s="387">
        <v>84.4</v>
      </c>
      <c r="N244" s="384">
        <v>1739</v>
      </c>
      <c r="O244" s="383">
        <v>127.6</v>
      </c>
      <c r="P244" s="383">
        <v>94.6</v>
      </c>
      <c r="Q244" s="384">
        <v>26192</v>
      </c>
      <c r="R244" s="383">
        <v>124.227</v>
      </c>
      <c r="S244" s="384">
        <v>16493</v>
      </c>
      <c r="T244" s="386">
        <v>2.34</v>
      </c>
      <c r="U244" s="532">
        <v>101.57599999999999</v>
      </c>
    </row>
    <row r="245" spans="1:21">
      <c r="A245" s="33"/>
      <c r="B245" s="34" t="s">
        <v>166</v>
      </c>
      <c r="C245" s="387">
        <v>84.5</v>
      </c>
      <c r="D245" s="383">
        <v>1743</v>
      </c>
      <c r="E245" s="383">
        <v>142.4</v>
      </c>
      <c r="F245" s="383">
        <v>93.9</v>
      </c>
      <c r="G245" s="384">
        <v>27227</v>
      </c>
      <c r="H245" s="383">
        <v>99.575000000000003</v>
      </c>
      <c r="I245" s="384">
        <v>6367037</v>
      </c>
      <c r="J245" s="386">
        <v>2.3420000000000001</v>
      </c>
      <c r="K245" s="532">
        <v>101.151</v>
      </c>
      <c r="M245" s="387">
        <v>84.5</v>
      </c>
      <c r="N245" s="384">
        <v>1721.4</v>
      </c>
      <c r="O245" s="383">
        <v>142.4</v>
      </c>
      <c r="P245" s="383">
        <v>93.9</v>
      </c>
      <c r="Q245" s="384">
        <v>26232</v>
      </c>
      <c r="R245" s="383">
        <v>99.575000000000003</v>
      </c>
      <c r="S245" s="384">
        <v>14869</v>
      </c>
      <c r="T245" s="386">
        <v>2.3420000000000001</v>
      </c>
      <c r="U245" s="532">
        <v>101.151</v>
      </c>
    </row>
    <row r="246" spans="1:21">
      <c r="A246" s="33"/>
      <c r="B246" s="34" t="s">
        <v>167</v>
      </c>
      <c r="C246" s="387">
        <v>87.3</v>
      </c>
      <c r="D246" s="383">
        <v>1692</v>
      </c>
      <c r="E246" s="383">
        <v>116.6</v>
      </c>
      <c r="F246" s="383">
        <v>93.9</v>
      </c>
      <c r="G246" s="384">
        <v>25390</v>
      </c>
      <c r="H246" s="383">
        <v>99.914000000000001</v>
      </c>
      <c r="I246" s="384">
        <v>56484967</v>
      </c>
      <c r="J246" s="386">
        <v>2.3370000000000002</v>
      </c>
      <c r="K246" s="532">
        <v>100.943</v>
      </c>
      <c r="M246" s="387">
        <v>87.3</v>
      </c>
      <c r="N246" s="384">
        <v>1733.9</v>
      </c>
      <c r="O246" s="383">
        <v>116.6</v>
      </c>
      <c r="P246" s="383">
        <v>93.9</v>
      </c>
      <c r="Q246" s="384">
        <v>26313</v>
      </c>
      <c r="R246" s="383">
        <v>99.914000000000001</v>
      </c>
      <c r="S246" s="384">
        <v>15844</v>
      </c>
      <c r="T246" s="386">
        <v>2.3370000000000002</v>
      </c>
      <c r="U246" s="532">
        <v>100.943</v>
      </c>
    </row>
    <row r="247" spans="1:21">
      <c r="A247" s="33"/>
      <c r="B247" s="34" t="s">
        <v>168</v>
      </c>
      <c r="C247" s="387">
        <v>88</v>
      </c>
      <c r="D247" s="383">
        <v>1703</v>
      </c>
      <c r="E247" s="383">
        <v>113.3</v>
      </c>
      <c r="F247" s="383">
        <v>94.4</v>
      </c>
      <c r="G247" s="384">
        <v>25988</v>
      </c>
      <c r="H247" s="383">
        <v>106.242</v>
      </c>
      <c r="I247" s="384">
        <v>2232431</v>
      </c>
      <c r="J247" s="386">
        <v>2.3050000000000002</v>
      </c>
      <c r="K247" s="532">
        <v>100.629</v>
      </c>
      <c r="M247" s="387">
        <v>88</v>
      </c>
      <c r="N247" s="384">
        <v>1756.7</v>
      </c>
      <c r="O247" s="383">
        <v>113.3</v>
      </c>
      <c r="P247" s="383">
        <v>94.6</v>
      </c>
      <c r="Q247" s="384">
        <v>27111</v>
      </c>
      <c r="R247" s="383">
        <v>106.242</v>
      </c>
      <c r="S247" s="384">
        <v>11771</v>
      </c>
      <c r="T247" s="386">
        <v>2.3050000000000002</v>
      </c>
      <c r="U247" s="532">
        <v>100.629</v>
      </c>
    </row>
    <row r="248" spans="1:21">
      <c r="A248" s="264" t="s">
        <v>195</v>
      </c>
      <c r="B248" s="64" t="s">
        <v>157</v>
      </c>
      <c r="C248" s="403">
        <v>85</v>
      </c>
      <c r="D248" s="396">
        <v>1603</v>
      </c>
      <c r="E248" s="396">
        <v>102.6</v>
      </c>
      <c r="F248" s="396">
        <v>94.6</v>
      </c>
      <c r="G248" s="397">
        <v>26428</v>
      </c>
      <c r="H248" s="396">
        <v>109.797</v>
      </c>
      <c r="I248" s="397">
        <v>3091571</v>
      </c>
      <c r="J248" s="401">
        <v>2.2829999999999999</v>
      </c>
      <c r="K248" s="534">
        <v>100.211</v>
      </c>
      <c r="M248" s="403">
        <v>85</v>
      </c>
      <c r="N248" s="397">
        <v>1661</v>
      </c>
      <c r="O248" s="396">
        <v>102.6</v>
      </c>
      <c r="P248" s="396">
        <v>94.9</v>
      </c>
      <c r="Q248" s="397">
        <v>28162</v>
      </c>
      <c r="R248" s="396">
        <v>109.797</v>
      </c>
      <c r="S248" s="397">
        <v>12357</v>
      </c>
      <c r="T248" s="401">
        <v>2.2829999999999999</v>
      </c>
      <c r="U248" s="534">
        <v>100.211</v>
      </c>
    </row>
    <row r="249" spans="1:21">
      <c r="A249" s="33">
        <v>2009</v>
      </c>
      <c r="B249" s="34" t="s">
        <v>158</v>
      </c>
      <c r="C249" s="387">
        <v>85.2</v>
      </c>
      <c r="D249" s="383">
        <v>1610</v>
      </c>
      <c r="E249" s="383">
        <v>104.3</v>
      </c>
      <c r="F249" s="383">
        <v>94.7</v>
      </c>
      <c r="G249" s="384">
        <v>28041</v>
      </c>
      <c r="H249" s="383">
        <v>123.048</v>
      </c>
      <c r="I249" s="384">
        <v>8778809</v>
      </c>
      <c r="J249" s="386">
        <v>2.2440000000000002</v>
      </c>
      <c r="K249" s="532">
        <v>100.10599999999999</v>
      </c>
      <c r="M249" s="387">
        <v>85.2</v>
      </c>
      <c r="N249" s="384">
        <v>1680.9</v>
      </c>
      <c r="O249" s="383">
        <v>104.3</v>
      </c>
      <c r="P249" s="383">
        <v>95.2</v>
      </c>
      <c r="Q249" s="384">
        <v>30265</v>
      </c>
      <c r="R249" s="383">
        <v>123.048</v>
      </c>
      <c r="S249" s="384">
        <v>11032</v>
      </c>
      <c r="T249" s="386">
        <v>2.2440000000000002</v>
      </c>
      <c r="U249" s="532">
        <v>100.10599999999999</v>
      </c>
    </row>
    <row r="250" spans="1:21">
      <c r="A250" s="40"/>
      <c r="B250" s="34" t="s">
        <v>159</v>
      </c>
      <c r="C250" s="387">
        <v>81</v>
      </c>
      <c r="D250" s="383">
        <v>1623</v>
      </c>
      <c r="E250" s="383">
        <v>108.3</v>
      </c>
      <c r="F250" s="383">
        <v>94.2</v>
      </c>
      <c r="G250" s="384">
        <v>30878</v>
      </c>
      <c r="H250" s="383">
        <v>77.516000000000005</v>
      </c>
      <c r="I250" s="384">
        <v>2287224</v>
      </c>
      <c r="J250" s="386">
        <v>2.2069999999999999</v>
      </c>
      <c r="K250" s="532">
        <v>99.894999999999996</v>
      </c>
      <c r="M250" s="387">
        <v>81</v>
      </c>
      <c r="N250" s="384">
        <v>1704</v>
      </c>
      <c r="O250" s="383">
        <v>108.3</v>
      </c>
      <c r="P250" s="383">
        <v>95.2</v>
      </c>
      <c r="Q250" s="384">
        <v>33923</v>
      </c>
      <c r="R250" s="383">
        <v>77.516000000000005</v>
      </c>
      <c r="S250" s="384">
        <v>11457</v>
      </c>
      <c r="T250" s="386">
        <v>2.2069999999999999</v>
      </c>
      <c r="U250" s="532">
        <v>99.894999999999996</v>
      </c>
    </row>
    <row r="251" spans="1:21">
      <c r="A251" s="33"/>
      <c r="B251" s="34" t="s">
        <v>160</v>
      </c>
      <c r="C251" s="387">
        <v>79.599999999999994</v>
      </c>
      <c r="D251" s="383">
        <v>1724</v>
      </c>
      <c r="E251" s="383">
        <v>107.3</v>
      </c>
      <c r="F251" s="383">
        <v>95.5</v>
      </c>
      <c r="G251" s="384">
        <v>33398</v>
      </c>
      <c r="H251" s="383">
        <v>91.936000000000007</v>
      </c>
      <c r="I251" s="384">
        <v>4885048</v>
      </c>
      <c r="J251" s="386">
        <v>2.19</v>
      </c>
      <c r="K251" s="532">
        <v>100.21</v>
      </c>
      <c r="M251" s="387">
        <v>79.599999999999994</v>
      </c>
      <c r="N251" s="384">
        <v>1719.4</v>
      </c>
      <c r="O251" s="383">
        <v>107.3</v>
      </c>
      <c r="P251" s="383">
        <v>95.3</v>
      </c>
      <c r="Q251" s="384">
        <v>36506</v>
      </c>
      <c r="R251" s="383">
        <v>91.936000000000007</v>
      </c>
      <c r="S251" s="384">
        <v>10972</v>
      </c>
      <c r="T251" s="386">
        <v>2.19</v>
      </c>
      <c r="U251" s="532">
        <v>100.21</v>
      </c>
    </row>
    <row r="252" spans="1:21">
      <c r="A252" s="33"/>
      <c r="B252" s="34" t="s">
        <v>161</v>
      </c>
      <c r="C252" s="387">
        <v>77.3</v>
      </c>
      <c r="D252" s="383">
        <v>1784</v>
      </c>
      <c r="E252" s="383">
        <v>104</v>
      </c>
      <c r="F252" s="383">
        <v>96.1</v>
      </c>
      <c r="G252" s="384">
        <v>36856</v>
      </c>
      <c r="H252" s="383">
        <v>103.652</v>
      </c>
      <c r="I252" s="384">
        <v>43963193</v>
      </c>
      <c r="J252" s="386">
        <v>2.1739999999999999</v>
      </c>
      <c r="K252" s="532">
        <v>99.375</v>
      </c>
      <c r="M252" s="387">
        <v>77.3</v>
      </c>
      <c r="N252" s="384">
        <v>1728.2</v>
      </c>
      <c r="O252" s="383">
        <v>104</v>
      </c>
      <c r="P252" s="383">
        <v>95.6</v>
      </c>
      <c r="Q252" s="384">
        <v>36715</v>
      </c>
      <c r="R252" s="383">
        <v>103.652</v>
      </c>
      <c r="S252" s="384">
        <v>9717</v>
      </c>
      <c r="T252" s="386">
        <v>2.1739999999999999</v>
      </c>
      <c r="U252" s="532">
        <v>99.375</v>
      </c>
    </row>
    <row r="253" spans="1:21">
      <c r="A253" s="33"/>
      <c r="B253" s="34" t="s">
        <v>162</v>
      </c>
      <c r="C253" s="387">
        <v>77.3</v>
      </c>
      <c r="D253" s="383">
        <v>1805</v>
      </c>
      <c r="E253" s="383">
        <v>108.4</v>
      </c>
      <c r="F253" s="383">
        <v>96</v>
      </c>
      <c r="G253" s="384">
        <v>39749</v>
      </c>
      <c r="H253" s="383">
        <v>99.266000000000005</v>
      </c>
      <c r="I253" s="384">
        <v>3383378</v>
      </c>
      <c r="J253" s="386">
        <v>2.1339999999999999</v>
      </c>
      <c r="K253" s="532">
        <v>98.649000000000001</v>
      </c>
      <c r="M253" s="387">
        <v>77.3</v>
      </c>
      <c r="N253" s="384">
        <v>1728.2</v>
      </c>
      <c r="O253" s="383">
        <v>108.4</v>
      </c>
      <c r="P253" s="383">
        <v>95.6</v>
      </c>
      <c r="Q253" s="384">
        <v>37127</v>
      </c>
      <c r="R253" s="383">
        <v>99.266000000000005</v>
      </c>
      <c r="S253" s="384">
        <v>10550</v>
      </c>
      <c r="T253" s="386">
        <v>2.1339999999999999</v>
      </c>
      <c r="U253" s="532">
        <v>98.649000000000001</v>
      </c>
    </row>
    <row r="254" spans="1:21">
      <c r="A254" s="33"/>
      <c r="B254" s="34" t="s">
        <v>163</v>
      </c>
      <c r="C254" s="387">
        <v>76.2</v>
      </c>
      <c r="D254" s="383">
        <v>1576</v>
      </c>
      <c r="E254" s="383">
        <v>85.5</v>
      </c>
      <c r="F254" s="383">
        <v>95.7</v>
      </c>
      <c r="G254" s="384">
        <v>40319</v>
      </c>
      <c r="H254" s="383">
        <v>97.509</v>
      </c>
      <c r="I254" s="384">
        <v>4329446</v>
      </c>
      <c r="J254" s="386">
        <v>2.0979999999999999</v>
      </c>
      <c r="K254" s="532">
        <v>98.337000000000003</v>
      </c>
      <c r="M254" s="387">
        <v>76.2</v>
      </c>
      <c r="N254" s="384">
        <v>1531.5</v>
      </c>
      <c r="O254" s="383">
        <v>85.5</v>
      </c>
      <c r="P254" s="383">
        <v>95.3</v>
      </c>
      <c r="Q254" s="384">
        <v>36518</v>
      </c>
      <c r="R254" s="383">
        <v>97.509</v>
      </c>
      <c r="S254" s="384">
        <v>15712</v>
      </c>
      <c r="T254" s="386">
        <v>2.0979999999999999</v>
      </c>
      <c r="U254" s="532">
        <v>98.337000000000003</v>
      </c>
    </row>
    <row r="255" spans="1:21">
      <c r="A255" s="33"/>
      <c r="B255" s="34" t="s">
        <v>164</v>
      </c>
      <c r="C255" s="387">
        <v>75.3</v>
      </c>
      <c r="D255" s="383">
        <v>1539</v>
      </c>
      <c r="E255" s="383">
        <v>96.2</v>
      </c>
      <c r="F255" s="383">
        <v>95.6</v>
      </c>
      <c r="G255" s="384">
        <v>39419</v>
      </c>
      <c r="H255" s="383">
        <v>97.382999999999996</v>
      </c>
      <c r="I255" s="384">
        <v>9181826</v>
      </c>
      <c r="J255" s="386">
        <v>2.101</v>
      </c>
      <c r="K255" s="532">
        <v>98.135000000000005</v>
      </c>
      <c r="M255" s="387">
        <v>75.3</v>
      </c>
      <c r="N255" s="384">
        <v>1466.7</v>
      </c>
      <c r="O255" s="383">
        <v>96.2</v>
      </c>
      <c r="P255" s="383">
        <v>95.3</v>
      </c>
      <c r="Q255" s="384">
        <v>35913</v>
      </c>
      <c r="R255" s="383">
        <v>97.382999999999996</v>
      </c>
      <c r="S255" s="384">
        <v>11752</v>
      </c>
      <c r="T255" s="386">
        <v>2.101</v>
      </c>
      <c r="U255" s="532">
        <v>98.135000000000005</v>
      </c>
    </row>
    <row r="256" spans="1:21">
      <c r="A256" s="33"/>
      <c r="B256" s="34" t="s">
        <v>165</v>
      </c>
      <c r="C256" s="387">
        <v>74</v>
      </c>
      <c r="D256" s="383">
        <v>1494</v>
      </c>
      <c r="E256" s="383">
        <v>98.2</v>
      </c>
      <c r="F256" s="383">
        <v>95.7</v>
      </c>
      <c r="G256" s="384">
        <v>37919</v>
      </c>
      <c r="H256" s="383">
        <v>90.778999999999996</v>
      </c>
      <c r="I256" s="384">
        <v>2173138</v>
      </c>
      <c r="J256" s="386">
        <v>2.0840000000000001</v>
      </c>
      <c r="K256" s="532">
        <v>98.242000000000004</v>
      </c>
      <c r="M256" s="387">
        <v>74</v>
      </c>
      <c r="N256" s="384">
        <v>1483.5</v>
      </c>
      <c r="O256" s="383">
        <v>98.2</v>
      </c>
      <c r="P256" s="383">
        <v>95.6</v>
      </c>
      <c r="Q256" s="384">
        <v>35290</v>
      </c>
      <c r="R256" s="383">
        <v>90.778999999999996</v>
      </c>
      <c r="S256" s="384">
        <v>10148</v>
      </c>
      <c r="T256" s="386">
        <v>2.0840000000000001</v>
      </c>
      <c r="U256" s="532">
        <v>98.242000000000004</v>
      </c>
    </row>
    <row r="257" spans="1:21">
      <c r="A257" s="33"/>
      <c r="B257" s="34" t="s">
        <v>166</v>
      </c>
      <c r="C257" s="387">
        <v>73.900000000000006</v>
      </c>
      <c r="D257" s="383">
        <v>1696</v>
      </c>
      <c r="E257" s="383">
        <v>94.1</v>
      </c>
      <c r="F257" s="383">
        <v>95.4</v>
      </c>
      <c r="G257" s="384">
        <v>35403</v>
      </c>
      <c r="H257" s="383">
        <v>97.73</v>
      </c>
      <c r="I257" s="384">
        <v>5000837</v>
      </c>
      <c r="J257" s="386">
        <v>2.077</v>
      </c>
      <c r="K257" s="532">
        <v>97.828000000000003</v>
      </c>
      <c r="M257" s="387">
        <v>73.900000000000006</v>
      </c>
      <c r="N257" s="384">
        <v>1667.9</v>
      </c>
      <c r="O257" s="383">
        <v>94.1</v>
      </c>
      <c r="P257" s="383">
        <v>95.4</v>
      </c>
      <c r="Q257" s="384">
        <v>34618</v>
      </c>
      <c r="R257" s="383">
        <v>97.73</v>
      </c>
      <c r="S257" s="384">
        <v>11432</v>
      </c>
      <c r="T257" s="386">
        <v>2.077</v>
      </c>
      <c r="U257" s="532">
        <v>97.828000000000003</v>
      </c>
    </row>
    <row r="258" spans="1:21">
      <c r="A258" s="33"/>
      <c r="B258" s="34" t="s">
        <v>167</v>
      </c>
      <c r="C258" s="387">
        <v>72.8</v>
      </c>
      <c r="D258" s="383">
        <v>1599</v>
      </c>
      <c r="E258" s="383">
        <v>98.8</v>
      </c>
      <c r="F258" s="383">
        <v>95.4</v>
      </c>
      <c r="G258" s="384">
        <v>33598</v>
      </c>
      <c r="H258" s="383">
        <v>99.234999999999999</v>
      </c>
      <c r="I258" s="384">
        <v>38652341</v>
      </c>
      <c r="J258" s="386">
        <v>2.0870000000000002</v>
      </c>
      <c r="K258" s="532">
        <v>97.819000000000003</v>
      </c>
      <c r="M258" s="387">
        <v>72.8</v>
      </c>
      <c r="N258" s="384">
        <v>1638</v>
      </c>
      <c r="O258" s="383">
        <v>98.8</v>
      </c>
      <c r="P258" s="383">
        <v>95.4</v>
      </c>
      <c r="Q258" s="384">
        <v>34420</v>
      </c>
      <c r="R258" s="383">
        <v>99.234999999999999</v>
      </c>
      <c r="S258" s="384">
        <v>10901</v>
      </c>
      <c r="T258" s="386">
        <v>2.0870000000000002</v>
      </c>
      <c r="U258" s="532">
        <v>97.819000000000003</v>
      </c>
    </row>
    <row r="259" spans="1:21">
      <c r="A259" s="50"/>
      <c r="B259" s="51" t="s">
        <v>168</v>
      </c>
      <c r="C259" s="410">
        <v>73</v>
      </c>
      <c r="D259" s="405">
        <v>1579</v>
      </c>
      <c r="E259" s="405">
        <v>107.1</v>
      </c>
      <c r="F259" s="405">
        <v>95.6</v>
      </c>
      <c r="G259" s="406">
        <v>32378</v>
      </c>
      <c r="H259" s="405">
        <v>94.197000000000003</v>
      </c>
      <c r="I259" s="406">
        <v>1844414</v>
      </c>
      <c r="J259" s="409">
        <v>2.0640000000000001</v>
      </c>
      <c r="K259" s="533">
        <v>98.021000000000001</v>
      </c>
      <c r="M259" s="410">
        <v>73</v>
      </c>
      <c r="N259" s="406">
        <v>1634.4</v>
      </c>
      <c r="O259" s="405">
        <v>107.1</v>
      </c>
      <c r="P259" s="405">
        <v>95.7</v>
      </c>
      <c r="Q259" s="406">
        <v>33733</v>
      </c>
      <c r="R259" s="405">
        <v>94.197000000000003</v>
      </c>
      <c r="S259" s="406">
        <v>9476</v>
      </c>
      <c r="T259" s="409">
        <v>2.0640000000000001</v>
      </c>
      <c r="U259" s="533">
        <v>98.021000000000001</v>
      </c>
    </row>
    <row r="260" spans="1:21">
      <c r="A260" s="265" t="s">
        <v>202</v>
      </c>
      <c r="B260" s="34" t="s">
        <v>157</v>
      </c>
      <c r="C260" s="387">
        <v>73.2</v>
      </c>
      <c r="D260" s="383">
        <v>1593</v>
      </c>
      <c r="E260" s="383">
        <v>108.3</v>
      </c>
      <c r="F260" s="383">
        <v>95.2</v>
      </c>
      <c r="G260" s="384">
        <v>30817</v>
      </c>
      <c r="H260" s="383">
        <v>88.191999999999993</v>
      </c>
      <c r="I260" s="384">
        <v>2724877</v>
      </c>
      <c r="J260" s="386">
        <v>2.044</v>
      </c>
      <c r="K260" s="532">
        <v>98.844999999999999</v>
      </c>
      <c r="M260" s="387">
        <v>73.2</v>
      </c>
      <c r="N260" s="384">
        <v>1637.2</v>
      </c>
      <c r="O260" s="383">
        <v>108.3</v>
      </c>
      <c r="P260" s="383">
        <v>95.5</v>
      </c>
      <c r="Q260" s="384">
        <v>33233</v>
      </c>
      <c r="R260" s="383">
        <v>88.191999999999993</v>
      </c>
      <c r="S260" s="384">
        <v>10795</v>
      </c>
      <c r="T260" s="386">
        <v>2.044</v>
      </c>
      <c r="U260" s="532">
        <v>98.844999999999999</v>
      </c>
    </row>
    <row r="261" spans="1:21">
      <c r="A261" s="33">
        <v>2010</v>
      </c>
      <c r="B261" s="34" t="s">
        <v>158</v>
      </c>
      <c r="C261" s="387">
        <v>74.8</v>
      </c>
      <c r="D261" s="383">
        <v>1552</v>
      </c>
      <c r="E261" s="383">
        <v>104.6</v>
      </c>
      <c r="F261" s="383">
        <v>95.1</v>
      </c>
      <c r="G261" s="384">
        <v>29864</v>
      </c>
      <c r="H261" s="383">
        <v>70.864000000000004</v>
      </c>
      <c r="I261" s="384">
        <v>9773218</v>
      </c>
      <c r="J261" s="386">
        <v>2.0299999999999998</v>
      </c>
      <c r="K261" s="532">
        <v>99.366</v>
      </c>
      <c r="M261" s="387">
        <v>74.8</v>
      </c>
      <c r="N261" s="384">
        <v>1619.6</v>
      </c>
      <c r="O261" s="383">
        <v>104.6</v>
      </c>
      <c r="P261" s="383">
        <v>95.6</v>
      </c>
      <c r="Q261" s="384">
        <v>32278</v>
      </c>
      <c r="R261" s="383">
        <v>70.864000000000004</v>
      </c>
      <c r="S261" s="384">
        <v>11576</v>
      </c>
      <c r="T261" s="386">
        <v>2.0299999999999998</v>
      </c>
      <c r="U261" s="532">
        <v>99.366</v>
      </c>
    </row>
    <row r="262" spans="1:21">
      <c r="A262" s="33"/>
      <c r="B262" s="34" t="s">
        <v>159</v>
      </c>
      <c r="C262" s="387">
        <v>74.5</v>
      </c>
      <c r="D262" s="383">
        <v>1551</v>
      </c>
      <c r="E262" s="383">
        <v>97.9</v>
      </c>
      <c r="F262" s="383">
        <v>94.5</v>
      </c>
      <c r="G262" s="384">
        <v>29593</v>
      </c>
      <c r="H262" s="383">
        <v>102.53100000000001</v>
      </c>
      <c r="I262" s="384">
        <v>2015453</v>
      </c>
      <c r="J262" s="386">
        <v>2.024</v>
      </c>
      <c r="K262" s="532">
        <v>99.263999999999996</v>
      </c>
      <c r="M262" s="387">
        <v>74.5</v>
      </c>
      <c r="N262" s="384">
        <v>1630.4</v>
      </c>
      <c r="O262" s="383">
        <v>97.9</v>
      </c>
      <c r="P262" s="383">
        <v>95.5</v>
      </c>
      <c r="Q262" s="384">
        <v>31923</v>
      </c>
      <c r="R262" s="383">
        <v>102.53100000000001</v>
      </c>
      <c r="S262" s="384">
        <v>10103</v>
      </c>
      <c r="T262" s="386">
        <v>2.024</v>
      </c>
      <c r="U262" s="532">
        <v>99.263999999999996</v>
      </c>
    </row>
    <row r="263" spans="1:21">
      <c r="A263" s="33"/>
      <c r="B263" s="34" t="s">
        <v>160</v>
      </c>
      <c r="C263" s="387">
        <v>73</v>
      </c>
      <c r="D263" s="383">
        <v>1530</v>
      </c>
      <c r="E263" s="383">
        <v>97.3</v>
      </c>
      <c r="F263" s="383">
        <v>95.4</v>
      </c>
      <c r="G263" s="384">
        <v>28667</v>
      </c>
      <c r="H263" s="383">
        <v>99.9</v>
      </c>
      <c r="I263" s="384">
        <v>4827464</v>
      </c>
      <c r="J263" s="386">
        <v>2.0099999999999998</v>
      </c>
      <c r="K263" s="532">
        <v>99.162999999999997</v>
      </c>
      <c r="M263" s="387">
        <v>73</v>
      </c>
      <c r="N263" s="384">
        <v>1533.7</v>
      </c>
      <c r="O263" s="383">
        <v>97.3</v>
      </c>
      <c r="P263" s="383">
        <v>95.2</v>
      </c>
      <c r="Q263" s="384">
        <v>31406</v>
      </c>
      <c r="R263" s="383">
        <v>99.9</v>
      </c>
      <c r="S263" s="384">
        <v>10979</v>
      </c>
      <c r="T263" s="386">
        <v>2.0099999999999998</v>
      </c>
      <c r="U263" s="532">
        <v>99.162999999999997</v>
      </c>
    </row>
    <row r="264" spans="1:21">
      <c r="A264" s="33"/>
      <c r="B264" s="34" t="s">
        <v>161</v>
      </c>
      <c r="C264" s="387">
        <v>73.3</v>
      </c>
      <c r="D264" s="383">
        <v>1620</v>
      </c>
      <c r="E264" s="383">
        <v>97.6</v>
      </c>
      <c r="F264" s="383">
        <v>95.7</v>
      </c>
      <c r="G264" s="384">
        <v>29936</v>
      </c>
      <c r="H264" s="383">
        <v>100.729</v>
      </c>
      <c r="I264" s="384">
        <v>47594155</v>
      </c>
      <c r="J264" s="386">
        <v>1.998</v>
      </c>
      <c r="K264" s="532">
        <v>99.161000000000001</v>
      </c>
      <c r="M264" s="387">
        <v>73.3</v>
      </c>
      <c r="N264" s="384">
        <v>1571.9</v>
      </c>
      <c r="O264" s="383">
        <v>97.6</v>
      </c>
      <c r="P264" s="383">
        <v>95.2</v>
      </c>
      <c r="Q264" s="384">
        <v>29840</v>
      </c>
      <c r="R264" s="383">
        <v>100.729</v>
      </c>
      <c r="S264" s="384">
        <v>10584</v>
      </c>
      <c r="T264" s="386">
        <v>1.998</v>
      </c>
      <c r="U264" s="532">
        <v>99.161000000000001</v>
      </c>
    </row>
    <row r="265" spans="1:21">
      <c r="A265" s="33"/>
      <c r="B265" s="34" t="s">
        <v>162</v>
      </c>
      <c r="C265" s="387">
        <v>73.2</v>
      </c>
      <c r="D265" s="383">
        <v>1636</v>
      </c>
      <c r="E265" s="383">
        <v>105.6</v>
      </c>
      <c r="F265" s="383">
        <v>95.6</v>
      </c>
      <c r="G265" s="384">
        <v>31379</v>
      </c>
      <c r="H265" s="383">
        <v>93.183999999999997</v>
      </c>
      <c r="I265" s="384">
        <v>2973709</v>
      </c>
      <c r="J265" s="386">
        <v>2.0219999999999998</v>
      </c>
      <c r="K265" s="532">
        <v>99.578999999999994</v>
      </c>
      <c r="M265" s="387">
        <v>73.2</v>
      </c>
      <c r="N265" s="384">
        <v>1579.4</v>
      </c>
      <c r="O265" s="383">
        <v>105.6</v>
      </c>
      <c r="P265" s="383">
        <v>95.2</v>
      </c>
      <c r="Q265" s="384">
        <v>29296</v>
      </c>
      <c r="R265" s="383">
        <v>93.183999999999997</v>
      </c>
      <c r="S265" s="384">
        <v>10022</v>
      </c>
      <c r="T265" s="386">
        <v>2.0219999999999998</v>
      </c>
      <c r="U265" s="532">
        <v>99.578999999999994</v>
      </c>
    </row>
    <row r="266" spans="1:21">
      <c r="A266" s="33"/>
      <c r="B266" s="34" t="s">
        <v>163</v>
      </c>
      <c r="C266" s="387">
        <v>73.900000000000006</v>
      </c>
      <c r="D266" s="383">
        <v>1592</v>
      </c>
      <c r="E266" s="383">
        <v>93.4</v>
      </c>
      <c r="F266" s="383">
        <v>95.8</v>
      </c>
      <c r="G266" s="384">
        <v>31463</v>
      </c>
      <c r="H266" s="383">
        <v>100.119</v>
      </c>
      <c r="I266" s="384">
        <v>3197776</v>
      </c>
      <c r="J266" s="386">
        <v>2.0150000000000001</v>
      </c>
      <c r="K266" s="532">
        <v>99.366</v>
      </c>
      <c r="M266" s="387">
        <v>73.900000000000006</v>
      </c>
      <c r="N266" s="384">
        <v>1544.8</v>
      </c>
      <c r="O266" s="383">
        <v>93.4</v>
      </c>
      <c r="P266" s="383">
        <v>95.4</v>
      </c>
      <c r="Q266" s="384">
        <v>28902</v>
      </c>
      <c r="R266" s="383">
        <v>100.119</v>
      </c>
      <c r="S266" s="384">
        <v>11319</v>
      </c>
      <c r="T266" s="386">
        <v>2.0150000000000001</v>
      </c>
      <c r="U266" s="532">
        <v>99.366</v>
      </c>
    </row>
    <row r="267" spans="1:21">
      <c r="A267" s="33"/>
      <c r="B267" s="34" t="s">
        <v>164</v>
      </c>
      <c r="C267" s="387">
        <v>73</v>
      </c>
      <c r="D267" s="383">
        <v>1657</v>
      </c>
      <c r="E267" s="383">
        <v>126.4</v>
      </c>
      <c r="F267" s="383">
        <v>95.7</v>
      </c>
      <c r="G267" s="384">
        <v>32269</v>
      </c>
      <c r="H267" s="383">
        <v>97.347999999999999</v>
      </c>
      <c r="I267" s="384">
        <v>9428640</v>
      </c>
      <c r="J267" s="386">
        <v>2.0169999999999999</v>
      </c>
      <c r="K267" s="532">
        <v>99.683000000000007</v>
      </c>
      <c r="M267" s="387">
        <v>73</v>
      </c>
      <c r="N267" s="384">
        <v>1580.3</v>
      </c>
      <c r="O267" s="383">
        <v>126.4</v>
      </c>
      <c r="P267" s="383">
        <v>95.4</v>
      </c>
      <c r="Q267" s="384">
        <v>28933</v>
      </c>
      <c r="R267" s="383">
        <v>97.347999999999999</v>
      </c>
      <c r="S267" s="384">
        <v>11570</v>
      </c>
      <c r="T267" s="386">
        <v>2.0169999999999999</v>
      </c>
      <c r="U267" s="532">
        <v>99.683000000000007</v>
      </c>
    </row>
    <row r="268" spans="1:21">
      <c r="A268" s="33"/>
      <c r="B268" s="34" t="s">
        <v>165</v>
      </c>
      <c r="C268" s="387">
        <v>74</v>
      </c>
      <c r="D268" s="383">
        <v>1538</v>
      </c>
      <c r="E268" s="383">
        <v>112.9</v>
      </c>
      <c r="F268" s="383">
        <v>95.7</v>
      </c>
      <c r="G268" s="384">
        <v>30668</v>
      </c>
      <c r="H268" s="383">
        <v>114.38800000000001</v>
      </c>
      <c r="I268" s="384">
        <v>2465036</v>
      </c>
      <c r="J268" s="386">
        <v>1.996</v>
      </c>
      <c r="K268" s="532">
        <v>99.578999999999994</v>
      </c>
      <c r="M268" s="387">
        <v>74</v>
      </c>
      <c r="N268" s="384">
        <v>1525.4</v>
      </c>
      <c r="O268" s="383">
        <v>112.9</v>
      </c>
      <c r="P268" s="383">
        <v>95.6</v>
      </c>
      <c r="Q268" s="384">
        <v>28645</v>
      </c>
      <c r="R268" s="383">
        <v>114.38800000000001</v>
      </c>
      <c r="S268" s="384">
        <v>11564</v>
      </c>
      <c r="T268" s="386">
        <v>1.996</v>
      </c>
      <c r="U268" s="532">
        <v>99.578999999999994</v>
      </c>
    </row>
    <row r="269" spans="1:21">
      <c r="A269" s="33"/>
      <c r="B269" s="34" t="s">
        <v>166</v>
      </c>
      <c r="C269" s="387">
        <v>74.7</v>
      </c>
      <c r="D269" s="383">
        <v>1570</v>
      </c>
      <c r="E269" s="383">
        <v>130.6</v>
      </c>
      <c r="F269" s="383">
        <v>95.9</v>
      </c>
      <c r="G269" s="384">
        <v>28739</v>
      </c>
      <c r="H269" s="383">
        <v>108.85</v>
      </c>
      <c r="I269" s="384">
        <v>9375099</v>
      </c>
      <c r="J269" s="386">
        <v>1.9830000000000001</v>
      </c>
      <c r="K269" s="532">
        <v>100.423</v>
      </c>
      <c r="M269" s="387">
        <v>74.7</v>
      </c>
      <c r="N269" s="384">
        <v>1536</v>
      </c>
      <c r="O269" s="383">
        <v>130.6</v>
      </c>
      <c r="P269" s="383">
        <v>95.9</v>
      </c>
      <c r="Q269" s="384">
        <v>28563</v>
      </c>
      <c r="R269" s="383">
        <v>108.85</v>
      </c>
      <c r="S269" s="384">
        <v>21401</v>
      </c>
      <c r="T269" s="386">
        <v>1.9830000000000001</v>
      </c>
      <c r="U269" s="532">
        <v>100.423</v>
      </c>
    </row>
    <row r="270" spans="1:21">
      <c r="A270" s="33"/>
      <c r="B270" s="34" t="s">
        <v>167</v>
      </c>
      <c r="C270" s="387">
        <v>75.5</v>
      </c>
      <c r="D270" s="383">
        <v>1447</v>
      </c>
      <c r="E270" s="383">
        <v>119.5</v>
      </c>
      <c r="F270" s="383">
        <v>96.1</v>
      </c>
      <c r="G270" s="384">
        <v>28271</v>
      </c>
      <c r="H270" s="383">
        <v>98.85</v>
      </c>
      <c r="I270" s="384">
        <v>37038962</v>
      </c>
      <c r="J270" s="386">
        <v>1.9870000000000001</v>
      </c>
      <c r="K270" s="532">
        <v>100.425</v>
      </c>
      <c r="M270" s="387">
        <v>75.5</v>
      </c>
      <c r="N270" s="384">
        <v>1476.2</v>
      </c>
      <c r="O270" s="383">
        <v>119.5</v>
      </c>
      <c r="P270" s="383">
        <v>96</v>
      </c>
      <c r="Q270" s="384">
        <v>28338</v>
      </c>
      <c r="R270" s="383">
        <v>98.85</v>
      </c>
      <c r="S270" s="384">
        <v>10610</v>
      </c>
      <c r="T270" s="386">
        <v>1.9870000000000001</v>
      </c>
      <c r="U270" s="532">
        <v>100.425</v>
      </c>
    </row>
    <row r="271" spans="1:21">
      <c r="A271" s="50"/>
      <c r="B271" s="34" t="s">
        <v>168</v>
      </c>
      <c r="C271" s="387">
        <v>75.3</v>
      </c>
      <c r="D271" s="383">
        <v>1393</v>
      </c>
      <c r="E271" s="383">
        <v>109.6</v>
      </c>
      <c r="F271" s="383">
        <v>95.9</v>
      </c>
      <c r="G271" s="384">
        <v>26575</v>
      </c>
      <c r="H271" s="383">
        <v>96.614999999999995</v>
      </c>
      <c r="I271" s="384">
        <v>2452836</v>
      </c>
      <c r="J271" s="386">
        <v>1.968</v>
      </c>
      <c r="K271" s="532">
        <v>100.21299999999999</v>
      </c>
      <c r="M271" s="387">
        <v>75.3</v>
      </c>
      <c r="N271" s="384">
        <v>1447</v>
      </c>
      <c r="O271" s="383">
        <v>109.6</v>
      </c>
      <c r="P271" s="383">
        <v>95.9</v>
      </c>
      <c r="Q271" s="384">
        <v>27915</v>
      </c>
      <c r="R271" s="383">
        <v>96.614999999999995</v>
      </c>
      <c r="S271" s="384">
        <v>11875</v>
      </c>
      <c r="T271" s="386">
        <v>1.968</v>
      </c>
      <c r="U271" s="532">
        <v>100.21299999999999</v>
      </c>
    </row>
    <row r="272" spans="1:21">
      <c r="A272" s="33" t="s">
        <v>205</v>
      </c>
      <c r="B272" s="64" t="s">
        <v>157</v>
      </c>
      <c r="C272" s="403">
        <v>75</v>
      </c>
      <c r="D272" s="396">
        <v>1476</v>
      </c>
      <c r="E272" s="396">
        <v>110.6</v>
      </c>
      <c r="F272" s="396">
        <v>95.8</v>
      </c>
      <c r="G272" s="397">
        <v>25954</v>
      </c>
      <c r="H272" s="396">
        <v>101.429</v>
      </c>
      <c r="I272" s="397">
        <v>2817109</v>
      </c>
      <c r="J272" s="401">
        <v>1.958</v>
      </c>
      <c r="K272" s="534">
        <v>99.787000000000006</v>
      </c>
      <c r="M272" s="403">
        <v>75</v>
      </c>
      <c r="N272" s="397">
        <v>1505.6</v>
      </c>
      <c r="O272" s="396">
        <v>110.6</v>
      </c>
      <c r="P272" s="396">
        <v>96.1</v>
      </c>
      <c r="Q272" s="397">
        <v>27733</v>
      </c>
      <c r="R272" s="396">
        <v>101.429</v>
      </c>
      <c r="S272" s="397">
        <v>11357</v>
      </c>
      <c r="T272" s="401">
        <v>1.958</v>
      </c>
      <c r="U272" s="534">
        <v>99.787000000000006</v>
      </c>
    </row>
    <row r="273" spans="1:21">
      <c r="A273" s="40">
        <v>2011</v>
      </c>
      <c r="B273" s="34" t="s">
        <v>158</v>
      </c>
      <c r="C273" s="387">
        <v>76</v>
      </c>
      <c r="D273" s="383">
        <v>1411</v>
      </c>
      <c r="E273" s="383">
        <v>153.30000000000001</v>
      </c>
      <c r="F273" s="383">
        <v>95.4</v>
      </c>
      <c r="G273" s="384">
        <v>24841</v>
      </c>
      <c r="H273" s="383">
        <v>114.771</v>
      </c>
      <c r="I273" s="384">
        <v>11935110</v>
      </c>
      <c r="J273" s="386">
        <v>1.9550000000000001</v>
      </c>
      <c r="K273" s="532">
        <v>99.787000000000006</v>
      </c>
      <c r="M273" s="387">
        <v>76</v>
      </c>
      <c r="N273" s="384">
        <v>1466.2</v>
      </c>
      <c r="O273" s="383">
        <v>153.30000000000001</v>
      </c>
      <c r="P273" s="383">
        <v>96</v>
      </c>
      <c r="Q273" s="384">
        <v>26878</v>
      </c>
      <c r="R273" s="383">
        <v>114.771</v>
      </c>
      <c r="S273" s="384">
        <v>13774</v>
      </c>
      <c r="T273" s="386">
        <v>1.9550000000000001</v>
      </c>
      <c r="U273" s="532">
        <v>99.787000000000006</v>
      </c>
    </row>
    <row r="274" spans="1:21">
      <c r="A274" s="33"/>
      <c r="B274" s="34" t="s">
        <v>159</v>
      </c>
      <c r="C274" s="387">
        <v>75.7</v>
      </c>
      <c r="D274" s="383">
        <v>1398</v>
      </c>
      <c r="E274" s="383">
        <v>121.4</v>
      </c>
      <c r="F274" s="383">
        <v>95.2</v>
      </c>
      <c r="G274" s="384">
        <v>24857</v>
      </c>
      <c r="H274" s="383">
        <v>96.757000000000005</v>
      </c>
      <c r="I274" s="384">
        <v>2278437</v>
      </c>
      <c r="J274" s="386">
        <v>1.9419999999999999</v>
      </c>
      <c r="K274" s="532">
        <v>99.787999999999997</v>
      </c>
      <c r="M274" s="387">
        <v>75.7</v>
      </c>
      <c r="N274" s="384">
        <v>1470.5</v>
      </c>
      <c r="O274" s="383">
        <v>121.4</v>
      </c>
      <c r="P274" s="383">
        <v>96.2</v>
      </c>
      <c r="Q274" s="384">
        <v>26640</v>
      </c>
      <c r="R274" s="383">
        <v>96.757000000000005</v>
      </c>
      <c r="S274" s="384">
        <v>11187</v>
      </c>
      <c r="T274" s="386">
        <v>1.9419999999999999</v>
      </c>
      <c r="U274" s="532">
        <v>99.787999999999997</v>
      </c>
    </row>
    <row r="275" spans="1:21">
      <c r="A275" s="33"/>
      <c r="B275" s="34" t="s">
        <v>160</v>
      </c>
      <c r="C275" s="387">
        <v>77.599999999999994</v>
      </c>
      <c r="D275" s="383">
        <v>1515</v>
      </c>
      <c r="E275" s="383">
        <v>118.3</v>
      </c>
      <c r="F275" s="383">
        <v>96.5</v>
      </c>
      <c r="G275" s="384">
        <v>23656</v>
      </c>
      <c r="H275" s="383">
        <v>108.621</v>
      </c>
      <c r="I275" s="384">
        <v>4723413</v>
      </c>
      <c r="J275" s="386">
        <v>1.952</v>
      </c>
      <c r="K275" s="532">
        <v>99.367000000000004</v>
      </c>
      <c r="M275" s="387">
        <v>77.599999999999994</v>
      </c>
      <c r="N275" s="384">
        <v>1526.4</v>
      </c>
      <c r="O275" s="383">
        <v>118.3</v>
      </c>
      <c r="P275" s="383">
        <v>96.4</v>
      </c>
      <c r="Q275" s="384">
        <v>26348</v>
      </c>
      <c r="R275" s="383">
        <v>108.621</v>
      </c>
      <c r="S275" s="384">
        <v>10999</v>
      </c>
      <c r="T275" s="386">
        <v>1.952</v>
      </c>
      <c r="U275" s="532">
        <v>99.367000000000004</v>
      </c>
    </row>
    <row r="276" spans="1:21">
      <c r="A276" s="33"/>
      <c r="B276" s="34" t="s">
        <v>161</v>
      </c>
      <c r="C276" s="387">
        <v>81.900000000000006</v>
      </c>
      <c r="D276" s="383">
        <v>1627</v>
      </c>
      <c r="E276" s="383">
        <v>132.69999999999999</v>
      </c>
      <c r="F276" s="383">
        <v>96.8</v>
      </c>
      <c r="G276" s="384">
        <v>26471</v>
      </c>
      <c r="H276" s="383">
        <v>92.605000000000004</v>
      </c>
      <c r="I276" s="384">
        <v>51704756</v>
      </c>
      <c r="J276" s="386">
        <v>1.9430000000000001</v>
      </c>
      <c r="K276" s="532">
        <v>99.683000000000007</v>
      </c>
      <c r="M276" s="387">
        <v>81.900000000000006</v>
      </c>
      <c r="N276" s="384">
        <v>1580.3</v>
      </c>
      <c r="O276" s="383">
        <v>132.69999999999999</v>
      </c>
      <c r="P276" s="383">
        <v>96.4</v>
      </c>
      <c r="Q276" s="384">
        <v>26074</v>
      </c>
      <c r="R276" s="383">
        <v>92.605000000000004</v>
      </c>
      <c r="S276" s="384">
        <v>11413</v>
      </c>
      <c r="T276" s="386">
        <v>1.9430000000000001</v>
      </c>
      <c r="U276" s="532">
        <v>99.683000000000007</v>
      </c>
    </row>
    <row r="277" spans="1:21">
      <c r="A277" s="33"/>
      <c r="B277" s="34" t="s">
        <v>162</v>
      </c>
      <c r="C277" s="387">
        <v>82.5</v>
      </c>
      <c r="D277" s="383">
        <v>1654</v>
      </c>
      <c r="E277" s="383">
        <v>123.2</v>
      </c>
      <c r="F277" s="383">
        <v>97</v>
      </c>
      <c r="G277" s="384">
        <v>28041</v>
      </c>
      <c r="H277" s="383">
        <v>105.583</v>
      </c>
      <c r="I277" s="384">
        <v>3210090</v>
      </c>
      <c r="J277" s="386">
        <v>1.9370000000000001</v>
      </c>
      <c r="K277" s="532">
        <v>99.683000000000007</v>
      </c>
      <c r="M277" s="387">
        <v>82.5</v>
      </c>
      <c r="N277" s="384">
        <v>1609.3</v>
      </c>
      <c r="O277" s="383">
        <v>123.2</v>
      </c>
      <c r="P277" s="383">
        <v>96.6</v>
      </c>
      <c r="Q277" s="384">
        <v>26288</v>
      </c>
      <c r="R277" s="383">
        <v>105.583</v>
      </c>
      <c r="S277" s="384">
        <v>11324</v>
      </c>
      <c r="T277" s="386">
        <v>1.9370000000000001</v>
      </c>
      <c r="U277" s="532">
        <v>99.683000000000007</v>
      </c>
    </row>
    <row r="278" spans="1:21">
      <c r="A278" s="33"/>
      <c r="B278" s="34" t="s">
        <v>163</v>
      </c>
      <c r="C278" s="387">
        <v>83</v>
      </c>
      <c r="D278" s="383">
        <v>1745</v>
      </c>
      <c r="E278" s="383">
        <v>120.8</v>
      </c>
      <c r="F278" s="383">
        <v>97.3</v>
      </c>
      <c r="G278" s="384">
        <v>27327</v>
      </c>
      <c r="H278" s="383">
        <v>99.712999999999994</v>
      </c>
      <c r="I278" s="384">
        <v>3036264</v>
      </c>
      <c r="J278" s="386">
        <v>1.931</v>
      </c>
      <c r="K278" s="532">
        <v>100.10599999999999</v>
      </c>
      <c r="M278" s="387">
        <v>83</v>
      </c>
      <c r="N278" s="384">
        <v>1700</v>
      </c>
      <c r="O278" s="383">
        <v>120.8</v>
      </c>
      <c r="P278" s="383">
        <v>96.8</v>
      </c>
      <c r="Q278" s="384">
        <v>25621</v>
      </c>
      <c r="R278" s="383">
        <v>99.712999999999994</v>
      </c>
      <c r="S278" s="384">
        <v>10632</v>
      </c>
      <c r="T278" s="386">
        <v>1.931</v>
      </c>
      <c r="U278" s="532">
        <v>100.10599999999999</v>
      </c>
    </row>
    <row r="279" spans="1:21">
      <c r="A279" s="33"/>
      <c r="B279" s="34" t="s">
        <v>164</v>
      </c>
      <c r="C279" s="387">
        <v>85.8</v>
      </c>
      <c r="D279" s="383">
        <v>1826</v>
      </c>
      <c r="E279" s="383">
        <v>118.3</v>
      </c>
      <c r="F279" s="383">
        <v>96.9</v>
      </c>
      <c r="G279" s="384">
        <v>29864</v>
      </c>
      <c r="H279" s="383">
        <v>103.30800000000001</v>
      </c>
      <c r="I279" s="384">
        <v>10721062</v>
      </c>
      <c r="J279" s="386">
        <v>1.9239999999999999</v>
      </c>
      <c r="K279" s="532">
        <v>100</v>
      </c>
      <c r="M279" s="387">
        <v>85.8</v>
      </c>
      <c r="N279" s="384">
        <v>1747.7</v>
      </c>
      <c r="O279" s="383">
        <v>118.3</v>
      </c>
      <c r="P279" s="383">
        <v>96.6</v>
      </c>
      <c r="Q279" s="384">
        <v>26410</v>
      </c>
      <c r="R279" s="383">
        <v>103.30800000000001</v>
      </c>
      <c r="S279" s="384">
        <v>13024</v>
      </c>
      <c r="T279" s="386">
        <v>1.9239999999999999</v>
      </c>
      <c r="U279" s="532">
        <v>100</v>
      </c>
    </row>
    <row r="280" spans="1:21">
      <c r="A280" s="33"/>
      <c r="B280" s="34" t="s">
        <v>165</v>
      </c>
      <c r="C280" s="387">
        <v>84.4</v>
      </c>
      <c r="D280" s="383">
        <v>1785</v>
      </c>
      <c r="E280" s="383">
        <v>116.8</v>
      </c>
      <c r="F280" s="383">
        <v>96.6</v>
      </c>
      <c r="G280" s="384">
        <v>28126</v>
      </c>
      <c r="H280" s="383">
        <v>80.292000000000002</v>
      </c>
      <c r="I280" s="384">
        <v>2314643</v>
      </c>
      <c r="J280" s="386">
        <v>1.913</v>
      </c>
      <c r="K280" s="532">
        <v>100</v>
      </c>
      <c r="M280" s="387">
        <v>84.4</v>
      </c>
      <c r="N280" s="384">
        <v>1767.9</v>
      </c>
      <c r="O280" s="383">
        <v>116.8</v>
      </c>
      <c r="P280" s="383">
        <v>96.5</v>
      </c>
      <c r="Q280" s="384">
        <v>26440</v>
      </c>
      <c r="R280" s="383">
        <v>80.292000000000002</v>
      </c>
      <c r="S280" s="384">
        <v>10978</v>
      </c>
      <c r="T280" s="386">
        <v>1.913</v>
      </c>
      <c r="U280" s="532">
        <v>100</v>
      </c>
    </row>
    <row r="281" spans="1:21">
      <c r="A281" s="33"/>
      <c r="B281" s="34" t="s">
        <v>166</v>
      </c>
      <c r="C281" s="387">
        <v>85.1</v>
      </c>
      <c r="D281" s="383">
        <v>1795</v>
      </c>
      <c r="E281" s="383">
        <v>129.1</v>
      </c>
      <c r="F281" s="383">
        <v>96.3</v>
      </c>
      <c r="G281" s="384">
        <v>26774</v>
      </c>
      <c r="H281" s="383">
        <v>91.358000000000004</v>
      </c>
      <c r="I281" s="384">
        <v>4868304</v>
      </c>
      <c r="J281" s="386">
        <v>1.911</v>
      </c>
      <c r="K281" s="532">
        <v>99.894999999999996</v>
      </c>
      <c r="M281" s="387">
        <v>85.1</v>
      </c>
      <c r="N281" s="384">
        <v>1743.5</v>
      </c>
      <c r="O281" s="383">
        <v>129.1</v>
      </c>
      <c r="P281" s="383">
        <v>96.3</v>
      </c>
      <c r="Q281" s="384">
        <v>26403</v>
      </c>
      <c r="R281" s="383">
        <v>91.358000000000004</v>
      </c>
      <c r="S281" s="384">
        <v>11273</v>
      </c>
      <c r="T281" s="386">
        <v>1.911</v>
      </c>
      <c r="U281" s="532">
        <v>99.894999999999996</v>
      </c>
    </row>
    <row r="282" spans="1:21">
      <c r="A282" s="33"/>
      <c r="B282" s="34" t="s">
        <v>167</v>
      </c>
      <c r="C282" s="387">
        <v>85.5</v>
      </c>
      <c r="D282" s="383">
        <v>1769</v>
      </c>
      <c r="E282" s="383">
        <v>128.5</v>
      </c>
      <c r="F282" s="383">
        <v>96.6</v>
      </c>
      <c r="G282" s="384">
        <v>26566</v>
      </c>
      <c r="H282" s="383">
        <v>91.594999999999999</v>
      </c>
      <c r="I282" s="384">
        <v>40448136</v>
      </c>
      <c r="J282" s="386">
        <v>1.903</v>
      </c>
      <c r="K282" s="532">
        <v>99.366</v>
      </c>
      <c r="M282" s="387">
        <v>85.5</v>
      </c>
      <c r="N282" s="384">
        <v>1793</v>
      </c>
      <c r="O282" s="383">
        <v>128.5</v>
      </c>
      <c r="P282" s="383">
        <v>96.4</v>
      </c>
      <c r="Q282" s="384">
        <v>26531</v>
      </c>
      <c r="R282" s="383">
        <v>91.594999999999999</v>
      </c>
      <c r="S282" s="384">
        <v>11687</v>
      </c>
      <c r="T282" s="386">
        <v>1.903</v>
      </c>
      <c r="U282" s="532">
        <v>99.366</v>
      </c>
    </row>
    <row r="283" spans="1:21">
      <c r="A283" s="33"/>
      <c r="B283" s="51" t="s">
        <v>168</v>
      </c>
      <c r="C283" s="410">
        <v>86.1</v>
      </c>
      <c r="D283" s="405">
        <v>1634</v>
      </c>
      <c r="E283" s="405">
        <v>125.5</v>
      </c>
      <c r="F283" s="405">
        <v>96.6</v>
      </c>
      <c r="G283" s="406">
        <v>24913</v>
      </c>
      <c r="H283" s="405">
        <v>105.61</v>
      </c>
      <c r="I283" s="406">
        <v>2508138</v>
      </c>
      <c r="J283" s="409">
        <v>1.89</v>
      </c>
      <c r="K283" s="533">
        <v>99.682000000000002</v>
      </c>
      <c r="M283" s="410">
        <v>86.1</v>
      </c>
      <c r="N283" s="406">
        <v>1702.2</v>
      </c>
      <c r="O283" s="405">
        <v>125.5</v>
      </c>
      <c r="P283" s="405">
        <v>96.5</v>
      </c>
      <c r="Q283" s="406">
        <v>26363</v>
      </c>
      <c r="R283" s="405">
        <v>105.61</v>
      </c>
      <c r="S283" s="406">
        <v>11914</v>
      </c>
      <c r="T283" s="409">
        <v>1.89</v>
      </c>
      <c r="U283" s="533">
        <v>99.682000000000002</v>
      </c>
    </row>
    <row r="284" spans="1:21">
      <c r="A284" s="63" t="s">
        <v>208</v>
      </c>
      <c r="B284" s="34" t="s">
        <v>157</v>
      </c>
      <c r="C284" s="387">
        <v>87.5</v>
      </c>
      <c r="D284" s="383">
        <v>1789</v>
      </c>
      <c r="E284" s="383">
        <v>132.80000000000001</v>
      </c>
      <c r="F284" s="383">
        <v>96</v>
      </c>
      <c r="G284" s="384">
        <v>24700</v>
      </c>
      <c r="H284" s="383">
        <v>122.773</v>
      </c>
      <c r="I284" s="384">
        <v>2750199</v>
      </c>
      <c r="J284" s="386">
        <v>1.8859999999999999</v>
      </c>
      <c r="K284" s="532">
        <v>100.319</v>
      </c>
      <c r="M284" s="387">
        <v>87.5</v>
      </c>
      <c r="N284" s="384">
        <v>1819.1</v>
      </c>
      <c r="O284" s="383">
        <v>132.80000000000001</v>
      </c>
      <c r="P284" s="383">
        <v>96.3</v>
      </c>
      <c r="Q284" s="384">
        <v>25859</v>
      </c>
      <c r="R284" s="383">
        <v>122.773</v>
      </c>
      <c r="S284" s="384">
        <v>11650</v>
      </c>
      <c r="T284" s="386">
        <v>1.8859999999999999</v>
      </c>
      <c r="U284" s="532">
        <v>100.319</v>
      </c>
    </row>
    <row r="285" spans="1:21">
      <c r="A285" s="33">
        <v>2012</v>
      </c>
      <c r="B285" s="34" t="s">
        <v>158</v>
      </c>
      <c r="C285" s="387">
        <v>84.7</v>
      </c>
      <c r="D285" s="383">
        <v>1801</v>
      </c>
      <c r="E285" s="383">
        <v>129.19999999999999</v>
      </c>
      <c r="F285" s="383">
        <v>95.8</v>
      </c>
      <c r="G285" s="384">
        <v>24730</v>
      </c>
      <c r="H285" s="383">
        <v>109.82</v>
      </c>
      <c r="I285" s="384">
        <v>10305133</v>
      </c>
      <c r="J285" s="386">
        <v>1.881</v>
      </c>
      <c r="K285" s="532">
        <v>100.639</v>
      </c>
      <c r="M285" s="387">
        <v>84.7</v>
      </c>
      <c r="N285" s="384">
        <v>1859.5</v>
      </c>
      <c r="O285" s="383">
        <v>129.19999999999999</v>
      </c>
      <c r="P285" s="383">
        <v>96.3</v>
      </c>
      <c r="Q285" s="384">
        <v>26529</v>
      </c>
      <c r="R285" s="383">
        <v>109.82</v>
      </c>
      <c r="S285" s="384">
        <v>11888</v>
      </c>
      <c r="T285" s="386">
        <v>1.881</v>
      </c>
      <c r="U285" s="532">
        <v>100.639</v>
      </c>
    </row>
    <row r="286" spans="1:21">
      <c r="A286" s="33"/>
      <c r="B286" s="34" t="s">
        <v>159</v>
      </c>
      <c r="C286" s="387">
        <v>89.8</v>
      </c>
      <c r="D286" s="383">
        <v>1692</v>
      </c>
      <c r="E286" s="383">
        <v>130.1</v>
      </c>
      <c r="F286" s="383">
        <v>95.3</v>
      </c>
      <c r="G286" s="384">
        <v>24052</v>
      </c>
      <c r="H286" s="383">
        <v>96.841999999999999</v>
      </c>
      <c r="I286" s="384">
        <v>1425849</v>
      </c>
      <c r="J286" s="386">
        <v>1.8680000000000001</v>
      </c>
      <c r="K286" s="532">
        <v>100.74299999999999</v>
      </c>
      <c r="M286" s="387">
        <v>89.8</v>
      </c>
      <c r="N286" s="384">
        <v>1782.1</v>
      </c>
      <c r="O286" s="383">
        <v>130.1</v>
      </c>
      <c r="P286" s="383">
        <v>96.2</v>
      </c>
      <c r="Q286" s="384">
        <v>26282</v>
      </c>
      <c r="R286" s="383">
        <v>96.841999999999999</v>
      </c>
      <c r="S286" s="384">
        <v>6858</v>
      </c>
      <c r="T286" s="386">
        <v>1.8680000000000001</v>
      </c>
      <c r="U286" s="532">
        <v>100.74299999999999</v>
      </c>
    </row>
    <row r="287" spans="1:21">
      <c r="A287" s="33"/>
      <c r="B287" s="34" t="s">
        <v>160</v>
      </c>
      <c r="C287" s="387">
        <v>91.4</v>
      </c>
      <c r="D287" s="383">
        <v>1723</v>
      </c>
      <c r="E287" s="383">
        <v>133.1</v>
      </c>
      <c r="F287" s="383">
        <v>96.1</v>
      </c>
      <c r="G287" s="384">
        <v>23807</v>
      </c>
      <c r="H287" s="383">
        <v>82.236999999999995</v>
      </c>
      <c r="I287" s="384">
        <v>4996210</v>
      </c>
      <c r="J287" s="386">
        <v>1.859</v>
      </c>
      <c r="K287" s="532">
        <v>100.637</v>
      </c>
      <c r="M287" s="387">
        <v>91.4</v>
      </c>
      <c r="N287" s="384">
        <v>1743</v>
      </c>
      <c r="O287" s="383">
        <v>133.1</v>
      </c>
      <c r="P287" s="383">
        <v>96</v>
      </c>
      <c r="Q287" s="384">
        <v>26628</v>
      </c>
      <c r="R287" s="383">
        <v>82.236999999999995</v>
      </c>
      <c r="S287" s="384">
        <v>12036</v>
      </c>
      <c r="T287" s="386">
        <v>1.859</v>
      </c>
      <c r="U287" s="532">
        <v>100.637</v>
      </c>
    </row>
    <row r="288" spans="1:21">
      <c r="A288" s="33"/>
      <c r="B288" s="34" t="s">
        <v>161</v>
      </c>
      <c r="C288" s="387">
        <v>89.3</v>
      </c>
      <c r="D288" s="383">
        <v>1813</v>
      </c>
      <c r="E288" s="383">
        <v>132.1</v>
      </c>
      <c r="F288" s="383">
        <v>96.2</v>
      </c>
      <c r="G288" s="384">
        <v>28885</v>
      </c>
      <c r="H288" s="383">
        <v>90.861999999999995</v>
      </c>
      <c r="I288" s="384">
        <v>52970877</v>
      </c>
      <c r="J288" s="386">
        <v>1.857</v>
      </c>
      <c r="K288" s="532">
        <v>100.318</v>
      </c>
      <c r="M288" s="387">
        <v>89.3</v>
      </c>
      <c r="N288" s="384">
        <v>1760.6</v>
      </c>
      <c r="O288" s="383">
        <v>132.1</v>
      </c>
      <c r="P288" s="383">
        <v>95.9</v>
      </c>
      <c r="Q288" s="384">
        <v>27969</v>
      </c>
      <c r="R288" s="383">
        <v>90.861999999999995</v>
      </c>
      <c r="S288" s="384">
        <v>11496</v>
      </c>
      <c r="T288" s="386">
        <v>1.857</v>
      </c>
      <c r="U288" s="532">
        <v>100.318</v>
      </c>
    </row>
    <row r="289" spans="1:21">
      <c r="A289" s="33"/>
      <c r="B289" s="34" t="s">
        <v>162</v>
      </c>
      <c r="C289" s="387">
        <v>88.3</v>
      </c>
      <c r="D289" s="383">
        <v>1765</v>
      </c>
      <c r="E289" s="383">
        <v>125.1</v>
      </c>
      <c r="F289" s="383">
        <v>96</v>
      </c>
      <c r="G289" s="384">
        <v>27950</v>
      </c>
      <c r="H289" s="383">
        <v>109.173</v>
      </c>
      <c r="I289" s="384">
        <v>3261982</v>
      </c>
      <c r="J289" s="386">
        <v>1.8420000000000001</v>
      </c>
      <c r="K289" s="532">
        <v>100.10599999999999</v>
      </c>
      <c r="M289" s="387">
        <v>88.3</v>
      </c>
      <c r="N289" s="384">
        <v>1725</v>
      </c>
      <c r="O289" s="383">
        <v>125.1</v>
      </c>
      <c r="P289" s="383">
        <v>95.6</v>
      </c>
      <c r="Q289" s="384">
        <v>26911</v>
      </c>
      <c r="R289" s="383">
        <v>109.173</v>
      </c>
      <c r="S289" s="384">
        <v>11539</v>
      </c>
      <c r="T289" s="386">
        <v>1.8420000000000001</v>
      </c>
      <c r="U289" s="532">
        <v>100.10599999999999</v>
      </c>
    </row>
    <row r="290" spans="1:21">
      <c r="A290" s="33"/>
      <c r="B290" s="34" t="s">
        <v>163</v>
      </c>
      <c r="C290" s="387">
        <v>87.6</v>
      </c>
      <c r="D290" s="383">
        <v>1799</v>
      </c>
      <c r="E290" s="383">
        <v>129.19999999999999</v>
      </c>
      <c r="F290" s="383">
        <v>96.5</v>
      </c>
      <c r="G290" s="384">
        <v>29389</v>
      </c>
      <c r="H290" s="383">
        <v>98.626000000000005</v>
      </c>
      <c r="I290" s="384">
        <v>3562553</v>
      </c>
      <c r="J290" s="386">
        <v>1.837</v>
      </c>
      <c r="K290" s="532">
        <v>100</v>
      </c>
      <c r="M290" s="387">
        <v>87.6</v>
      </c>
      <c r="N290" s="384">
        <v>1761.7</v>
      </c>
      <c r="O290" s="383">
        <v>129.19999999999999</v>
      </c>
      <c r="P290" s="383">
        <v>96</v>
      </c>
      <c r="Q290" s="384">
        <v>26999</v>
      </c>
      <c r="R290" s="383">
        <v>98.626000000000005</v>
      </c>
      <c r="S290" s="384">
        <v>12610</v>
      </c>
      <c r="T290" s="386">
        <v>1.837</v>
      </c>
      <c r="U290" s="532">
        <v>100</v>
      </c>
    </row>
    <row r="291" spans="1:21">
      <c r="A291" s="33"/>
      <c r="B291" s="34" t="s">
        <v>164</v>
      </c>
      <c r="C291" s="387">
        <v>88.5</v>
      </c>
      <c r="D291" s="383">
        <v>1819</v>
      </c>
      <c r="E291" s="383">
        <v>128.80000000000001</v>
      </c>
      <c r="F291" s="383">
        <v>96.2</v>
      </c>
      <c r="G291" s="384">
        <v>30076</v>
      </c>
      <c r="H291" s="383">
        <v>95.876000000000005</v>
      </c>
      <c r="I291" s="384">
        <v>9295170</v>
      </c>
      <c r="J291" s="386">
        <v>1.829</v>
      </c>
      <c r="K291" s="532">
        <v>99.894000000000005</v>
      </c>
      <c r="M291" s="387">
        <v>88.5</v>
      </c>
      <c r="N291" s="384">
        <v>1749.3</v>
      </c>
      <c r="O291" s="383">
        <v>128.80000000000001</v>
      </c>
      <c r="P291" s="383">
        <v>95.9</v>
      </c>
      <c r="Q291" s="384">
        <v>26790</v>
      </c>
      <c r="R291" s="383">
        <v>95.876000000000005</v>
      </c>
      <c r="S291" s="384">
        <v>11659</v>
      </c>
      <c r="T291" s="386">
        <v>1.829</v>
      </c>
      <c r="U291" s="532">
        <v>99.894000000000005</v>
      </c>
    </row>
    <row r="292" spans="1:21">
      <c r="A292" s="33"/>
      <c r="B292" s="34" t="s">
        <v>165</v>
      </c>
      <c r="C292" s="387">
        <v>89</v>
      </c>
      <c r="D292" s="383">
        <v>1775</v>
      </c>
      <c r="E292" s="383">
        <v>129</v>
      </c>
      <c r="F292" s="383">
        <v>96.2</v>
      </c>
      <c r="G292" s="384">
        <v>27616</v>
      </c>
      <c r="H292" s="383">
        <v>102.752</v>
      </c>
      <c r="I292" s="384">
        <v>2509796</v>
      </c>
      <c r="J292" s="386">
        <v>1.82</v>
      </c>
      <c r="K292" s="532">
        <v>99.576999999999998</v>
      </c>
      <c r="M292" s="387">
        <v>89</v>
      </c>
      <c r="N292" s="384">
        <v>1755.5</v>
      </c>
      <c r="O292" s="383">
        <v>129</v>
      </c>
      <c r="P292" s="383">
        <v>96.2</v>
      </c>
      <c r="Q292" s="384">
        <v>26595</v>
      </c>
      <c r="R292" s="383">
        <v>102.752</v>
      </c>
      <c r="S292" s="384">
        <v>11912</v>
      </c>
      <c r="T292" s="386">
        <v>1.82</v>
      </c>
      <c r="U292" s="532">
        <v>99.576999999999998</v>
      </c>
    </row>
    <row r="293" spans="1:21">
      <c r="A293" s="33"/>
      <c r="B293" s="34" t="s">
        <v>166</v>
      </c>
      <c r="C293" s="387">
        <v>87.4</v>
      </c>
      <c r="D293" s="383">
        <v>1868</v>
      </c>
      <c r="E293" s="383">
        <v>108.5</v>
      </c>
      <c r="F293" s="383">
        <v>95.9</v>
      </c>
      <c r="G293" s="384">
        <v>27993</v>
      </c>
      <c r="H293" s="383">
        <v>93.361000000000004</v>
      </c>
      <c r="I293" s="384">
        <v>5076211</v>
      </c>
      <c r="J293" s="386">
        <v>1.82</v>
      </c>
      <c r="K293" s="532">
        <v>99.052000000000007</v>
      </c>
      <c r="M293" s="387">
        <v>87.4</v>
      </c>
      <c r="N293" s="384">
        <v>1807.2</v>
      </c>
      <c r="O293" s="383">
        <v>108.5</v>
      </c>
      <c r="P293" s="383">
        <v>95.9</v>
      </c>
      <c r="Q293" s="384">
        <v>26619</v>
      </c>
      <c r="R293" s="383">
        <v>93.361000000000004</v>
      </c>
      <c r="S293" s="384">
        <v>12156</v>
      </c>
      <c r="T293" s="386">
        <v>1.82</v>
      </c>
      <c r="U293" s="532">
        <v>99.052000000000007</v>
      </c>
    </row>
    <row r="294" spans="1:21">
      <c r="A294" s="33"/>
      <c r="B294" s="34" t="s">
        <v>167</v>
      </c>
      <c r="C294" s="387">
        <v>87.7</v>
      </c>
      <c r="D294" s="383">
        <v>1773</v>
      </c>
      <c r="E294" s="383">
        <v>108.5</v>
      </c>
      <c r="F294" s="383">
        <v>96</v>
      </c>
      <c r="G294" s="384">
        <v>26317</v>
      </c>
      <c r="H294" s="383">
        <v>96.798000000000002</v>
      </c>
      <c r="I294" s="384">
        <v>41703152</v>
      </c>
      <c r="J294" s="386">
        <v>1.8180000000000001</v>
      </c>
      <c r="K294" s="532">
        <v>99.361999999999995</v>
      </c>
      <c r="M294" s="387">
        <v>87.7</v>
      </c>
      <c r="N294" s="384">
        <v>1785.6</v>
      </c>
      <c r="O294" s="383">
        <v>108.5</v>
      </c>
      <c r="P294" s="383">
        <v>95.8</v>
      </c>
      <c r="Q294" s="384">
        <v>26391</v>
      </c>
      <c r="R294" s="383">
        <v>96.798000000000002</v>
      </c>
      <c r="S294" s="384">
        <v>12024</v>
      </c>
      <c r="T294" s="386">
        <v>1.8180000000000001</v>
      </c>
      <c r="U294" s="532">
        <v>99.361999999999995</v>
      </c>
    </row>
    <row r="295" spans="1:21">
      <c r="A295" s="50"/>
      <c r="B295" s="34" t="s">
        <v>168</v>
      </c>
      <c r="C295" s="387">
        <v>83.8</v>
      </c>
      <c r="D295" s="383">
        <v>1742</v>
      </c>
      <c r="E295" s="383">
        <v>120.9</v>
      </c>
      <c r="F295" s="383">
        <v>96</v>
      </c>
      <c r="G295" s="384">
        <v>24719</v>
      </c>
      <c r="H295" s="383">
        <v>92.637</v>
      </c>
      <c r="I295" s="384">
        <v>2631115</v>
      </c>
      <c r="J295" s="386">
        <v>1.806</v>
      </c>
      <c r="K295" s="532">
        <v>99.361999999999995</v>
      </c>
      <c r="M295" s="387">
        <v>83.8</v>
      </c>
      <c r="N295" s="384">
        <v>1814.2</v>
      </c>
      <c r="O295" s="383">
        <v>120.9</v>
      </c>
      <c r="P295" s="383">
        <v>95.9</v>
      </c>
      <c r="Q295" s="384">
        <v>26432</v>
      </c>
      <c r="R295" s="383">
        <v>92.637</v>
      </c>
      <c r="S295" s="384">
        <v>12449</v>
      </c>
      <c r="T295" s="386">
        <v>1.806</v>
      </c>
      <c r="U295" s="532">
        <v>99.361999999999995</v>
      </c>
    </row>
    <row r="296" spans="1:21">
      <c r="A296" s="33" t="s">
        <v>212</v>
      </c>
      <c r="B296" s="64" t="s">
        <v>157</v>
      </c>
      <c r="C296" s="403">
        <v>87.9</v>
      </c>
      <c r="D296" s="396">
        <v>1764</v>
      </c>
      <c r="E296" s="396">
        <v>124.9</v>
      </c>
      <c r="F296" s="396">
        <v>95.4</v>
      </c>
      <c r="G296" s="397">
        <v>25801</v>
      </c>
      <c r="H296" s="396">
        <v>78.183999999999997</v>
      </c>
      <c r="I296" s="397">
        <v>2797899</v>
      </c>
      <c r="J296" s="401">
        <v>1.804</v>
      </c>
      <c r="K296" s="534">
        <v>99.045000000000002</v>
      </c>
      <c r="M296" s="403">
        <v>87.9</v>
      </c>
      <c r="N296" s="397">
        <v>1798.1</v>
      </c>
      <c r="O296" s="396">
        <v>124.9</v>
      </c>
      <c r="P296" s="396">
        <v>95.8</v>
      </c>
      <c r="Q296" s="397">
        <v>26449</v>
      </c>
      <c r="R296" s="396">
        <v>78.183999999999997</v>
      </c>
      <c r="S296" s="397">
        <v>12521</v>
      </c>
      <c r="T296" s="401">
        <v>1.804</v>
      </c>
      <c r="U296" s="534">
        <v>99.045000000000002</v>
      </c>
    </row>
    <row r="297" spans="1:21">
      <c r="A297" s="40">
        <v>2013</v>
      </c>
      <c r="B297" s="34" t="s">
        <v>158</v>
      </c>
      <c r="C297" s="387">
        <v>88.6</v>
      </c>
      <c r="D297" s="383">
        <v>1767</v>
      </c>
      <c r="E297" s="383">
        <v>102.9</v>
      </c>
      <c r="F297" s="383">
        <v>95</v>
      </c>
      <c r="G297" s="384">
        <v>24292</v>
      </c>
      <c r="H297" s="383">
        <v>113.252</v>
      </c>
      <c r="I297" s="384">
        <v>10332659</v>
      </c>
      <c r="J297" s="386">
        <v>1.8029999999999999</v>
      </c>
      <c r="K297" s="532">
        <v>98.623999999999995</v>
      </c>
      <c r="M297" s="387">
        <v>88.6</v>
      </c>
      <c r="N297" s="384">
        <v>1815.1</v>
      </c>
      <c r="O297" s="383">
        <v>102.9</v>
      </c>
      <c r="P297" s="383">
        <v>95.7</v>
      </c>
      <c r="Q297" s="384">
        <v>26324</v>
      </c>
      <c r="R297" s="383">
        <v>113.252</v>
      </c>
      <c r="S297" s="384">
        <v>12341</v>
      </c>
      <c r="T297" s="386">
        <v>1.8029999999999999</v>
      </c>
      <c r="U297" s="532">
        <v>98.623999999999995</v>
      </c>
    </row>
    <row r="298" spans="1:21">
      <c r="A298" s="33"/>
      <c r="B298" s="34" t="s">
        <v>159</v>
      </c>
      <c r="C298" s="387">
        <v>86.9</v>
      </c>
      <c r="D298" s="383">
        <v>1717</v>
      </c>
      <c r="E298" s="383">
        <v>109.3</v>
      </c>
      <c r="F298" s="383">
        <v>94.8</v>
      </c>
      <c r="G298" s="384">
        <v>23618</v>
      </c>
      <c r="H298" s="383">
        <v>109.706</v>
      </c>
      <c r="I298" s="384">
        <v>3038199</v>
      </c>
      <c r="J298" s="386">
        <v>1.7749999999999999</v>
      </c>
      <c r="K298" s="532">
        <v>98.63</v>
      </c>
      <c r="M298" s="387">
        <v>86.9</v>
      </c>
      <c r="N298" s="384">
        <v>1805.2</v>
      </c>
      <c r="O298" s="383">
        <v>109.3</v>
      </c>
      <c r="P298" s="383">
        <v>95.8</v>
      </c>
      <c r="Q298" s="384">
        <v>26213</v>
      </c>
      <c r="R298" s="383">
        <v>109.706</v>
      </c>
      <c r="S298" s="384">
        <v>14562</v>
      </c>
      <c r="T298" s="386">
        <v>1.7749999999999999</v>
      </c>
      <c r="U298" s="532">
        <v>98.63</v>
      </c>
    </row>
    <row r="299" spans="1:21">
      <c r="A299" s="33"/>
      <c r="B299" s="34" t="s">
        <v>160</v>
      </c>
      <c r="C299" s="387">
        <v>88.1</v>
      </c>
      <c r="D299" s="383">
        <v>1826</v>
      </c>
      <c r="E299" s="383">
        <v>101.8</v>
      </c>
      <c r="F299" s="383">
        <v>95.8</v>
      </c>
      <c r="G299" s="384">
        <v>23541</v>
      </c>
      <c r="H299" s="383">
        <v>98.099000000000004</v>
      </c>
      <c r="I299" s="384">
        <v>5031932</v>
      </c>
      <c r="J299" s="386">
        <v>1.77</v>
      </c>
      <c r="K299" s="532">
        <v>98.944999999999993</v>
      </c>
      <c r="M299" s="387">
        <v>88.1</v>
      </c>
      <c r="N299" s="384">
        <v>1849.8</v>
      </c>
      <c r="O299" s="383">
        <v>101.8</v>
      </c>
      <c r="P299" s="383">
        <v>95.7</v>
      </c>
      <c r="Q299" s="384">
        <v>25968</v>
      </c>
      <c r="R299" s="383">
        <v>98.099000000000004</v>
      </c>
      <c r="S299" s="384">
        <v>12539</v>
      </c>
      <c r="T299" s="386">
        <v>1.77</v>
      </c>
      <c r="U299" s="532">
        <v>98.944999999999993</v>
      </c>
    </row>
    <row r="300" spans="1:21">
      <c r="A300" s="33"/>
      <c r="B300" s="34" t="s">
        <v>161</v>
      </c>
      <c r="C300" s="387">
        <v>88.5</v>
      </c>
      <c r="D300" s="383">
        <v>1832</v>
      </c>
      <c r="E300" s="383">
        <v>102.9</v>
      </c>
      <c r="F300" s="383">
        <v>96.1</v>
      </c>
      <c r="G300" s="384">
        <v>26518</v>
      </c>
      <c r="H300" s="383">
        <v>93.347999999999999</v>
      </c>
      <c r="I300" s="384">
        <v>57622184</v>
      </c>
      <c r="J300" s="386">
        <v>1.7649999999999999</v>
      </c>
      <c r="K300" s="532">
        <v>99.683000000000007</v>
      </c>
      <c r="M300" s="387">
        <v>88.5</v>
      </c>
      <c r="N300" s="384">
        <v>1783.9</v>
      </c>
      <c r="O300" s="383">
        <v>102.9</v>
      </c>
      <c r="P300" s="383">
        <v>95.8</v>
      </c>
      <c r="Q300" s="384">
        <v>25970</v>
      </c>
      <c r="R300" s="383">
        <v>93.347999999999999</v>
      </c>
      <c r="S300" s="384">
        <v>12294</v>
      </c>
      <c r="T300" s="386">
        <v>1.7649999999999999</v>
      </c>
      <c r="U300" s="532">
        <v>99.683000000000007</v>
      </c>
    </row>
    <row r="301" spans="1:21">
      <c r="A301" s="33"/>
      <c r="B301" s="34" t="s">
        <v>162</v>
      </c>
      <c r="C301" s="387">
        <v>88.2</v>
      </c>
      <c r="D301" s="383">
        <v>1776</v>
      </c>
      <c r="E301" s="383">
        <v>106.2</v>
      </c>
      <c r="F301" s="383">
        <v>96.6</v>
      </c>
      <c r="G301" s="384">
        <v>25686</v>
      </c>
      <c r="H301" s="383">
        <v>80.942999999999998</v>
      </c>
      <c r="I301" s="384">
        <v>3274897</v>
      </c>
      <c r="J301" s="386">
        <v>1.756</v>
      </c>
      <c r="K301" s="532">
        <v>100.212</v>
      </c>
      <c r="M301" s="387">
        <v>88.2</v>
      </c>
      <c r="N301" s="384">
        <v>1734.4</v>
      </c>
      <c r="O301" s="383">
        <v>106.2</v>
      </c>
      <c r="P301" s="383">
        <v>96.2</v>
      </c>
      <c r="Q301" s="384">
        <v>25106</v>
      </c>
      <c r="R301" s="383">
        <v>80.942999999999998</v>
      </c>
      <c r="S301" s="384">
        <v>11267</v>
      </c>
      <c r="T301" s="386">
        <v>1.756</v>
      </c>
      <c r="U301" s="532">
        <v>100.212</v>
      </c>
    </row>
    <row r="302" spans="1:21">
      <c r="A302" s="33"/>
      <c r="B302" s="34" t="s">
        <v>163</v>
      </c>
      <c r="C302" s="387">
        <v>87.7</v>
      </c>
      <c r="D302" s="383">
        <v>1784</v>
      </c>
      <c r="E302" s="383">
        <v>111.2</v>
      </c>
      <c r="F302" s="383">
        <v>96.8</v>
      </c>
      <c r="G302" s="384">
        <v>27311</v>
      </c>
      <c r="H302" s="383">
        <v>88.132000000000005</v>
      </c>
      <c r="I302" s="384">
        <v>3487592</v>
      </c>
      <c r="J302" s="386">
        <v>1.752</v>
      </c>
      <c r="K302" s="532">
        <v>100.53100000000001</v>
      </c>
      <c r="M302" s="387">
        <v>87.7</v>
      </c>
      <c r="N302" s="384">
        <v>1754.7</v>
      </c>
      <c r="O302" s="383">
        <v>111.2</v>
      </c>
      <c r="P302" s="383">
        <v>96.3</v>
      </c>
      <c r="Q302" s="384">
        <v>24753</v>
      </c>
      <c r="R302" s="383">
        <v>88.132000000000005</v>
      </c>
      <c r="S302" s="384">
        <v>12894</v>
      </c>
      <c r="T302" s="386">
        <v>1.752</v>
      </c>
      <c r="U302" s="532">
        <v>100.53100000000001</v>
      </c>
    </row>
    <row r="303" spans="1:21">
      <c r="A303" s="33"/>
      <c r="B303" s="34" t="s">
        <v>164</v>
      </c>
      <c r="C303" s="387">
        <v>87.9</v>
      </c>
      <c r="D303" s="383">
        <v>1827</v>
      </c>
      <c r="E303" s="383">
        <v>114.2</v>
      </c>
      <c r="F303" s="383">
        <v>96.5</v>
      </c>
      <c r="G303" s="384">
        <v>26415</v>
      </c>
      <c r="H303" s="383">
        <v>102.80200000000001</v>
      </c>
      <c r="I303" s="384">
        <v>10643026</v>
      </c>
      <c r="J303" s="386">
        <v>1.746</v>
      </c>
      <c r="K303" s="532">
        <v>100.42400000000001</v>
      </c>
      <c r="M303" s="387">
        <v>87.9</v>
      </c>
      <c r="N303" s="384">
        <v>1764</v>
      </c>
      <c r="O303" s="383">
        <v>114.2</v>
      </c>
      <c r="P303" s="383">
        <v>96.2</v>
      </c>
      <c r="Q303" s="384">
        <v>23875</v>
      </c>
      <c r="R303" s="383">
        <v>102.80200000000001</v>
      </c>
      <c r="S303" s="384">
        <v>13903</v>
      </c>
      <c r="T303" s="386">
        <v>1.746</v>
      </c>
      <c r="U303" s="532">
        <v>100.42400000000001</v>
      </c>
    </row>
    <row r="304" spans="1:21">
      <c r="A304" s="33"/>
      <c r="B304" s="34" t="s">
        <v>165</v>
      </c>
      <c r="C304" s="387">
        <v>89.9</v>
      </c>
      <c r="D304" s="383">
        <v>1845</v>
      </c>
      <c r="E304" s="383">
        <v>118</v>
      </c>
      <c r="F304" s="383">
        <v>96.2</v>
      </c>
      <c r="G304" s="384">
        <v>25285</v>
      </c>
      <c r="H304" s="383">
        <v>106.804</v>
      </c>
      <c r="I304" s="384">
        <v>2666335</v>
      </c>
      <c r="J304" s="386">
        <v>1.7310000000000001</v>
      </c>
      <c r="K304" s="532">
        <v>100.74299999999999</v>
      </c>
      <c r="M304" s="387">
        <v>89.9</v>
      </c>
      <c r="N304" s="384">
        <v>1822.2</v>
      </c>
      <c r="O304" s="383">
        <v>118</v>
      </c>
      <c r="P304" s="383">
        <v>96.2</v>
      </c>
      <c r="Q304" s="384">
        <v>24017</v>
      </c>
      <c r="R304" s="383">
        <v>106.804</v>
      </c>
      <c r="S304" s="384">
        <v>12675</v>
      </c>
      <c r="T304" s="386">
        <v>1.7310000000000001</v>
      </c>
      <c r="U304" s="532">
        <v>100.74299999999999</v>
      </c>
    </row>
    <row r="305" spans="1:21">
      <c r="A305" s="33"/>
      <c r="B305" s="34" t="s">
        <v>166</v>
      </c>
      <c r="C305" s="387">
        <v>90.6</v>
      </c>
      <c r="D305" s="383">
        <v>1877</v>
      </c>
      <c r="E305" s="383">
        <v>121.4</v>
      </c>
      <c r="F305" s="383">
        <v>96.4</v>
      </c>
      <c r="G305" s="384">
        <v>25279</v>
      </c>
      <c r="H305" s="383">
        <v>106.64700000000001</v>
      </c>
      <c r="I305" s="384">
        <v>5241733</v>
      </c>
      <c r="J305" s="386">
        <v>1.726</v>
      </c>
      <c r="K305" s="532">
        <v>101.17</v>
      </c>
      <c r="M305" s="387">
        <v>90.6</v>
      </c>
      <c r="N305" s="384">
        <v>1812.4</v>
      </c>
      <c r="O305" s="383">
        <v>121.4</v>
      </c>
      <c r="P305" s="383">
        <v>96.4</v>
      </c>
      <c r="Q305" s="384">
        <v>23834</v>
      </c>
      <c r="R305" s="383">
        <v>106.64700000000001</v>
      </c>
      <c r="S305" s="384">
        <v>13061</v>
      </c>
      <c r="T305" s="386">
        <v>1.726</v>
      </c>
      <c r="U305" s="532">
        <v>101.17</v>
      </c>
    </row>
    <row r="306" spans="1:21">
      <c r="A306" s="33"/>
      <c r="B306" s="34" t="s">
        <v>167</v>
      </c>
      <c r="C306" s="387">
        <v>89.2</v>
      </c>
      <c r="D306" s="383">
        <v>1821</v>
      </c>
      <c r="E306" s="383">
        <v>124.7</v>
      </c>
      <c r="F306" s="383">
        <v>96.7</v>
      </c>
      <c r="G306" s="384">
        <v>23122</v>
      </c>
      <c r="H306" s="383">
        <v>105.569</v>
      </c>
      <c r="I306" s="384">
        <v>44869083</v>
      </c>
      <c r="J306" s="386">
        <v>1.718</v>
      </c>
      <c r="K306" s="532">
        <v>101.82</v>
      </c>
      <c r="M306" s="387">
        <v>89.2</v>
      </c>
      <c r="N306" s="384">
        <v>1829.7</v>
      </c>
      <c r="O306" s="383">
        <v>124.7</v>
      </c>
      <c r="P306" s="383">
        <v>96.5</v>
      </c>
      <c r="Q306" s="384">
        <v>23456</v>
      </c>
      <c r="R306" s="383">
        <v>105.569</v>
      </c>
      <c r="S306" s="384">
        <v>12721</v>
      </c>
      <c r="T306" s="386">
        <v>1.718</v>
      </c>
      <c r="U306" s="532">
        <v>101.82</v>
      </c>
    </row>
    <row r="307" spans="1:21">
      <c r="A307" s="33"/>
      <c r="B307" s="51" t="s">
        <v>168</v>
      </c>
      <c r="C307" s="410">
        <v>90</v>
      </c>
      <c r="D307" s="405">
        <v>1711</v>
      </c>
      <c r="E307" s="405">
        <v>116.6</v>
      </c>
      <c r="F307" s="405">
        <v>96.7</v>
      </c>
      <c r="G307" s="406">
        <v>22382</v>
      </c>
      <c r="H307" s="405">
        <v>110.008</v>
      </c>
      <c r="I307" s="406">
        <v>2674516</v>
      </c>
      <c r="J307" s="409">
        <v>1.7070000000000001</v>
      </c>
      <c r="K307" s="533">
        <v>101.92700000000001</v>
      </c>
      <c r="M307" s="410">
        <v>90</v>
      </c>
      <c r="N307" s="406">
        <v>1776.5</v>
      </c>
      <c r="O307" s="405">
        <v>116.6</v>
      </c>
      <c r="P307" s="405">
        <v>96.6</v>
      </c>
      <c r="Q307" s="406">
        <v>23449</v>
      </c>
      <c r="R307" s="405">
        <v>110.008</v>
      </c>
      <c r="S307" s="406">
        <v>13126</v>
      </c>
      <c r="T307" s="409">
        <v>1.7070000000000001</v>
      </c>
      <c r="U307" s="533">
        <v>101.92700000000001</v>
      </c>
    </row>
    <row r="308" spans="1:21">
      <c r="A308" s="63" t="s">
        <v>215</v>
      </c>
      <c r="B308" s="34" t="s">
        <v>157</v>
      </c>
      <c r="C308" s="387">
        <v>91.9</v>
      </c>
      <c r="D308" s="383">
        <v>1729</v>
      </c>
      <c r="E308" s="383">
        <v>116.4</v>
      </c>
      <c r="F308" s="383">
        <v>96</v>
      </c>
      <c r="G308" s="384">
        <v>22590</v>
      </c>
      <c r="H308" s="383">
        <v>104.714</v>
      </c>
      <c r="I308" s="384">
        <v>2829883</v>
      </c>
      <c r="J308" s="386">
        <v>1.7070000000000001</v>
      </c>
      <c r="K308" s="532">
        <v>101.608</v>
      </c>
      <c r="M308" s="387">
        <v>91.9</v>
      </c>
      <c r="N308" s="384">
        <v>1771.4</v>
      </c>
      <c r="O308" s="383">
        <v>116.4</v>
      </c>
      <c r="P308" s="383">
        <v>96.4</v>
      </c>
      <c r="Q308" s="384">
        <v>23343</v>
      </c>
      <c r="R308" s="383">
        <v>104.714</v>
      </c>
      <c r="S308" s="384">
        <v>13370</v>
      </c>
      <c r="T308" s="386">
        <v>1.7070000000000001</v>
      </c>
      <c r="U308" s="532">
        <v>101.608</v>
      </c>
    </row>
    <row r="309" spans="1:21">
      <c r="A309" s="33">
        <v>2014</v>
      </c>
      <c r="B309" s="34" t="s">
        <v>158</v>
      </c>
      <c r="C309" s="387">
        <v>89.2</v>
      </c>
      <c r="D309" s="383">
        <v>1742</v>
      </c>
      <c r="E309" s="383">
        <v>114.2</v>
      </c>
      <c r="F309" s="383">
        <v>95.8</v>
      </c>
      <c r="G309" s="384">
        <v>21173</v>
      </c>
      <c r="H309" s="383">
        <v>77.045000000000002</v>
      </c>
      <c r="I309" s="384">
        <v>11777408</v>
      </c>
      <c r="J309" s="386">
        <v>1.7</v>
      </c>
      <c r="K309" s="532">
        <v>101.717</v>
      </c>
      <c r="M309" s="387">
        <v>89.2</v>
      </c>
      <c r="N309" s="384">
        <v>1787</v>
      </c>
      <c r="O309" s="383">
        <v>114.2</v>
      </c>
      <c r="P309" s="383">
        <v>96.5</v>
      </c>
      <c r="Q309" s="384">
        <v>22962</v>
      </c>
      <c r="R309" s="383">
        <v>77.045000000000002</v>
      </c>
      <c r="S309" s="384">
        <v>14538</v>
      </c>
      <c r="T309" s="386">
        <v>1.7</v>
      </c>
      <c r="U309" s="532">
        <v>101.717</v>
      </c>
    </row>
    <row r="310" spans="1:21">
      <c r="A310" s="33"/>
      <c r="B310" s="34" t="s">
        <v>159</v>
      </c>
      <c r="C310" s="387">
        <v>89.2</v>
      </c>
      <c r="D310" s="383">
        <v>1701</v>
      </c>
      <c r="E310" s="383">
        <v>122.5</v>
      </c>
      <c r="F310" s="383">
        <v>95.8</v>
      </c>
      <c r="G310" s="384">
        <v>20673</v>
      </c>
      <c r="H310" s="383">
        <v>103.837</v>
      </c>
      <c r="I310" s="384">
        <v>2952260</v>
      </c>
      <c r="J310" s="386">
        <v>1.6819999999999999</v>
      </c>
      <c r="K310" s="532">
        <v>101.816</v>
      </c>
      <c r="M310" s="387">
        <v>89.2</v>
      </c>
      <c r="N310" s="384">
        <v>1785.4</v>
      </c>
      <c r="O310" s="383">
        <v>122.5</v>
      </c>
      <c r="P310" s="383">
        <v>96.8</v>
      </c>
      <c r="Q310" s="384">
        <v>22820</v>
      </c>
      <c r="R310" s="383">
        <v>103.837</v>
      </c>
      <c r="S310" s="384">
        <v>14452</v>
      </c>
      <c r="T310" s="386">
        <v>1.6819999999999999</v>
      </c>
      <c r="U310" s="532">
        <v>101.816</v>
      </c>
    </row>
    <row r="311" spans="1:21">
      <c r="A311" s="33"/>
      <c r="B311" s="34" t="s">
        <v>160</v>
      </c>
      <c r="C311" s="387">
        <v>91.6</v>
      </c>
      <c r="D311" s="383">
        <v>1794</v>
      </c>
      <c r="E311" s="383">
        <v>116.3</v>
      </c>
      <c r="F311" s="383">
        <v>96.7</v>
      </c>
      <c r="G311" s="384">
        <v>20314</v>
      </c>
      <c r="H311" s="383">
        <v>118.242</v>
      </c>
      <c r="I311" s="384">
        <v>4751304</v>
      </c>
      <c r="J311" s="386">
        <v>1.681</v>
      </c>
      <c r="K311" s="532">
        <v>103.19799999999999</v>
      </c>
      <c r="M311" s="387">
        <v>91.6</v>
      </c>
      <c r="N311" s="384">
        <v>1813.5</v>
      </c>
      <c r="O311" s="383">
        <v>116.3</v>
      </c>
      <c r="P311" s="383">
        <v>96.6</v>
      </c>
      <c r="Q311" s="384">
        <v>22513</v>
      </c>
      <c r="R311" s="383">
        <v>118.242</v>
      </c>
      <c r="S311" s="384">
        <v>12212</v>
      </c>
      <c r="T311" s="386">
        <v>1.681</v>
      </c>
      <c r="U311" s="532">
        <v>103.19799999999999</v>
      </c>
    </row>
    <row r="312" spans="1:21">
      <c r="A312" s="33"/>
      <c r="B312" s="34" t="s">
        <v>161</v>
      </c>
      <c r="C312" s="387">
        <v>90.7</v>
      </c>
      <c r="D312" s="383">
        <v>1932</v>
      </c>
      <c r="E312" s="383">
        <v>113</v>
      </c>
      <c r="F312" s="383">
        <v>96.9</v>
      </c>
      <c r="G312" s="384">
        <v>22872</v>
      </c>
      <c r="H312" s="383">
        <v>116.553</v>
      </c>
      <c r="I312" s="384">
        <v>73152557</v>
      </c>
      <c r="J312" s="386">
        <v>1.6679999999999999</v>
      </c>
      <c r="K312" s="532">
        <v>103.075</v>
      </c>
      <c r="M312" s="387">
        <v>90.7</v>
      </c>
      <c r="N312" s="384">
        <v>1887.6</v>
      </c>
      <c r="O312" s="383">
        <v>113</v>
      </c>
      <c r="P312" s="383">
        <v>96.6</v>
      </c>
      <c r="Q312" s="384">
        <v>22759</v>
      </c>
      <c r="R312" s="383">
        <v>116.553</v>
      </c>
      <c r="S312" s="384">
        <v>15486</v>
      </c>
      <c r="T312" s="386">
        <v>1.6679999999999999</v>
      </c>
      <c r="U312" s="532">
        <v>103.075</v>
      </c>
    </row>
    <row r="313" spans="1:21">
      <c r="A313" s="33"/>
      <c r="B313" s="34" t="s">
        <v>162</v>
      </c>
      <c r="C313" s="387">
        <v>90.9</v>
      </c>
      <c r="D313" s="383">
        <v>1951</v>
      </c>
      <c r="E313" s="383">
        <v>113.8</v>
      </c>
      <c r="F313" s="383">
        <v>96.8</v>
      </c>
      <c r="G313" s="384">
        <v>23034</v>
      </c>
      <c r="H313" s="383">
        <v>90.167000000000002</v>
      </c>
      <c r="I313" s="384">
        <v>4870619</v>
      </c>
      <c r="J313" s="386">
        <v>1.6659999999999999</v>
      </c>
      <c r="K313" s="532">
        <v>102.751</v>
      </c>
      <c r="M313" s="387">
        <v>90.9</v>
      </c>
      <c r="N313" s="384">
        <v>1897.6</v>
      </c>
      <c r="O313" s="383">
        <v>113.8</v>
      </c>
      <c r="P313" s="383">
        <v>96.4</v>
      </c>
      <c r="Q313" s="384">
        <v>22357</v>
      </c>
      <c r="R313" s="383">
        <v>90.167000000000002</v>
      </c>
      <c r="S313" s="384">
        <v>15763</v>
      </c>
      <c r="T313" s="386">
        <v>1.6659999999999999</v>
      </c>
      <c r="U313" s="532">
        <v>102.751</v>
      </c>
    </row>
    <row r="314" spans="1:21">
      <c r="A314" s="33"/>
      <c r="B314" s="34" t="s">
        <v>163</v>
      </c>
      <c r="C314" s="387">
        <v>92</v>
      </c>
      <c r="D314" s="383">
        <v>1785</v>
      </c>
      <c r="E314" s="383">
        <v>101</v>
      </c>
      <c r="F314" s="383">
        <v>96.9</v>
      </c>
      <c r="G314" s="384">
        <v>24961</v>
      </c>
      <c r="H314" s="383">
        <v>106.578</v>
      </c>
      <c r="I314" s="384">
        <v>3395564</v>
      </c>
      <c r="J314" s="386">
        <v>1.6639999999999999</v>
      </c>
      <c r="K314" s="532">
        <v>102.854</v>
      </c>
      <c r="M314" s="387">
        <v>92</v>
      </c>
      <c r="N314" s="384">
        <v>1759.8</v>
      </c>
      <c r="O314" s="383">
        <v>101</v>
      </c>
      <c r="P314" s="383">
        <v>96.4</v>
      </c>
      <c r="Q314" s="384">
        <v>22629</v>
      </c>
      <c r="R314" s="383">
        <v>106.578</v>
      </c>
      <c r="S314" s="384">
        <v>12805</v>
      </c>
      <c r="T314" s="386">
        <v>1.6639999999999999</v>
      </c>
      <c r="U314" s="532">
        <v>102.854</v>
      </c>
    </row>
    <row r="315" spans="1:21">
      <c r="A315" s="33"/>
      <c r="B315" s="34" t="s">
        <v>164</v>
      </c>
      <c r="C315" s="387">
        <v>91</v>
      </c>
      <c r="D315" s="383">
        <v>1873</v>
      </c>
      <c r="E315" s="383">
        <v>110.1</v>
      </c>
      <c r="F315" s="383">
        <v>96.9</v>
      </c>
      <c r="G315" s="384">
        <v>24183</v>
      </c>
      <c r="H315" s="383">
        <v>91.006</v>
      </c>
      <c r="I315" s="384">
        <v>10079372</v>
      </c>
      <c r="J315" s="386">
        <v>1.653</v>
      </c>
      <c r="K315" s="532">
        <v>102.95699999999999</v>
      </c>
      <c r="M315" s="387">
        <v>91</v>
      </c>
      <c r="N315" s="384">
        <v>1813.2</v>
      </c>
      <c r="O315" s="383">
        <v>110.1</v>
      </c>
      <c r="P315" s="383">
        <v>96.6</v>
      </c>
      <c r="Q315" s="384">
        <v>22267</v>
      </c>
      <c r="R315" s="383">
        <v>91.006</v>
      </c>
      <c r="S315" s="384">
        <v>13865</v>
      </c>
      <c r="T315" s="386">
        <v>1.653</v>
      </c>
      <c r="U315" s="532">
        <v>102.95699999999999</v>
      </c>
    </row>
    <row r="316" spans="1:21">
      <c r="A316" s="33"/>
      <c r="B316" s="34" t="s">
        <v>165</v>
      </c>
      <c r="C316" s="387">
        <v>91.7</v>
      </c>
      <c r="D316" s="383">
        <v>1843</v>
      </c>
      <c r="E316" s="383">
        <v>107.4</v>
      </c>
      <c r="F316" s="383">
        <v>96.7</v>
      </c>
      <c r="G316" s="384">
        <v>24124</v>
      </c>
      <c r="H316" s="383">
        <v>93.888000000000005</v>
      </c>
      <c r="I316" s="384">
        <v>3168415</v>
      </c>
      <c r="J316" s="386">
        <v>1.6439999999999999</v>
      </c>
      <c r="K316" s="532">
        <v>102.95</v>
      </c>
      <c r="M316" s="387">
        <v>91.7</v>
      </c>
      <c r="N316" s="384">
        <v>1815.1</v>
      </c>
      <c r="O316" s="383">
        <v>107.4</v>
      </c>
      <c r="P316" s="383">
        <v>96.7</v>
      </c>
      <c r="Q316" s="384">
        <v>22370</v>
      </c>
      <c r="R316" s="383">
        <v>93.888000000000005</v>
      </c>
      <c r="S316" s="384">
        <v>15134</v>
      </c>
      <c r="T316" s="386">
        <v>1.6439999999999999</v>
      </c>
      <c r="U316" s="532">
        <v>102.95</v>
      </c>
    </row>
    <row r="317" spans="1:21">
      <c r="A317" s="33"/>
      <c r="B317" s="34" t="s">
        <v>166</v>
      </c>
      <c r="C317" s="387">
        <v>90.8</v>
      </c>
      <c r="D317" s="383">
        <v>1926</v>
      </c>
      <c r="E317" s="383">
        <v>129.6</v>
      </c>
      <c r="F317" s="383">
        <v>96.7</v>
      </c>
      <c r="G317" s="384">
        <v>23299</v>
      </c>
      <c r="H317" s="383">
        <v>92.721999999999994</v>
      </c>
      <c r="I317" s="384">
        <v>5680625</v>
      </c>
      <c r="J317" s="386">
        <v>1.637</v>
      </c>
      <c r="K317" s="532">
        <v>102.419</v>
      </c>
      <c r="M317" s="387">
        <v>90.8</v>
      </c>
      <c r="N317" s="384">
        <v>1862.5</v>
      </c>
      <c r="O317" s="383">
        <v>129.6</v>
      </c>
      <c r="P317" s="383">
        <v>96.7</v>
      </c>
      <c r="Q317" s="384">
        <v>22082</v>
      </c>
      <c r="R317" s="383">
        <v>92.721999999999994</v>
      </c>
      <c r="S317" s="384">
        <v>14654</v>
      </c>
      <c r="T317" s="386">
        <v>1.637</v>
      </c>
      <c r="U317" s="532">
        <v>102.419</v>
      </c>
    </row>
    <row r="318" spans="1:21">
      <c r="A318" s="33"/>
      <c r="B318" s="34" t="s">
        <v>167</v>
      </c>
      <c r="C318" s="387">
        <v>92</v>
      </c>
      <c r="D318" s="383">
        <v>1897</v>
      </c>
      <c r="E318" s="383">
        <v>111.6</v>
      </c>
      <c r="F318" s="383">
        <v>97.2</v>
      </c>
      <c r="G318" s="384">
        <v>21476</v>
      </c>
      <c r="H318" s="383">
        <v>98.887</v>
      </c>
      <c r="I318" s="384">
        <v>55689458</v>
      </c>
      <c r="J318" s="386">
        <v>1.6379999999999999</v>
      </c>
      <c r="K318" s="532">
        <v>102.10299999999999</v>
      </c>
      <c r="M318" s="387">
        <v>92</v>
      </c>
      <c r="N318" s="384">
        <v>1904.9</v>
      </c>
      <c r="O318" s="383">
        <v>111.6</v>
      </c>
      <c r="P318" s="383">
        <v>97</v>
      </c>
      <c r="Q318" s="384">
        <v>21872</v>
      </c>
      <c r="R318" s="383">
        <v>98.887</v>
      </c>
      <c r="S318" s="384">
        <v>15422</v>
      </c>
      <c r="T318" s="386">
        <v>1.6379999999999999</v>
      </c>
      <c r="U318" s="532">
        <v>102.10299999999999</v>
      </c>
    </row>
    <row r="319" spans="1:21">
      <c r="A319" s="50"/>
      <c r="B319" s="34" t="s">
        <v>168</v>
      </c>
      <c r="C319" s="387">
        <v>92.3</v>
      </c>
      <c r="D319" s="383">
        <v>1846</v>
      </c>
      <c r="E319" s="383">
        <v>123.1</v>
      </c>
      <c r="F319" s="383">
        <v>97.1</v>
      </c>
      <c r="G319" s="384">
        <v>20948</v>
      </c>
      <c r="H319" s="383">
        <v>88.102000000000004</v>
      </c>
      <c r="I319" s="384">
        <v>3188183</v>
      </c>
      <c r="J319" s="386">
        <v>1.62</v>
      </c>
      <c r="K319" s="532">
        <v>102.101</v>
      </c>
      <c r="M319" s="387">
        <v>92.3</v>
      </c>
      <c r="N319" s="384">
        <v>1912.3</v>
      </c>
      <c r="O319" s="383">
        <v>123.1</v>
      </c>
      <c r="P319" s="383">
        <v>97</v>
      </c>
      <c r="Q319" s="384">
        <v>21554</v>
      </c>
      <c r="R319" s="383">
        <v>88.102000000000004</v>
      </c>
      <c r="S319" s="384">
        <v>15818</v>
      </c>
      <c r="T319" s="386">
        <v>1.62</v>
      </c>
      <c r="U319" s="532">
        <v>102.101</v>
      </c>
    </row>
    <row r="320" spans="1:21">
      <c r="A320" s="63" t="s">
        <v>217</v>
      </c>
      <c r="B320" s="64" t="s">
        <v>157</v>
      </c>
      <c r="C320" s="403">
        <v>93.8</v>
      </c>
      <c r="D320" s="396">
        <v>1906</v>
      </c>
      <c r="E320" s="396">
        <v>124</v>
      </c>
      <c r="F320" s="396">
        <v>96.7</v>
      </c>
      <c r="G320" s="397">
        <v>20188</v>
      </c>
      <c r="H320" s="396">
        <v>84.632000000000005</v>
      </c>
      <c r="I320" s="397">
        <v>2974763</v>
      </c>
      <c r="J320" s="401">
        <v>1.607</v>
      </c>
      <c r="K320" s="534">
        <v>102.321</v>
      </c>
      <c r="M320" s="403">
        <v>93.8</v>
      </c>
      <c r="N320" s="397">
        <v>1964.7</v>
      </c>
      <c r="O320" s="396">
        <v>124</v>
      </c>
      <c r="P320" s="396">
        <v>97.1</v>
      </c>
      <c r="Q320" s="397">
        <v>21110</v>
      </c>
      <c r="R320" s="396">
        <v>84.632000000000005</v>
      </c>
      <c r="S320" s="397">
        <v>14194</v>
      </c>
      <c r="T320" s="401">
        <v>1.607</v>
      </c>
      <c r="U320" s="534">
        <v>102.321</v>
      </c>
    </row>
    <row r="321" spans="1:21">
      <c r="A321" s="33">
        <v>2015</v>
      </c>
      <c r="B321" s="34" t="s">
        <v>158</v>
      </c>
      <c r="C321" s="387">
        <v>93.3</v>
      </c>
      <c r="D321" s="383">
        <v>1963</v>
      </c>
      <c r="E321" s="383">
        <v>120.2</v>
      </c>
      <c r="F321" s="383">
        <v>96.7</v>
      </c>
      <c r="G321" s="384">
        <v>19343</v>
      </c>
      <c r="H321" s="383">
        <v>99.802000000000007</v>
      </c>
      <c r="I321" s="384">
        <v>10864783</v>
      </c>
      <c r="J321" s="386">
        <v>1.605</v>
      </c>
      <c r="K321" s="532">
        <v>102.215</v>
      </c>
      <c r="M321" s="387">
        <v>93.3</v>
      </c>
      <c r="N321" s="384">
        <v>2016.6</v>
      </c>
      <c r="O321" s="383">
        <v>120.2</v>
      </c>
      <c r="P321" s="383">
        <v>97.4</v>
      </c>
      <c r="Q321" s="384">
        <v>20993</v>
      </c>
      <c r="R321" s="383">
        <v>99.802000000000007</v>
      </c>
      <c r="S321" s="384">
        <v>13632</v>
      </c>
      <c r="T321" s="386">
        <v>1.605</v>
      </c>
      <c r="U321" s="532">
        <v>102.215</v>
      </c>
    </row>
    <row r="322" spans="1:21">
      <c r="A322" s="33"/>
      <c r="B322" s="34" t="s">
        <v>159</v>
      </c>
      <c r="C322" s="387">
        <v>93</v>
      </c>
      <c r="D322" s="383">
        <v>1885</v>
      </c>
      <c r="E322" s="383">
        <v>118.2</v>
      </c>
      <c r="F322" s="383">
        <v>95.9</v>
      </c>
      <c r="G322" s="384">
        <v>19482</v>
      </c>
      <c r="H322" s="383">
        <v>102.821</v>
      </c>
      <c r="I322" s="384">
        <v>2066040</v>
      </c>
      <c r="J322" s="386">
        <v>1.5860000000000001</v>
      </c>
      <c r="K322" s="532">
        <v>101.889</v>
      </c>
      <c r="M322" s="387">
        <v>93</v>
      </c>
      <c r="N322" s="384">
        <v>1973.4</v>
      </c>
      <c r="O322" s="383">
        <v>118.2</v>
      </c>
      <c r="P322" s="383">
        <v>96.9</v>
      </c>
      <c r="Q322" s="384">
        <v>21144</v>
      </c>
      <c r="R322" s="383">
        <v>102.821</v>
      </c>
      <c r="S322" s="384">
        <v>10233</v>
      </c>
      <c r="T322" s="386">
        <v>1.5860000000000001</v>
      </c>
      <c r="U322" s="532">
        <v>101.889</v>
      </c>
    </row>
    <row r="323" spans="1:21">
      <c r="A323" s="33"/>
      <c r="B323" s="34" t="s">
        <v>160</v>
      </c>
      <c r="C323" s="387">
        <v>91.6</v>
      </c>
      <c r="D323" s="383">
        <v>1889</v>
      </c>
      <c r="E323" s="383">
        <v>113.4</v>
      </c>
      <c r="F323" s="383">
        <v>98.2</v>
      </c>
      <c r="G323" s="384">
        <v>18835</v>
      </c>
      <c r="H323" s="383">
        <v>101.98</v>
      </c>
      <c r="I323" s="384">
        <v>6497772</v>
      </c>
      <c r="J323" s="386">
        <v>1.569</v>
      </c>
      <c r="K323" s="532">
        <v>100.82599999999999</v>
      </c>
      <c r="M323" s="387">
        <v>91.6</v>
      </c>
      <c r="N323" s="384">
        <v>1905.3</v>
      </c>
      <c r="O323" s="383">
        <v>113.4</v>
      </c>
      <c r="P323" s="383">
        <v>98.1</v>
      </c>
      <c r="Q323" s="384">
        <v>20991</v>
      </c>
      <c r="R323" s="383">
        <v>101.98</v>
      </c>
      <c r="S323" s="384">
        <v>16695</v>
      </c>
      <c r="T323" s="386">
        <v>1.569</v>
      </c>
      <c r="U323" s="532">
        <v>100.82599999999999</v>
      </c>
    </row>
    <row r="324" spans="1:21">
      <c r="A324" s="33"/>
      <c r="B324" s="34" t="s">
        <v>161</v>
      </c>
      <c r="C324" s="387">
        <v>91.4</v>
      </c>
      <c r="D324" s="383">
        <v>1936</v>
      </c>
      <c r="E324" s="383">
        <v>120.2</v>
      </c>
      <c r="F324" s="383">
        <v>98.5</v>
      </c>
      <c r="G324" s="384">
        <v>20331</v>
      </c>
      <c r="H324" s="383">
        <v>121.102</v>
      </c>
      <c r="I324" s="384">
        <v>73126203</v>
      </c>
      <c r="J324" s="386">
        <v>1.587</v>
      </c>
      <c r="K324" s="532">
        <v>100.82299999999999</v>
      </c>
      <c r="M324" s="387">
        <v>91.4</v>
      </c>
      <c r="N324" s="384">
        <v>1895.7</v>
      </c>
      <c r="O324" s="383">
        <v>120.2</v>
      </c>
      <c r="P324" s="383">
        <v>98.1</v>
      </c>
      <c r="Q324" s="384">
        <v>20752</v>
      </c>
      <c r="R324" s="383">
        <v>121.102</v>
      </c>
      <c r="S324" s="384">
        <v>15765</v>
      </c>
      <c r="T324" s="386">
        <v>1.587</v>
      </c>
      <c r="U324" s="532">
        <v>100.82299999999999</v>
      </c>
    </row>
    <row r="325" spans="1:21">
      <c r="A325" s="33"/>
      <c r="B325" s="34" t="s">
        <v>162</v>
      </c>
      <c r="C325" s="387">
        <v>91</v>
      </c>
      <c r="D325" s="383">
        <v>1953</v>
      </c>
      <c r="E325" s="383">
        <v>107.4</v>
      </c>
      <c r="F325" s="383">
        <v>98.6</v>
      </c>
      <c r="G325" s="384">
        <v>21958</v>
      </c>
      <c r="H325" s="383">
        <v>109.41500000000001</v>
      </c>
      <c r="I325" s="384">
        <v>5039927</v>
      </c>
      <c r="J325" s="386">
        <v>1.569</v>
      </c>
      <c r="K325" s="532">
        <v>100.61799999999999</v>
      </c>
      <c r="M325" s="387">
        <v>91</v>
      </c>
      <c r="N325" s="384">
        <v>1887.6</v>
      </c>
      <c r="O325" s="383">
        <v>107.4</v>
      </c>
      <c r="P325" s="383">
        <v>98.1</v>
      </c>
      <c r="Q325" s="384">
        <v>20938</v>
      </c>
      <c r="R325" s="383">
        <v>109.41500000000001</v>
      </c>
      <c r="S325" s="384">
        <v>15434</v>
      </c>
      <c r="T325" s="386">
        <v>1.569</v>
      </c>
      <c r="U325" s="532">
        <v>100.61799999999999</v>
      </c>
    </row>
    <row r="326" spans="1:21">
      <c r="A326" s="33"/>
      <c r="B326" s="34" t="s">
        <v>163</v>
      </c>
      <c r="C326" s="387">
        <v>90.8</v>
      </c>
      <c r="D326" s="383">
        <v>1856</v>
      </c>
      <c r="E326" s="383">
        <v>124.5</v>
      </c>
      <c r="F326" s="383">
        <v>98.8</v>
      </c>
      <c r="G326" s="384">
        <v>22481</v>
      </c>
      <c r="H326" s="383">
        <v>110.453</v>
      </c>
      <c r="I326" s="384">
        <v>3708617</v>
      </c>
      <c r="J326" s="386">
        <v>1.5609999999999999</v>
      </c>
      <c r="K326" s="532">
        <v>100.10299999999999</v>
      </c>
      <c r="M326" s="387">
        <v>90.8</v>
      </c>
      <c r="N326" s="384">
        <v>1830.9</v>
      </c>
      <c r="O326" s="383">
        <v>124.5</v>
      </c>
      <c r="P326" s="383">
        <v>98.3</v>
      </c>
      <c r="Q326" s="384">
        <v>20736</v>
      </c>
      <c r="R326" s="383">
        <v>110.453</v>
      </c>
      <c r="S326" s="384">
        <v>13527</v>
      </c>
      <c r="T326" s="386">
        <v>1.5609999999999999</v>
      </c>
      <c r="U326" s="532">
        <v>100.10299999999999</v>
      </c>
    </row>
    <row r="327" spans="1:21">
      <c r="A327" s="33"/>
      <c r="B327" s="34" t="s">
        <v>164</v>
      </c>
      <c r="C327" s="387">
        <v>91.4</v>
      </c>
      <c r="D327" s="383">
        <v>1887</v>
      </c>
      <c r="E327" s="383">
        <v>110.8</v>
      </c>
      <c r="F327" s="383">
        <v>98.6</v>
      </c>
      <c r="G327" s="384">
        <v>22507</v>
      </c>
      <c r="H327" s="383">
        <v>102.53</v>
      </c>
      <c r="I327" s="384">
        <v>10567379</v>
      </c>
      <c r="J327" s="386">
        <v>1.5529999999999999</v>
      </c>
      <c r="K327" s="532">
        <v>100.30800000000001</v>
      </c>
      <c r="M327" s="387">
        <v>91.4</v>
      </c>
      <c r="N327" s="384">
        <v>1826.6</v>
      </c>
      <c r="O327" s="383">
        <v>110.8</v>
      </c>
      <c r="P327" s="383">
        <v>98.3</v>
      </c>
      <c r="Q327" s="384">
        <v>20589</v>
      </c>
      <c r="R327" s="383">
        <v>102.53</v>
      </c>
      <c r="S327" s="384">
        <v>14510</v>
      </c>
      <c r="T327" s="386">
        <v>1.5529999999999999</v>
      </c>
      <c r="U327" s="532">
        <v>100.30800000000001</v>
      </c>
    </row>
    <row r="328" spans="1:21">
      <c r="A328" s="33"/>
      <c r="B328" s="34" t="s">
        <v>165</v>
      </c>
      <c r="C328" s="387">
        <v>90.4</v>
      </c>
      <c r="D328" s="383">
        <v>1810</v>
      </c>
      <c r="E328" s="383">
        <v>118.1</v>
      </c>
      <c r="F328" s="383">
        <v>98.7</v>
      </c>
      <c r="G328" s="384">
        <v>22192</v>
      </c>
      <c r="H328" s="383">
        <v>96.161000000000001</v>
      </c>
      <c r="I328" s="384">
        <v>3473051</v>
      </c>
      <c r="J328" s="386">
        <v>1.538</v>
      </c>
      <c r="K328" s="532">
        <v>100.205</v>
      </c>
      <c r="M328" s="387">
        <v>90.4</v>
      </c>
      <c r="N328" s="384">
        <v>1781.4</v>
      </c>
      <c r="O328" s="383">
        <v>118.1</v>
      </c>
      <c r="P328" s="383">
        <v>98.7</v>
      </c>
      <c r="Q328" s="384">
        <v>20482</v>
      </c>
      <c r="R328" s="383">
        <v>96.161000000000001</v>
      </c>
      <c r="S328" s="384">
        <v>16647</v>
      </c>
      <c r="T328" s="386">
        <v>1.538</v>
      </c>
      <c r="U328" s="532">
        <v>100.205</v>
      </c>
    </row>
    <row r="329" spans="1:21">
      <c r="A329" s="33"/>
      <c r="B329" s="34" t="s">
        <v>166</v>
      </c>
      <c r="C329" s="387">
        <v>91.8</v>
      </c>
      <c r="D329" s="440">
        <v>1838</v>
      </c>
      <c r="E329" s="383">
        <v>110.6</v>
      </c>
      <c r="F329" s="383">
        <v>98.9</v>
      </c>
      <c r="G329" s="384">
        <v>21405</v>
      </c>
      <c r="H329" s="383">
        <v>90.561000000000007</v>
      </c>
      <c r="I329" s="384">
        <v>5832834</v>
      </c>
      <c r="J329" s="386">
        <v>1.538</v>
      </c>
      <c r="K329" s="532">
        <v>100.616</v>
      </c>
      <c r="M329" s="387">
        <v>91.8</v>
      </c>
      <c r="N329" s="459">
        <v>1782.4</v>
      </c>
      <c r="O329" s="383">
        <v>110.6</v>
      </c>
      <c r="P329" s="383">
        <v>98.9</v>
      </c>
      <c r="Q329" s="384">
        <v>20400</v>
      </c>
      <c r="R329" s="383">
        <v>90.561000000000007</v>
      </c>
      <c r="S329" s="384">
        <v>15092</v>
      </c>
      <c r="T329" s="386">
        <v>1.538</v>
      </c>
      <c r="U329" s="532">
        <v>100.616</v>
      </c>
    </row>
    <row r="330" spans="1:21">
      <c r="A330" s="33"/>
      <c r="B330" s="34" t="s">
        <v>167</v>
      </c>
      <c r="C330" s="387">
        <v>94.9</v>
      </c>
      <c r="D330" s="440">
        <v>1750</v>
      </c>
      <c r="E330" s="383">
        <v>109.5</v>
      </c>
      <c r="F330" s="383">
        <v>99.2</v>
      </c>
      <c r="G330" s="384">
        <v>20457</v>
      </c>
      <c r="H330" s="383">
        <v>95.897999999999996</v>
      </c>
      <c r="I330" s="384">
        <v>58834821</v>
      </c>
      <c r="J330" s="386">
        <v>1.532</v>
      </c>
      <c r="K330" s="532">
        <v>100.61799999999999</v>
      </c>
      <c r="M330" s="387">
        <v>94.9</v>
      </c>
      <c r="N330" s="459">
        <v>1762.1</v>
      </c>
      <c r="O330" s="383">
        <v>109.5</v>
      </c>
      <c r="P330" s="383">
        <v>99</v>
      </c>
      <c r="Q330" s="384">
        <v>20466</v>
      </c>
      <c r="R330" s="383">
        <v>95.897999999999996</v>
      </c>
      <c r="S330" s="384">
        <v>16002</v>
      </c>
      <c r="T330" s="386">
        <v>1.532</v>
      </c>
      <c r="U330" s="532">
        <v>100.61799999999999</v>
      </c>
    </row>
    <row r="331" spans="1:21">
      <c r="A331" s="50"/>
      <c r="B331" s="51" t="s">
        <v>168</v>
      </c>
      <c r="C331" s="410">
        <v>93.8</v>
      </c>
      <c r="D331" s="444">
        <v>1719</v>
      </c>
      <c r="E331" s="405">
        <v>117.8</v>
      </c>
      <c r="F331" s="405">
        <v>99.4</v>
      </c>
      <c r="G331" s="406">
        <v>19423</v>
      </c>
      <c r="H331" s="405">
        <v>103.039</v>
      </c>
      <c r="I331" s="406">
        <v>2731794</v>
      </c>
      <c r="J331" s="409">
        <v>1.5189999999999999</v>
      </c>
      <c r="K331" s="533">
        <v>100.617</v>
      </c>
      <c r="M331" s="410">
        <v>93.8</v>
      </c>
      <c r="N331" s="441">
        <v>1780.8</v>
      </c>
      <c r="O331" s="405">
        <v>117.8</v>
      </c>
      <c r="P331" s="405">
        <v>99.4</v>
      </c>
      <c r="Q331" s="406">
        <v>19824</v>
      </c>
      <c r="R331" s="405">
        <v>103.039</v>
      </c>
      <c r="S331" s="406">
        <v>13506</v>
      </c>
      <c r="T331" s="409">
        <v>1.5189999999999999</v>
      </c>
      <c r="U331" s="533">
        <v>100.617</v>
      </c>
    </row>
    <row r="332" spans="1:21">
      <c r="A332" s="63" t="s">
        <v>219</v>
      </c>
      <c r="B332" s="64" t="s">
        <v>157</v>
      </c>
      <c r="C332" s="403">
        <v>93.9</v>
      </c>
      <c r="D332" s="437">
        <v>1650</v>
      </c>
      <c r="E332" s="396">
        <v>118.2</v>
      </c>
      <c r="F332" s="396">
        <v>99</v>
      </c>
      <c r="G332" s="397">
        <v>19084</v>
      </c>
      <c r="H332" s="396">
        <v>109.777</v>
      </c>
      <c r="I332" s="397">
        <v>3242511</v>
      </c>
      <c r="J332" s="401">
        <v>1.516</v>
      </c>
      <c r="K332" s="534">
        <v>100.515</v>
      </c>
      <c r="M332" s="403">
        <v>93.9</v>
      </c>
      <c r="N332" s="434">
        <v>1704.1</v>
      </c>
      <c r="O332" s="396">
        <v>118.2</v>
      </c>
      <c r="P332" s="396">
        <v>99.4</v>
      </c>
      <c r="Q332" s="397">
        <v>20340</v>
      </c>
      <c r="R332" s="396">
        <v>109.777</v>
      </c>
      <c r="S332" s="397">
        <v>15022</v>
      </c>
      <c r="T332" s="401">
        <v>1.516</v>
      </c>
      <c r="U332" s="534">
        <v>100.515</v>
      </c>
    </row>
    <row r="333" spans="1:21">
      <c r="A333" s="33">
        <v>2016</v>
      </c>
      <c r="B333" s="34" t="s">
        <v>158</v>
      </c>
      <c r="C333" s="387">
        <v>95.8</v>
      </c>
      <c r="D333" s="440">
        <v>1653</v>
      </c>
      <c r="E333" s="383">
        <v>112.6</v>
      </c>
      <c r="F333" s="383">
        <v>98.8</v>
      </c>
      <c r="G333" s="384">
        <v>18515</v>
      </c>
      <c r="H333" s="383">
        <v>90.218999999999994</v>
      </c>
      <c r="I333" s="384">
        <v>12287365</v>
      </c>
      <c r="J333" s="386">
        <v>1.51</v>
      </c>
      <c r="K333" s="532">
        <v>100.82599999999999</v>
      </c>
      <c r="M333" s="387">
        <v>95.8</v>
      </c>
      <c r="N333" s="323">
        <v>1699.9</v>
      </c>
      <c r="O333" s="383">
        <v>112.6</v>
      </c>
      <c r="P333" s="383">
        <v>99.3</v>
      </c>
      <c r="Q333" s="384">
        <v>19927</v>
      </c>
      <c r="R333" s="383">
        <v>90.218999999999994</v>
      </c>
      <c r="S333" s="384">
        <v>15153</v>
      </c>
      <c r="T333" s="386">
        <v>1.51</v>
      </c>
      <c r="U333" s="532">
        <v>100.82599999999999</v>
      </c>
    </row>
    <row r="334" spans="1:21">
      <c r="A334" s="33"/>
      <c r="B334" s="34" t="s">
        <v>159</v>
      </c>
      <c r="C334" s="387">
        <v>97.5</v>
      </c>
      <c r="D334" s="440">
        <v>1818</v>
      </c>
      <c r="E334" s="383">
        <v>105.3</v>
      </c>
      <c r="F334" s="383">
        <v>98.3</v>
      </c>
      <c r="G334" s="384">
        <v>18247</v>
      </c>
      <c r="H334" s="383">
        <v>88.528999999999996</v>
      </c>
      <c r="I334" s="384">
        <v>2881998</v>
      </c>
      <c r="J334" s="386">
        <v>1.4810000000000001</v>
      </c>
      <c r="K334" s="532">
        <v>100.515</v>
      </c>
      <c r="M334" s="387">
        <v>97.5</v>
      </c>
      <c r="N334" s="323">
        <v>1896.2</v>
      </c>
      <c r="O334" s="383">
        <v>105.3</v>
      </c>
      <c r="P334" s="383">
        <v>99.3</v>
      </c>
      <c r="Q334" s="384">
        <v>19537</v>
      </c>
      <c r="R334" s="383">
        <v>88.528999999999996</v>
      </c>
      <c r="S334" s="384">
        <v>14221</v>
      </c>
      <c r="T334" s="386">
        <v>1.4810000000000001</v>
      </c>
      <c r="U334" s="532">
        <v>100.515</v>
      </c>
    </row>
    <row r="335" spans="1:21">
      <c r="A335" s="33"/>
      <c r="B335" s="34" t="s">
        <v>160</v>
      </c>
      <c r="C335" s="387">
        <v>96.8</v>
      </c>
      <c r="D335" s="440">
        <v>1733</v>
      </c>
      <c r="E335" s="383">
        <v>121.9</v>
      </c>
      <c r="F335" s="383">
        <v>99.9</v>
      </c>
      <c r="G335" s="384">
        <v>17078</v>
      </c>
      <c r="H335" s="383">
        <v>100.069</v>
      </c>
      <c r="I335" s="384">
        <v>5903023</v>
      </c>
      <c r="J335" s="386">
        <v>1.4710000000000001</v>
      </c>
      <c r="K335" s="532">
        <v>100.307</v>
      </c>
      <c r="M335" s="387">
        <v>96.8</v>
      </c>
      <c r="N335" s="323">
        <v>1747.2</v>
      </c>
      <c r="O335" s="383">
        <v>121.9</v>
      </c>
      <c r="P335" s="383">
        <v>99.7</v>
      </c>
      <c r="Q335" s="384">
        <v>19501</v>
      </c>
      <c r="R335" s="383">
        <v>100.069</v>
      </c>
      <c r="S335" s="384">
        <v>15169</v>
      </c>
      <c r="T335" s="386">
        <v>1.4710000000000001</v>
      </c>
      <c r="U335" s="532">
        <v>100.307</v>
      </c>
    </row>
    <row r="336" spans="1:21">
      <c r="A336" s="33"/>
      <c r="B336" s="34" t="s">
        <v>161</v>
      </c>
      <c r="C336" s="387">
        <v>98</v>
      </c>
      <c r="D336" s="440">
        <v>1728</v>
      </c>
      <c r="E336" s="383">
        <v>115.5</v>
      </c>
      <c r="F336" s="383">
        <v>100.2</v>
      </c>
      <c r="G336" s="384">
        <v>18080</v>
      </c>
      <c r="H336" s="383">
        <v>81.962000000000003</v>
      </c>
      <c r="I336" s="384">
        <v>69052709</v>
      </c>
      <c r="J336" s="386">
        <v>1.458</v>
      </c>
      <c r="K336" s="532">
        <v>100.102</v>
      </c>
      <c r="M336" s="387">
        <v>98</v>
      </c>
      <c r="N336" s="323">
        <v>1696.4</v>
      </c>
      <c r="O336" s="383">
        <v>115.5</v>
      </c>
      <c r="P336" s="383">
        <v>99.8</v>
      </c>
      <c r="Q336" s="384">
        <v>18184</v>
      </c>
      <c r="R336" s="383">
        <v>81.962000000000003</v>
      </c>
      <c r="S336" s="384">
        <v>15333</v>
      </c>
      <c r="T336" s="386">
        <v>1.458</v>
      </c>
      <c r="U336" s="532">
        <v>100.102</v>
      </c>
    </row>
    <row r="337" spans="1:21">
      <c r="A337" s="33"/>
      <c r="B337" s="34" t="s">
        <v>162</v>
      </c>
      <c r="C337" s="387">
        <v>99.7</v>
      </c>
      <c r="D337" s="440">
        <v>1728</v>
      </c>
      <c r="E337" s="383">
        <v>120.3</v>
      </c>
      <c r="F337" s="383">
        <v>100.5</v>
      </c>
      <c r="G337" s="384">
        <v>20114</v>
      </c>
      <c r="H337" s="383">
        <v>92.305999999999997</v>
      </c>
      <c r="I337" s="384">
        <v>5461386</v>
      </c>
      <c r="J337" s="386">
        <v>1.4390000000000001</v>
      </c>
      <c r="K337" s="532">
        <v>100</v>
      </c>
      <c r="M337" s="387">
        <v>99.7</v>
      </c>
      <c r="N337" s="323">
        <v>1663.3</v>
      </c>
      <c r="O337" s="383">
        <v>120.3</v>
      </c>
      <c r="P337" s="383">
        <v>100</v>
      </c>
      <c r="Q337" s="384">
        <v>19231</v>
      </c>
      <c r="R337" s="383">
        <v>92.305999999999997</v>
      </c>
      <c r="S337" s="384">
        <v>16049</v>
      </c>
      <c r="T337" s="386">
        <v>1.4390000000000001</v>
      </c>
      <c r="U337" s="532">
        <v>100</v>
      </c>
    </row>
    <row r="338" spans="1:21">
      <c r="A338" s="33"/>
      <c r="B338" s="34" t="s">
        <v>163</v>
      </c>
      <c r="C338" s="387">
        <v>99</v>
      </c>
      <c r="D338" s="440">
        <v>1843</v>
      </c>
      <c r="E338" s="383">
        <v>114.8</v>
      </c>
      <c r="F338" s="383">
        <v>100.4</v>
      </c>
      <c r="G338" s="384">
        <v>19646</v>
      </c>
      <c r="H338" s="383">
        <v>90.84</v>
      </c>
      <c r="I338" s="384">
        <v>4989168</v>
      </c>
      <c r="J338" s="386">
        <v>1.431</v>
      </c>
      <c r="K338" s="532">
        <v>100.205</v>
      </c>
      <c r="M338" s="387">
        <v>99</v>
      </c>
      <c r="N338" s="323">
        <v>1814.5</v>
      </c>
      <c r="O338" s="383">
        <v>114.8</v>
      </c>
      <c r="P338" s="383">
        <v>99.9</v>
      </c>
      <c r="Q338" s="384">
        <v>18816</v>
      </c>
      <c r="R338" s="383">
        <v>90.84</v>
      </c>
      <c r="S338" s="384">
        <v>16614</v>
      </c>
      <c r="T338" s="386">
        <v>1.431</v>
      </c>
      <c r="U338" s="532">
        <v>100.205</v>
      </c>
    </row>
    <row r="339" spans="1:21">
      <c r="A339" s="33"/>
      <c r="B339" s="34" t="s">
        <v>164</v>
      </c>
      <c r="C339" s="387">
        <v>99.7</v>
      </c>
      <c r="D339" s="440">
        <v>1897</v>
      </c>
      <c r="E339" s="383">
        <v>102.4</v>
      </c>
      <c r="F339" s="383">
        <v>100.2</v>
      </c>
      <c r="G339" s="384">
        <v>21525</v>
      </c>
      <c r="H339" s="383">
        <v>105.583</v>
      </c>
      <c r="I339" s="384">
        <v>11880117</v>
      </c>
      <c r="J339" s="386">
        <v>1.423</v>
      </c>
      <c r="K339" s="532">
        <v>99.897999999999996</v>
      </c>
      <c r="M339" s="387">
        <v>99.7</v>
      </c>
      <c r="N339" s="323">
        <v>1834.1</v>
      </c>
      <c r="O339" s="383">
        <v>102.4</v>
      </c>
      <c r="P339" s="383">
        <v>100</v>
      </c>
      <c r="Q339" s="384">
        <v>18990</v>
      </c>
      <c r="R339" s="383">
        <v>105.583</v>
      </c>
      <c r="S339" s="384">
        <v>15691</v>
      </c>
      <c r="T339" s="386">
        <v>1.423</v>
      </c>
      <c r="U339" s="532">
        <v>99.897999999999996</v>
      </c>
    </row>
    <row r="340" spans="1:21" s="422" customFormat="1">
      <c r="A340" s="33"/>
      <c r="B340" s="34" t="s">
        <v>165</v>
      </c>
      <c r="C340" s="423">
        <v>98.6</v>
      </c>
      <c r="D340" s="535">
        <v>1847</v>
      </c>
      <c r="E340" s="416">
        <v>125.9</v>
      </c>
      <c r="F340" s="416">
        <v>100.1</v>
      </c>
      <c r="G340" s="418">
        <v>20312</v>
      </c>
      <c r="H340" s="416">
        <v>107.425</v>
      </c>
      <c r="I340" s="418">
        <v>2995268</v>
      </c>
      <c r="J340" s="420">
        <v>1.4139999999999999</v>
      </c>
      <c r="K340" s="536">
        <v>99.694000000000003</v>
      </c>
      <c r="M340" s="423">
        <v>98.6</v>
      </c>
      <c r="N340" s="1862">
        <v>1816.5</v>
      </c>
      <c r="O340" s="416">
        <v>125.9</v>
      </c>
      <c r="P340" s="416">
        <v>100.1</v>
      </c>
      <c r="Q340" s="418">
        <v>18742</v>
      </c>
      <c r="R340" s="416">
        <v>107.425</v>
      </c>
      <c r="S340" s="418">
        <v>14435</v>
      </c>
      <c r="T340" s="420">
        <v>1.4139999999999999</v>
      </c>
      <c r="U340" s="536">
        <v>99.694000000000003</v>
      </c>
    </row>
    <row r="341" spans="1:21">
      <c r="A341" s="33"/>
      <c r="B341" s="34" t="s">
        <v>166</v>
      </c>
      <c r="C341" s="387">
        <v>95.7</v>
      </c>
      <c r="D341" s="440">
        <v>1729</v>
      </c>
      <c r="E341" s="383">
        <v>106.7</v>
      </c>
      <c r="F341" s="383">
        <v>99.9</v>
      </c>
      <c r="G341" s="384">
        <v>19217</v>
      </c>
      <c r="H341" s="383">
        <v>122.443</v>
      </c>
      <c r="I341" s="384">
        <v>6351794</v>
      </c>
      <c r="J341" s="386">
        <v>1.409</v>
      </c>
      <c r="K341" s="532">
        <v>100.20399999999999</v>
      </c>
      <c r="M341" s="387">
        <v>95.7</v>
      </c>
      <c r="N341" s="323">
        <v>1685.8</v>
      </c>
      <c r="O341" s="383">
        <v>106.7</v>
      </c>
      <c r="P341" s="383">
        <v>99.9</v>
      </c>
      <c r="Q341" s="384">
        <v>18445</v>
      </c>
      <c r="R341" s="383">
        <v>122.443</v>
      </c>
      <c r="S341" s="384">
        <v>16087</v>
      </c>
      <c r="T341" s="386">
        <v>1.409</v>
      </c>
      <c r="U341" s="532">
        <v>100.20399999999999</v>
      </c>
    </row>
    <row r="342" spans="1:21">
      <c r="A342" s="33"/>
      <c r="B342" s="34" t="s">
        <v>167</v>
      </c>
      <c r="C342" s="387">
        <v>92.2</v>
      </c>
      <c r="D342" s="440">
        <v>1706</v>
      </c>
      <c r="E342" s="383">
        <v>114.7</v>
      </c>
      <c r="F342" s="383">
        <v>99.9</v>
      </c>
      <c r="G342" s="384">
        <v>18863</v>
      </c>
      <c r="H342" s="383">
        <v>111.16</v>
      </c>
      <c r="I342" s="384">
        <v>58393410</v>
      </c>
      <c r="J342" s="386">
        <v>1.4019999999999999</v>
      </c>
      <c r="K342" s="532">
        <v>100.40900000000001</v>
      </c>
      <c r="M342" s="387">
        <v>92.2</v>
      </c>
      <c r="N342" s="323">
        <v>1720.1</v>
      </c>
      <c r="O342" s="383">
        <v>114.7</v>
      </c>
      <c r="P342" s="383">
        <v>99.7</v>
      </c>
      <c r="Q342" s="384">
        <v>18412</v>
      </c>
      <c r="R342" s="383">
        <v>111.16</v>
      </c>
      <c r="S342" s="384">
        <v>15855</v>
      </c>
      <c r="T342" s="386">
        <v>1.4019999999999999</v>
      </c>
      <c r="U342" s="532">
        <v>100.40900000000001</v>
      </c>
    </row>
    <row r="343" spans="1:21" ht="13.5" thickBot="1">
      <c r="A343" s="276"/>
      <c r="B343" s="277" t="s">
        <v>168</v>
      </c>
      <c r="C343" s="537">
        <v>91.6</v>
      </c>
      <c r="D343" s="538">
        <v>1692</v>
      </c>
      <c r="E343" s="539">
        <v>107.5</v>
      </c>
      <c r="F343" s="539">
        <v>99.9</v>
      </c>
      <c r="G343" s="540">
        <v>17694</v>
      </c>
      <c r="H343" s="539">
        <v>113.514</v>
      </c>
      <c r="I343" s="540">
        <v>2814657</v>
      </c>
      <c r="J343" s="541">
        <v>1.387</v>
      </c>
      <c r="K343" s="542">
        <v>100.20399999999999</v>
      </c>
      <c r="M343" s="537">
        <v>91.6</v>
      </c>
      <c r="N343" s="1863">
        <v>1751.7</v>
      </c>
      <c r="O343" s="539">
        <v>107.5</v>
      </c>
      <c r="P343" s="539">
        <v>99.9</v>
      </c>
      <c r="Q343" s="540">
        <v>18366</v>
      </c>
      <c r="R343" s="539">
        <v>113.514</v>
      </c>
      <c r="S343" s="540">
        <v>13248</v>
      </c>
      <c r="T343" s="541">
        <v>1.387</v>
      </c>
      <c r="U343" s="542">
        <v>100.20399999999999</v>
      </c>
    </row>
    <row r="344" spans="1:21">
      <c r="A344" s="63" t="s">
        <v>221</v>
      </c>
      <c r="B344" s="64" t="s">
        <v>157</v>
      </c>
      <c r="C344" s="543">
        <v>93.7</v>
      </c>
      <c r="D344" s="544">
        <v>1695</v>
      </c>
      <c r="E344" s="545">
        <v>100.9</v>
      </c>
      <c r="F344" s="545">
        <v>100</v>
      </c>
      <c r="G344" s="546">
        <v>17698</v>
      </c>
      <c r="H344" s="545">
        <v>102.01900000000001</v>
      </c>
      <c r="I344" s="546">
        <v>3846458</v>
      </c>
      <c r="J344" s="547">
        <v>1.3819999999999999</v>
      </c>
      <c r="K344" s="548">
        <v>100.10299999999999</v>
      </c>
      <c r="M344" s="543">
        <v>93.7</v>
      </c>
      <c r="N344" s="1843">
        <v>1752</v>
      </c>
      <c r="O344" s="545">
        <v>100.9</v>
      </c>
      <c r="P344" s="545">
        <v>100.4</v>
      </c>
      <c r="Q344" s="546">
        <v>18560</v>
      </c>
      <c r="R344" s="545">
        <v>102.01900000000001</v>
      </c>
      <c r="S344" s="546">
        <v>16794</v>
      </c>
      <c r="T344" s="547">
        <v>1.3819999999999999</v>
      </c>
      <c r="U344" s="548">
        <v>100.10299999999999</v>
      </c>
    </row>
    <row r="345" spans="1:21">
      <c r="A345" s="33">
        <v>2017</v>
      </c>
      <c r="B345" s="34" t="s">
        <v>158</v>
      </c>
      <c r="C345" s="387">
        <v>94.5</v>
      </c>
      <c r="D345" s="440">
        <v>1635</v>
      </c>
      <c r="E345" s="383">
        <v>112.6</v>
      </c>
      <c r="F345" s="383">
        <v>99.7</v>
      </c>
      <c r="G345" s="384">
        <v>17063</v>
      </c>
      <c r="H345" s="383">
        <v>94.652000000000001</v>
      </c>
      <c r="I345" s="384">
        <v>15352657</v>
      </c>
      <c r="J345" s="386">
        <v>1.375</v>
      </c>
      <c r="K345" s="532">
        <v>99.590999999999994</v>
      </c>
      <c r="M345" s="387">
        <v>94.5</v>
      </c>
      <c r="N345" s="323">
        <v>1684.2</v>
      </c>
      <c r="O345" s="383">
        <v>112.6</v>
      </c>
      <c r="P345" s="383">
        <v>100.3</v>
      </c>
      <c r="Q345" s="384">
        <v>18578</v>
      </c>
      <c r="R345" s="383">
        <v>94.652000000000001</v>
      </c>
      <c r="S345" s="384">
        <v>18476</v>
      </c>
      <c r="T345" s="386">
        <v>1.375</v>
      </c>
      <c r="U345" s="532">
        <v>99.590999999999994</v>
      </c>
    </row>
    <row r="346" spans="1:21">
      <c r="A346" s="33"/>
      <c r="B346" s="34" t="s">
        <v>159</v>
      </c>
      <c r="C346" s="387">
        <v>95.5</v>
      </c>
      <c r="D346" s="440">
        <v>1657</v>
      </c>
      <c r="E346" s="383">
        <v>112.5</v>
      </c>
      <c r="F346" s="383">
        <v>99.3</v>
      </c>
      <c r="G346" s="384">
        <v>17087</v>
      </c>
      <c r="H346" s="383">
        <v>93.549000000000007</v>
      </c>
      <c r="I346" s="384">
        <v>3724547</v>
      </c>
      <c r="J346" s="386">
        <v>1.3680000000000001</v>
      </c>
      <c r="K346" s="532">
        <v>99.795000000000002</v>
      </c>
      <c r="M346" s="387">
        <v>95.5</v>
      </c>
      <c r="N346" s="323">
        <v>1719</v>
      </c>
      <c r="O346" s="383">
        <v>112.5</v>
      </c>
      <c r="P346" s="383">
        <v>100.4</v>
      </c>
      <c r="Q346" s="384">
        <v>18594</v>
      </c>
      <c r="R346" s="383">
        <v>93.549000000000007</v>
      </c>
      <c r="S346" s="384">
        <v>17586</v>
      </c>
      <c r="T346" s="386">
        <v>1.3680000000000001</v>
      </c>
      <c r="U346" s="532">
        <v>99.795000000000002</v>
      </c>
    </row>
    <row r="347" spans="1:21">
      <c r="A347" s="33"/>
      <c r="B347" s="34" t="s">
        <v>160</v>
      </c>
      <c r="C347" s="387">
        <v>96.5</v>
      </c>
      <c r="D347" s="440">
        <v>1782</v>
      </c>
      <c r="E347" s="383">
        <v>115.5</v>
      </c>
      <c r="F347" s="383">
        <v>100.7</v>
      </c>
      <c r="G347" s="384">
        <v>15636</v>
      </c>
      <c r="H347" s="383">
        <v>87.715999999999994</v>
      </c>
      <c r="I347" s="384">
        <v>6414169</v>
      </c>
      <c r="J347" s="386">
        <v>1.3640000000000001</v>
      </c>
      <c r="K347" s="532">
        <v>99.897999999999996</v>
      </c>
      <c r="M347" s="387">
        <v>96.5</v>
      </c>
      <c r="N347" s="323">
        <v>1799.7</v>
      </c>
      <c r="O347" s="383">
        <v>115.5</v>
      </c>
      <c r="P347" s="383">
        <v>100.6</v>
      </c>
      <c r="Q347" s="384">
        <v>18096</v>
      </c>
      <c r="R347" s="383">
        <v>87.715999999999994</v>
      </c>
      <c r="S347" s="384">
        <v>16355</v>
      </c>
      <c r="T347" s="386">
        <v>1.3640000000000001</v>
      </c>
      <c r="U347" s="532">
        <v>99.897999999999996</v>
      </c>
    </row>
    <row r="348" spans="1:21">
      <c r="A348" s="33"/>
      <c r="B348" s="34" t="s">
        <v>161</v>
      </c>
      <c r="C348" s="387">
        <v>96.3</v>
      </c>
      <c r="D348" s="440">
        <v>1830</v>
      </c>
      <c r="E348" s="383">
        <v>115.2</v>
      </c>
      <c r="F348" s="383">
        <v>100.8</v>
      </c>
      <c r="G348" s="384">
        <v>18265</v>
      </c>
      <c r="H348" s="383">
        <v>99.917000000000002</v>
      </c>
      <c r="I348" s="384">
        <v>68117810</v>
      </c>
      <c r="J348" s="386">
        <v>1.3580000000000001</v>
      </c>
      <c r="K348" s="532">
        <v>99.694000000000003</v>
      </c>
      <c r="M348" s="387">
        <v>96.3</v>
      </c>
      <c r="N348" s="323">
        <v>1799.6</v>
      </c>
      <c r="O348" s="383">
        <v>115.2</v>
      </c>
      <c r="P348" s="383">
        <v>100.4</v>
      </c>
      <c r="Q348" s="384">
        <v>18175</v>
      </c>
      <c r="R348" s="383">
        <v>99.917000000000002</v>
      </c>
      <c r="S348" s="384">
        <v>15649</v>
      </c>
      <c r="T348" s="386">
        <v>1.3580000000000001</v>
      </c>
      <c r="U348" s="532">
        <v>99.694000000000003</v>
      </c>
    </row>
    <row r="349" spans="1:21">
      <c r="A349" s="33"/>
      <c r="B349" s="34" t="s">
        <v>162</v>
      </c>
      <c r="C349" s="387">
        <v>95</v>
      </c>
      <c r="D349" s="440">
        <v>1972</v>
      </c>
      <c r="E349" s="383">
        <v>114.6</v>
      </c>
      <c r="F349" s="383">
        <v>100.8</v>
      </c>
      <c r="G349" s="384">
        <v>18543</v>
      </c>
      <c r="H349" s="383">
        <v>94.245000000000005</v>
      </c>
      <c r="I349" s="384">
        <v>4531634</v>
      </c>
      <c r="J349" s="386">
        <v>1.351</v>
      </c>
      <c r="K349" s="532">
        <v>100.102</v>
      </c>
      <c r="M349" s="387">
        <v>95</v>
      </c>
      <c r="N349" s="323">
        <v>1897.9</v>
      </c>
      <c r="O349" s="383">
        <v>114.6</v>
      </c>
      <c r="P349" s="383">
        <v>100.3</v>
      </c>
      <c r="Q349" s="384">
        <v>17853</v>
      </c>
      <c r="R349" s="383">
        <v>94.245000000000005</v>
      </c>
      <c r="S349" s="384">
        <v>13011</v>
      </c>
      <c r="T349" s="386">
        <v>1.351</v>
      </c>
      <c r="U349" s="532">
        <v>100.102</v>
      </c>
    </row>
    <row r="350" spans="1:21">
      <c r="A350" s="33"/>
      <c r="B350" s="34" t="s">
        <v>163</v>
      </c>
      <c r="C350" s="387">
        <v>96.5</v>
      </c>
      <c r="D350" s="440">
        <v>1873</v>
      </c>
      <c r="E350" s="383">
        <v>110.3</v>
      </c>
      <c r="F350" s="383">
        <v>101</v>
      </c>
      <c r="G350" s="384">
        <v>18638</v>
      </c>
      <c r="H350" s="383">
        <v>85.295000000000002</v>
      </c>
      <c r="I350" s="384">
        <v>5783742</v>
      </c>
      <c r="J350" s="386">
        <v>1.3480000000000001</v>
      </c>
      <c r="K350" s="532">
        <v>100.41</v>
      </c>
      <c r="M350" s="387">
        <v>96.5</v>
      </c>
      <c r="N350" s="323">
        <v>1836.2</v>
      </c>
      <c r="O350" s="383">
        <v>110.3</v>
      </c>
      <c r="P350" s="383">
        <v>100.6</v>
      </c>
      <c r="Q350" s="384">
        <v>17795</v>
      </c>
      <c r="R350" s="383">
        <v>85.295000000000002</v>
      </c>
      <c r="S350" s="384">
        <v>17990</v>
      </c>
      <c r="T350" s="386">
        <v>1.3480000000000001</v>
      </c>
      <c r="U350" s="532">
        <v>100.41</v>
      </c>
    </row>
    <row r="351" spans="1:21">
      <c r="A351" s="33"/>
      <c r="B351" s="34" t="s">
        <v>164</v>
      </c>
      <c r="C351" s="387">
        <v>96.4</v>
      </c>
      <c r="D351" s="440">
        <v>1938</v>
      </c>
      <c r="E351" s="383">
        <v>114</v>
      </c>
      <c r="F351" s="383">
        <v>100.9</v>
      </c>
      <c r="G351" s="384">
        <v>20274</v>
      </c>
      <c r="H351" s="383">
        <v>80.182000000000002</v>
      </c>
      <c r="I351" s="384">
        <v>14742191</v>
      </c>
      <c r="J351" s="386">
        <v>1.3460000000000001</v>
      </c>
      <c r="K351" s="532">
        <v>100.307</v>
      </c>
      <c r="M351" s="387">
        <v>96.4</v>
      </c>
      <c r="N351" s="323">
        <v>1874</v>
      </c>
      <c r="O351" s="383">
        <v>114</v>
      </c>
      <c r="P351" s="383">
        <v>100.6</v>
      </c>
      <c r="Q351" s="384">
        <v>17741</v>
      </c>
      <c r="R351" s="383">
        <v>80.182000000000002</v>
      </c>
      <c r="S351" s="384">
        <v>18311</v>
      </c>
      <c r="T351" s="386">
        <v>1.3460000000000001</v>
      </c>
      <c r="U351" s="532">
        <v>100.307</v>
      </c>
    </row>
    <row r="352" spans="1:21">
      <c r="A352" s="33"/>
      <c r="B352" s="34" t="s">
        <v>165</v>
      </c>
      <c r="C352" s="387">
        <v>97.1</v>
      </c>
      <c r="D352" s="440">
        <v>1922</v>
      </c>
      <c r="E352" s="383">
        <v>115.5</v>
      </c>
      <c r="F352" s="383">
        <v>100.6</v>
      </c>
      <c r="G352" s="384">
        <v>18922</v>
      </c>
      <c r="H352" s="383">
        <v>82.471000000000004</v>
      </c>
      <c r="I352" s="384">
        <v>3496822</v>
      </c>
      <c r="J352" s="386">
        <v>1.339</v>
      </c>
      <c r="K352" s="532">
        <v>100.717</v>
      </c>
      <c r="M352" s="387">
        <v>97.1</v>
      </c>
      <c r="N352" s="323">
        <v>1891</v>
      </c>
      <c r="O352" s="383">
        <v>115.5</v>
      </c>
      <c r="P352" s="383">
        <v>100.5</v>
      </c>
      <c r="Q352" s="384">
        <v>17630</v>
      </c>
      <c r="R352" s="383">
        <v>82.471000000000004</v>
      </c>
      <c r="S352" s="384">
        <v>16384</v>
      </c>
      <c r="T352" s="386">
        <v>1.339</v>
      </c>
      <c r="U352" s="532">
        <v>100.717</v>
      </c>
    </row>
    <row r="353" spans="1:21">
      <c r="A353" s="33"/>
      <c r="B353" s="34" t="s">
        <v>166</v>
      </c>
      <c r="C353" s="387">
        <v>99.9</v>
      </c>
      <c r="D353" s="440">
        <v>1717</v>
      </c>
      <c r="E353" s="383">
        <v>122</v>
      </c>
      <c r="F353" s="383">
        <v>100.9</v>
      </c>
      <c r="G353" s="384">
        <v>19163</v>
      </c>
      <c r="H353" s="383">
        <v>86.784000000000006</v>
      </c>
      <c r="I353" s="384">
        <v>6982611</v>
      </c>
      <c r="J353" s="386">
        <v>1.337</v>
      </c>
      <c r="K353" s="532">
        <v>100</v>
      </c>
      <c r="M353" s="387">
        <v>99.9</v>
      </c>
      <c r="N353" s="323">
        <v>1681.1</v>
      </c>
      <c r="O353" s="383">
        <v>122</v>
      </c>
      <c r="P353" s="383">
        <v>100.8</v>
      </c>
      <c r="Q353" s="384">
        <v>17953</v>
      </c>
      <c r="R353" s="383">
        <v>86.784000000000006</v>
      </c>
      <c r="S353" s="384">
        <v>17192</v>
      </c>
      <c r="T353" s="386">
        <v>1.337</v>
      </c>
      <c r="U353" s="532">
        <v>100</v>
      </c>
    </row>
    <row r="354" spans="1:21">
      <c r="A354" s="33"/>
      <c r="B354" s="34" t="s">
        <v>167</v>
      </c>
      <c r="C354" s="387">
        <v>98.3</v>
      </c>
      <c r="D354" s="440">
        <v>1680</v>
      </c>
      <c r="E354" s="383">
        <v>122.1</v>
      </c>
      <c r="F354" s="383">
        <v>101.1</v>
      </c>
      <c r="G354" s="384">
        <v>18292</v>
      </c>
      <c r="H354" s="383">
        <v>78.17</v>
      </c>
      <c r="I354" s="384">
        <v>59920227</v>
      </c>
      <c r="J354" s="386">
        <v>1.3360000000000001</v>
      </c>
      <c r="K354" s="532">
        <v>100.51</v>
      </c>
      <c r="M354" s="387">
        <v>98.3</v>
      </c>
      <c r="N354" s="323">
        <v>1693.7</v>
      </c>
      <c r="O354" s="383">
        <v>122.1</v>
      </c>
      <c r="P354" s="383">
        <v>100.8</v>
      </c>
      <c r="Q354" s="384">
        <v>17856</v>
      </c>
      <c r="R354" s="383">
        <v>78.17</v>
      </c>
      <c r="S354" s="384">
        <v>16344</v>
      </c>
      <c r="T354" s="386">
        <v>1.3360000000000001</v>
      </c>
      <c r="U354" s="532">
        <v>100.51</v>
      </c>
    </row>
    <row r="355" spans="1:21" ht="13.5" thickBot="1">
      <c r="A355" s="276"/>
      <c r="B355" s="277" t="s">
        <v>168</v>
      </c>
      <c r="C355" s="387">
        <v>99.5</v>
      </c>
      <c r="D355" s="440">
        <v>1604</v>
      </c>
      <c r="E355" s="383">
        <v>111.8</v>
      </c>
      <c r="F355" s="383">
        <v>100.7</v>
      </c>
      <c r="G355" s="384">
        <v>16932</v>
      </c>
      <c r="H355" s="383">
        <v>83.432000000000002</v>
      </c>
      <c r="I355" s="384">
        <v>3869524</v>
      </c>
      <c r="J355" s="386">
        <v>1.33</v>
      </c>
      <c r="K355" s="532">
        <v>101.122</v>
      </c>
      <c r="M355" s="387">
        <v>99.5</v>
      </c>
      <c r="N355" s="323">
        <v>1658.6</v>
      </c>
      <c r="O355" s="383">
        <v>111.8</v>
      </c>
      <c r="P355" s="383">
        <v>100.8</v>
      </c>
      <c r="Q355" s="384">
        <v>17821</v>
      </c>
      <c r="R355" s="383">
        <v>83.432000000000002</v>
      </c>
      <c r="S355" s="384">
        <v>17186</v>
      </c>
      <c r="T355" s="386">
        <v>1.33</v>
      </c>
      <c r="U355" s="532">
        <v>101.122</v>
      </c>
    </row>
    <row r="356" spans="1:21">
      <c r="A356" s="18" t="s">
        <v>224</v>
      </c>
      <c r="B356" s="20" t="s">
        <v>157</v>
      </c>
      <c r="C356" s="403">
        <v>98.7</v>
      </c>
      <c r="D356" s="437">
        <v>1412</v>
      </c>
      <c r="E356" s="396">
        <v>109</v>
      </c>
      <c r="F356" s="396">
        <v>100.5</v>
      </c>
      <c r="G356" s="397">
        <v>16986</v>
      </c>
      <c r="H356" s="396">
        <v>99.903999999999996</v>
      </c>
      <c r="I356" s="397">
        <v>3869291</v>
      </c>
      <c r="J356" s="401">
        <v>1.327</v>
      </c>
      <c r="K356" s="534">
        <v>101.53700000000001</v>
      </c>
      <c r="M356" s="403">
        <v>98.7</v>
      </c>
      <c r="N356" s="434">
        <v>1458.2</v>
      </c>
      <c r="O356" s="396">
        <v>109</v>
      </c>
      <c r="P356" s="396">
        <v>100.9</v>
      </c>
      <c r="Q356" s="397">
        <v>17607</v>
      </c>
      <c r="R356" s="396">
        <v>99.903999999999996</v>
      </c>
      <c r="S356" s="397">
        <v>16182</v>
      </c>
      <c r="T356" s="401">
        <v>1.327</v>
      </c>
      <c r="U356" s="534">
        <v>101.53700000000001</v>
      </c>
    </row>
    <row r="357" spans="1:21">
      <c r="A357" s="40">
        <v>2018</v>
      </c>
      <c r="B357" s="41" t="s">
        <v>158</v>
      </c>
      <c r="C357" s="387">
        <v>98.6</v>
      </c>
      <c r="D357" s="440">
        <v>1440</v>
      </c>
      <c r="E357" s="383">
        <v>119</v>
      </c>
      <c r="F357" s="383">
        <v>100.7</v>
      </c>
      <c r="G357" s="384">
        <v>16138</v>
      </c>
      <c r="H357" s="383">
        <v>146.197</v>
      </c>
      <c r="I357" s="384">
        <v>13198535</v>
      </c>
      <c r="J357" s="386">
        <v>1.3240000000000001</v>
      </c>
      <c r="K357" s="532">
        <v>101.43899999999999</v>
      </c>
      <c r="M357" s="387">
        <v>98.6</v>
      </c>
      <c r="N357" s="323">
        <v>1484.8</v>
      </c>
      <c r="O357" s="383">
        <v>119</v>
      </c>
      <c r="P357" s="383">
        <v>101.3</v>
      </c>
      <c r="Q357" s="384">
        <v>17698</v>
      </c>
      <c r="R357" s="383">
        <v>146.197</v>
      </c>
      <c r="S357" s="384">
        <v>15843</v>
      </c>
      <c r="T357" s="386">
        <v>1.3240000000000001</v>
      </c>
      <c r="U357" s="532">
        <v>101.43899999999999</v>
      </c>
    </row>
    <row r="358" spans="1:21">
      <c r="A358" s="40"/>
      <c r="B358" s="41" t="s">
        <v>159</v>
      </c>
      <c r="C358" s="387">
        <v>99.8</v>
      </c>
      <c r="D358" s="440">
        <v>1436</v>
      </c>
      <c r="E358" s="383">
        <v>129.69999999999999</v>
      </c>
      <c r="F358" s="383">
        <v>100.5</v>
      </c>
      <c r="G358" s="384">
        <v>15852</v>
      </c>
      <c r="H358" s="383">
        <v>99.123999999999995</v>
      </c>
      <c r="I358" s="384">
        <v>2978820</v>
      </c>
      <c r="J358" s="386">
        <v>1.3160000000000001</v>
      </c>
      <c r="K358" s="532">
        <v>101.027</v>
      </c>
      <c r="M358" s="387">
        <v>99.8</v>
      </c>
      <c r="N358" s="323">
        <v>1483.1</v>
      </c>
      <c r="O358" s="383">
        <v>129.69999999999999</v>
      </c>
      <c r="P358" s="383">
        <v>101.6</v>
      </c>
      <c r="Q358" s="384">
        <v>17649</v>
      </c>
      <c r="R358" s="383">
        <v>99.123999999999995</v>
      </c>
      <c r="S358" s="384">
        <v>13749</v>
      </c>
      <c r="T358" s="386">
        <v>1.3160000000000001</v>
      </c>
      <c r="U358" s="532">
        <v>101.027</v>
      </c>
    </row>
    <row r="359" spans="1:21">
      <c r="A359" s="40"/>
      <c r="B359" s="41" t="s">
        <v>160</v>
      </c>
      <c r="C359" s="387">
        <v>100</v>
      </c>
      <c r="D359" s="440">
        <v>1761</v>
      </c>
      <c r="E359" s="383">
        <v>177.1</v>
      </c>
      <c r="F359" s="383">
        <v>101.4</v>
      </c>
      <c r="G359" s="384">
        <v>15634</v>
      </c>
      <c r="H359" s="383">
        <v>123.714</v>
      </c>
      <c r="I359" s="384">
        <v>6748624</v>
      </c>
      <c r="J359" s="386">
        <v>1.3120000000000001</v>
      </c>
      <c r="K359" s="532">
        <v>100.613</v>
      </c>
      <c r="M359" s="387">
        <v>100</v>
      </c>
      <c r="N359" s="323">
        <v>1782.1</v>
      </c>
      <c r="O359" s="383">
        <v>177.1</v>
      </c>
      <c r="P359" s="383">
        <v>101.4</v>
      </c>
      <c r="Q359" s="384">
        <v>17904</v>
      </c>
      <c r="R359" s="383">
        <v>123.714</v>
      </c>
      <c r="S359" s="384">
        <v>17130</v>
      </c>
      <c r="T359" s="386">
        <v>1.3120000000000001</v>
      </c>
      <c r="U359" s="532">
        <v>100.613</v>
      </c>
    </row>
    <row r="360" spans="1:21">
      <c r="A360" s="40"/>
      <c r="B360" s="41" t="s">
        <v>161</v>
      </c>
      <c r="C360" s="387">
        <v>99.5</v>
      </c>
      <c r="D360" s="440">
        <v>1866</v>
      </c>
      <c r="E360" s="383">
        <v>104.8</v>
      </c>
      <c r="F360" s="383">
        <v>101.9</v>
      </c>
      <c r="G360" s="384">
        <v>18885</v>
      </c>
      <c r="H360" s="383">
        <v>95.561999999999998</v>
      </c>
      <c r="I360" s="384">
        <v>75434648</v>
      </c>
      <c r="J360" s="386">
        <v>1.3109999999999999</v>
      </c>
      <c r="K360" s="532">
        <v>100.71599999999999</v>
      </c>
      <c r="M360" s="387">
        <v>99.5</v>
      </c>
      <c r="N360" s="323">
        <v>1836.3</v>
      </c>
      <c r="O360" s="383">
        <v>104.8</v>
      </c>
      <c r="P360" s="383">
        <v>101.5</v>
      </c>
      <c r="Q360" s="384">
        <v>18784</v>
      </c>
      <c r="R360" s="383">
        <v>95.561999999999998</v>
      </c>
      <c r="S360" s="384">
        <v>17578</v>
      </c>
      <c r="T360" s="386">
        <v>1.3109999999999999</v>
      </c>
      <c r="U360" s="532">
        <v>100.71599999999999</v>
      </c>
    </row>
    <row r="361" spans="1:21">
      <c r="A361" s="40"/>
      <c r="B361" s="41" t="s">
        <v>162</v>
      </c>
      <c r="C361" s="387">
        <v>98.3</v>
      </c>
      <c r="D361" s="440">
        <v>1862</v>
      </c>
      <c r="E361" s="383">
        <v>109.6</v>
      </c>
      <c r="F361" s="383">
        <v>102</v>
      </c>
      <c r="G361" s="384">
        <v>18287</v>
      </c>
      <c r="H361" s="383">
        <v>112.273</v>
      </c>
      <c r="I361" s="384">
        <v>5598379</v>
      </c>
      <c r="J361" s="386">
        <v>1.2989999999999999</v>
      </c>
      <c r="K361" s="532">
        <v>100.40900000000001</v>
      </c>
      <c r="M361" s="387">
        <v>98.3</v>
      </c>
      <c r="N361" s="323">
        <v>1798.3</v>
      </c>
      <c r="O361" s="383">
        <v>109.6</v>
      </c>
      <c r="P361" s="383">
        <v>101.5</v>
      </c>
      <c r="Q361" s="384">
        <v>17904</v>
      </c>
      <c r="R361" s="383">
        <v>112.273</v>
      </c>
      <c r="S361" s="384">
        <v>15728</v>
      </c>
      <c r="T361" s="386">
        <v>1.2989999999999999</v>
      </c>
      <c r="U361" s="532">
        <v>100.40900000000001</v>
      </c>
    </row>
    <row r="362" spans="1:21">
      <c r="A362" s="40"/>
      <c r="B362" s="41" t="s">
        <v>163</v>
      </c>
      <c r="C362" s="387">
        <v>98.9</v>
      </c>
      <c r="D362" s="440">
        <v>1819</v>
      </c>
      <c r="E362" s="383">
        <v>111.8</v>
      </c>
      <c r="F362" s="383">
        <v>101.8</v>
      </c>
      <c r="G362" s="384">
        <v>19164</v>
      </c>
      <c r="H362" s="383">
        <v>142.49299999999999</v>
      </c>
      <c r="I362" s="384">
        <v>5671603</v>
      </c>
      <c r="J362" s="386">
        <v>1.294</v>
      </c>
      <c r="K362" s="532">
        <v>100.102</v>
      </c>
      <c r="M362" s="387">
        <v>98.9</v>
      </c>
      <c r="N362" s="323">
        <v>1776.3</v>
      </c>
      <c r="O362" s="383">
        <v>111.8</v>
      </c>
      <c r="P362" s="383">
        <v>101.4</v>
      </c>
      <c r="Q362" s="384">
        <v>17897</v>
      </c>
      <c r="R362" s="383">
        <v>142.49299999999999</v>
      </c>
      <c r="S362" s="384">
        <v>17061</v>
      </c>
      <c r="T362" s="386">
        <v>1.294</v>
      </c>
      <c r="U362" s="532">
        <v>100.102</v>
      </c>
    </row>
    <row r="363" spans="1:21">
      <c r="A363" s="40"/>
      <c r="B363" s="41" t="s">
        <v>164</v>
      </c>
      <c r="C363" s="387">
        <v>99</v>
      </c>
      <c r="D363" s="440">
        <v>1870</v>
      </c>
      <c r="E363" s="383">
        <v>101.7</v>
      </c>
      <c r="F363" s="383">
        <v>101.7</v>
      </c>
      <c r="G363" s="384">
        <v>20678</v>
      </c>
      <c r="H363" s="383">
        <v>128.99100000000001</v>
      </c>
      <c r="I363" s="384">
        <v>13876523</v>
      </c>
      <c r="J363" s="386">
        <v>1.29</v>
      </c>
      <c r="K363" s="532">
        <v>100.61199999999999</v>
      </c>
      <c r="M363" s="387">
        <v>99</v>
      </c>
      <c r="N363" s="323">
        <v>1810.2</v>
      </c>
      <c r="O363" s="383">
        <v>101.7</v>
      </c>
      <c r="P363" s="383">
        <v>101.4</v>
      </c>
      <c r="Q363" s="384">
        <v>18187</v>
      </c>
      <c r="R363" s="383">
        <v>128.99100000000001</v>
      </c>
      <c r="S363" s="384">
        <v>16758</v>
      </c>
      <c r="T363" s="386">
        <v>1.29</v>
      </c>
      <c r="U363" s="532">
        <v>100.61199999999999</v>
      </c>
    </row>
    <row r="364" spans="1:21">
      <c r="A364" s="40"/>
      <c r="B364" s="41" t="s">
        <v>165</v>
      </c>
      <c r="C364" s="387">
        <v>104.5</v>
      </c>
      <c r="D364" s="440">
        <v>1825</v>
      </c>
      <c r="E364" s="383">
        <v>109.2</v>
      </c>
      <c r="F364" s="383">
        <v>101.6</v>
      </c>
      <c r="G364" s="384">
        <v>19625</v>
      </c>
      <c r="H364" s="383">
        <v>135.05099999999999</v>
      </c>
      <c r="I364" s="384">
        <v>3946148</v>
      </c>
      <c r="J364" s="386">
        <v>1.284</v>
      </c>
      <c r="K364" s="532">
        <v>100.712</v>
      </c>
      <c r="M364" s="387">
        <v>104.5</v>
      </c>
      <c r="N364" s="323">
        <v>1798.1</v>
      </c>
      <c r="O364" s="383">
        <v>109.2</v>
      </c>
      <c r="P364" s="383">
        <v>101.5</v>
      </c>
      <c r="Q364" s="384">
        <v>18316</v>
      </c>
      <c r="R364" s="383">
        <v>135.05099999999999</v>
      </c>
      <c r="S364" s="384">
        <v>17640</v>
      </c>
      <c r="T364" s="386">
        <v>1.284</v>
      </c>
      <c r="U364" s="532">
        <v>100.712</v>
      </c>
    </row>
    <row r="365" spans="1:21">
      <c r="A365" s="40"/>
      <c r="B365" s="41" t="s">
        <v>166</v>
      </c>
      <c r="C365" s="387">
        <v>102.7</v>
      </c>
      <c r="D365" s="440">
        <v>1891</v>
      </c>
      <c r="E365" s="383">
        <v>144.4</v>
      </c>
      <c r="F365" s="440">
        <v>101.7</v>
      </c>
      <c r="G365" s="384">
        <v>19933</v>
      </c>
      <c r="H365" s="383">
        <v>127.762</v>
      </c>
      <c r="I365" s="384">
        <v>7070813</v>
      </c>
      <c r="J365" s="386">
        <v>1.284</v>
      </c>
      <c r="K365" s="532">
        <v>101.22199999999999</v>
      </c>
      <c r="M365" s="387">
        <v>102.7</v>
      </c>
      <c r="N365" s="323">
        <v>1857.5</v>
      </c>
      <c r="O365" s="383">
        <v>144.4</v>
      </c>
      <c r="P365" s="440">
        <v>101.6</v>
      </c>
      <c r="Q365" s="384">
        <v>18342</v>
      </c>
      <c r="R365" s="383">
        <v>127.762</v>
      </c>
      <c r="S365" s="384">
        <v>17209</v>
      </c>
      <c r="T365" s="386">
        <v>1.284</v>
      </c>
      <c r="U365" s="532">
        <v>101.22199999999999</v>
      </c>
    </row>
    <row r="366" spans="1:21">
      <c r="A366" s="40"/>
      <c r="B366" s="41" t="s">
        <v>167</v>
      </c>
      <c r="C366" s="387">
        <v>99.6</v>
      </c>
      <c r="D366" s="440">
        <v>1866</v>
      </c>
      <c r="E366" s="383">
        <v>112.9</v>
      </c>
      <c r="F366" s="383">
        <v>102</v>
      </c>
      <c r="G366" s="384">
        <v>18662</v>
      </c>
      <c r="H366" s="383">
        <v>124.667</v>
      </c>
      <c r="I366" s="384">
        <v>63050949</v>
      </c>
      <c r="J366" s="386">
        <v>1.278</v>
      </c>
      <c r="K366" s="532">
        <v>100.50700000000001</v>
      </c>
      <c r="M366" s="387">
        <v>99.6</v>
      </c>
      <c r="N366" s="323">
        <v>1871.9</v>
      </c>
      <c r="O366" s="383">
        <v>112.9</v>
      </c>
      <c r="P366" s="383">
        <v>101.7</v>
      </c>
      <c r="Q366" s="384">
        <v>18377</v>
      </c>
      <c r="R366" s="383">
        <v>124.667</v>
      </c>
      <c r="S366" s="384">
        <v>17306</v>
      </c>
      <c r="T366" s="386">
        <v>1.278</v>
      </c>
      <c r="U366" s="532">
        <v>100.50700000000001</v>
      </c>
    </row>
    <row r="367" spans="1:21" ht="13.5" thickBot="1">
      <c r="A367" s="549"/>
      <c r="B367" s="30" t="s">
        <v>168</v>
      </c>
      <c r="C367" s="387">
        <v>99.5</v>
      </c>
      <c r="D367" s="440">
        <v>1853</v>
      </c>
      <c r="E367" s="383">
        <v>103.6</v>
      </c>
      <c r="F367" s="383">
        <v>102</v>
      </c>
      <c r="G367" s="384">
        <v>17381</v>
      </c>
      <c r="H367" s="383">
        <v>113.288</v>
      </c>
      <c r="I367" s="384">
        <v>3910091</v>
      </c>
      <c r="J367" s="386">
        <v>1.268</v>
      </c>
      <c r="K367" s="532">
        <v>99.899000000000001</v>
      </c>
      <c r="M367" s="387">
        <v>99.5</v>
      </c>
      <c r="N367" s="323">
        <v>1914.1</v>
      </c>
      <c r="O367" s="383">
        <v>103.6</v>
      </c>
      <c r="P367" s="383">
        <v>102.1</v>
      </c>
      <c r="Q367" s="384">
        <v>18209</v>
      </c>
      <c r="R367" s="383">
        <v>113.288</v>
      </c>
      <c r="S367" s="384">
        <v>16391</v>
      </c>
      <c r="T367" s="386">
        <v>1.268</v>
      </c>
      <c r="U367" s="532">
        <v>99.899000000000001</v>
      </c>
    </row>
    <row r="368" spans="1:21">
      <c r="A368" s="18" t="s">
        <v>227</v>
      </c>
      <c r="B368" s="20" t="s">
        <v>157</v>
      </c>
      <c r="C368" s="403">
        <v>99.1</v>
      </c>
      <c r="D368" s="437">
        <v>1912</v>
      </c>
      <c r="E368" s="396">
        <v>97.5</v>
      </c>
      <c r="F368" s="396">
        <v>101.3</v>
      </c>
      <c r="G368" s="397">
        <v>17212</v>
      </c>
      <c r="H368" s="396">
        <v>113.117</v>
      </c>
      <c r="I368" s="397">
        <v>4430659</v>
      </c>
      <c r="J368" s="401">
        <v>1.268</v>
      </c>
      <c r="K368" s="534">
        <v>99.899000000000001</v>
      </c>
      <c r="M368" s="403">
        <v>99.1</v>
      </c>
      <c r="N368" s="434">
        <v>1975.1</v>
      </c>
      <c r="O368" s="396">
        <v>97.5</v>
      </c>
      <c r="P368" s="396">
        <v>101.7</v>
      </c>
      <c r="Q368" s="397">
        <v>17813</v>
      </c>
      <c r="R368" s="396">
        <v>113.117</v>
      </c>
      <c r="S368" s="397">
        <v>17607</v>
      </c>
      <c r="T368" s="401">
        <v>1.268</v>
      </c>
      <c r="U368" s="534">
        <v>99.899000000000001</v>
      </c>
    </row>
    <row r="369" spans="1:21">
      <c r="A369" s="40">
        <v>2019</v>
      </c>
      <c r="B369" s="41" t="s">
        <v>158</v>
      </c>
      <c r="C369" s="387">
        <v>100.3</v>
      </c>
      <c r="D369" s="440">
        <v>1968</v>
      </c>
      <c r="E369" s="383">
        <v>110.9</v>
      </c>
      <c r="F369" s="383">
        <v>101.2</v>
      </c>
      <c r="G369" s="384">
        <v>16319</v>
      </c>
      <c r="H369" s="383">
        <v>69.741</v>
      </c>
      <c r="I369" s="384">
        <v>13983939</v>
      </c>
      <c r="J369" s="386">
        <v>1.266</v>
      </c>
      <c r="K369" s="532">
        <v>100.101</v>
      </c>
      <c r="M369" s="387">
        <v>100.3</v>
      </c>
      <c r="N369" s="323">
        <v>2029.6</v>
      </c>
      <c r="O369" s="383">
        <v>110.9</v>
      </c>
      <c r="P369" s="383">
        <v>101.8</v>
      </c>
      <c r="Q369" s="384">
        <v>18023</v>
      </c>
      <c r="R369" s="383">
        <v>69.741</v>
      </c>
      <c r="S369" s="384">
        <v>16747</v>
      </c>
      <c r="T369" s="386">
        <v>1.266</v>
      </c>
      <c r="U369" s="532">
        <v>100.101</v>
      </c>
    </row>
    <row r="370" spans="1:21">
      <c r="A370" s="40"/>
      <c r="B370" s="41" t="s">
        <v>159</v>
      </c>
      <c r="C370" s="387">
        <v>99.7</v>
      </c>
      <c r="D370" s="440">
        <v>1967</v>
      </c>
      <c r="E370" s="383">
        <v>103.6</v>
      </c>
      <c r="F370" s="383">
        <v>100.9</v>
      </c>
      <c r="G370" s="384">
        <v>15807</v>
      </c>
      <c r="H370" s="383">
        <v>109.274</v>
      </c>
      <c r="I370" s="384">
        <v>4120952</v>
      </c>
      <c r="J370" s="386">
        <v>1.26</v>
      </c>
      <c r="K370" s="532">
        <v>100.30500000000001</v>
      </c>
      <c r="M370" s="387">
        <v>99.7</v>
      </c>
      <c r="N370" s="323">
        <v>2024.3</v>
      </c>
      <c r="O370" s="383">
        <v>103.6</v>
      </c>
      <c r="P370" s="383">
        <v>102</v>
      </c>
      <c r="Q370" s="384">
        <v>18052</v>
      </c>
      <c r="R370" s="383">
        <v>109.274</v>
      </c>
      <c r="S370" s="384">
        <v>18577</v>
      </c>
      <c r="T370" s="386">
        <v>1.26</v>
      </c>
      <c r="U370" s="532">
        <v>100.30500000000001</v>
      </c>
    </row>
    <row r="371" spans="1:21">
      <c r="A371" s="40"/>
      <c r="B371" s="41" t="s">
        <v>160</v>
      </c>
      <c r="C371" s="387">
        <v>101.9</v>
      </c>
      <c r="D371" s="440">
        <v>1936</v>
      </c>
      <c r="E371" s="383">
        <v>104.6</v>
      </c>
      <c r="F371" s="383">
        <v>102.4</v>
      </c>
      <c r="G371" s="384">
        <v>16172</v>
      </c>
      <c r="H371" s="383">
        <v>82.221999999999994</v>
      </c>
      <c r="I371" s="384">
        <v>6613402</v>
      </c>
      <c r="J371" s="386">
        <v>1.2569999999999999</v>
      </c>
      <c r="K371" s="532">
        <v>100.508</v>
      </c>
      <c r="M371" s="387">
        <v>101.9</v>
      </c>
      <c r="N371" s="323">
        <v>1965.7</v>
      </c>
      <c r="O371" s="383">
        <v>104.6</v>
      </c>
      <c r="P371" s="383">
        <v>102.4</v>
      </c>
      <c r="Q371" s="384">
        <v>18124</v>
      </c>
      <c r="R371" s="383">
        <v>82.221999999999994</v>
      </c>
      <c r="S371" s="384">
        <v>16546</v>
      </c>
      <c r="T371" s="386">
        <v>1.2569999999999999</v>
      </c>
      <c r="U371" s="532">
        <v>100.508</v>
      </c>
    </row>
    <row r="372" spans="1:21">
      <c r="A372" s="40" t="s">
        <v>276</v>
      </c>
      <c r="B372" s="41" t="s">
        <v>161</v>
      </c>
      <c r="C372" s="387">
        <v>102.3</v>
      </c>
      <c r="D372" s="440">
        <v>1985</v>
      </c>
      <c r="E372" s="383">
        <v>104.9</v>
      </c>
      <c r="F372" s="383">
        <v>103.1</v>
      </c>
      <c r="G372" s="384">
        <v>17915</v>
      </c>
      <c r="H372" s="383">
        <v>108.482</v>
      </c>
      <c r="I372" s="384">
        <v>72783972</v>
      </c>
      <c r="J372" s="386">
        <v>1.2549999999999999</v>
      </c>
      <c r="K372" s="532">
        <v>100.60899999999999</v>
      </c>
      <c r="M372" s="387">
        <v>102.3</v>
      </c>
      <c r="N372" s="323">
        <v>1950</v>
      </c>
      <c r="O372" s="383">
        <v>104.9</v>
      </c>
      <c r="P372" s="383">
        <v>102.7</v>
      </c>
      <c r="Q372" s="384">
        <v>18058</v>
      </c>
      <c r="R372" s="383">
        <v>108.482</v>
      </c>
      <c r="S372" s="384">
        <v>17263</v>
      </c>
      <c r="T372" s="386">
        <v>1.2549999999999999</v>
      </c>
      <c r="U372" s="532">
        <v>100.60899999999999</v>
      </c>
    </row>
    <row r="373" spans="1:21">
      <c r="A373" s="40"/>
      <c r="B373" s="41" t="s">
        <v>162</v>
      </c>
      <c r="C373" s="387">
        <v>105.2</v>
      </c>
      <c r="D373" s="440">
        <v>2050</v>
      </c>
      <c r="E373" s="383">
        <v>114.5</v>
      </c>
      <c r="F373" s="383">
        <v>103.3</v>
      </c>
      <c r="G373" s="384">
        <v>18332</v>
      </c>
      <c r="H373" s="383">
        <v>121.151</v>
      </c>
      <c r="I373" s="384">
        <v>6762607</v>
      </c>
      <c r="J373" s="386">
        <v>1.246</v>
      </c>
      <c r="K373" s="532">
        <v>100.815</v>
      </c>
      <c r="M373" s="387">
        <v>105.2</v>
      </c>
      <c r="N373" s="323">
        <v>1989.2</v>
      </c>
      <c r="O373" s="383">
        <v>114.5</v>
      </c>
      <c r="P373" s="383">
        <v>102.8</v>
      </c>
      <c r="Q373" s="384">
        <v>18102</v>
      </c>
      <c r="R373" s="383">
        <v>121.151</v>
      </c>
      <c r="S373" s="384">
        <v>18149</v>
      </c>
      <c r="T373" s="386">
        <v>1.246</v>
      </c>
      <c r="U373" s="532">
        <v>100.815</v>
      </c>
    </row>
    <row r="374" spans="1:21">
      <c r="A374" s="40"/>
      <c r="B374" s="41" t="s">
        <v>163</v>
      </c>
      <c r="C374" s="387">
        <v>102.8</v>
      </c>
      <c r="D374" s="440">
        <v>2044</v>
      </c>
      <c r="E374" s="383">
        <v>129.6</v>
      </c>
      <c r="F374" s="383">
        <v>103.5</v>
      </c>
      <c r="G374" s="384">
        <v>19731</v>
      </c>
      <c r="H374" s="383">
        <v>87.084000000000003</v>
      </c>
      <c r="I374" s="384">
        <v>5490336</v>
      </c>
      <c r="J374" s="386">
        <v>1.2410000000000001</v>
      </c>
      <c r="K374" s="532">
        <v>100.714</v>
      </c>
      <c r="M374" s="387">
        <v>102.8</v>
      </c>
      <c r="N374" s="323">
        <v>1990.2</v>
      </c>
      <c r="O374" s="383">
        <v>129.6</v>
      </c>
      <c r="P374" s="383">
        <v>103.1</v>
      </c>
      <c r="Q374" s="384">
        <v>17970</v>
      </c>
      <c r="R374" s="383">
        <v>87.084000000000003</v>
      </c>
      <c r="S374" s="384">
        <v>16210</v>
      </c>
      <c r="T374" s="386">
        <v>1.2410000000000001</v>
      </c>
      <c r="U374" s="532">
        <v>100.714</v>
      </c>
    </row>
    <row r="375" spans="1:21">
      <c r="A375" s="40"/>
      <c r="B375" s="41" t="s">
        <v>164</v>
      </c>
      <c r="C375" s="387">
        <v>101.6</v>
      </c>
      <c r="D375" s="440">
        <v>1998</v>
      </c>
      <c r="E375" s="383">
        <v>107</v>
      </c>
      <c r="F375" s="383">
        <v>103.5</v>
      </c>
      <c r="G375" s="384">
        <v>19371</v>
      </c>
      <c r="H375" s="383">
        <v>99.614000000000004</v>
      </c>
      <c r="I375" s="384">
        <v>14446417</v>
      </c>
      <c r="J375" s="386">
        <v>1.2390000000000001</v>
      </c>
      <c r="K375" s="532">
        <v>100.60899999999999</v>
      </c>
      <c r="M375" s="387">
        <v>101.6</v>
      </c>
      <c r="N375" s="323">
        <v>1936.1</v>
      </c>
      <c r="O375" s="383">
        <v>107</v>
      </c>
      <c r="P375" s="383">
        <v>103.2</v>
      </c>
      <c r="Q375" s="384">
        <v>17210</v>
      </c>
      <c r="R375" s="383">
        <v>99.614000000000004</v>
      </c>
      <c r="S375" s="384">
        <v>17037</v>
      </c>
      <c r="T375" s="386">
        <v>1.2390000000000001</v>
      </c>
      <c r="U375" s="532">
        <v>100.60899999999999</v>
      </c>
    </row>
    <row r="376" spans="1:21">
      <c r="A376" s="40"/>
      <c r="B376" s="41" t="s">
        <v>165</v>
      </c>
      <c r="C376" s="387">
        <v>98</v>
      </c>
      <c r="D376" s="440">
        <v>1996</v>
      </c>
      <c r="E376" s="383">
        <v>111.9</v>
      </c>
      <c r="F376" s="383">
        <v>104.1</v>
      </c>
      <c r="G376" s="384">
        <v>19098</v>
      </c>
      <c r="H376" s="383">
        <v>94.313999999999993</v>
      </c>
      <c r="I376" s="384">
        <v>3955308</v>
      </c>
      <c r="J376" s="386">
        <v>1.236</v>
      </c>
      <c r="K376" s="532">
        <v>100.404</v>
      </c>
      <c r="M376" s="387">
        <v>98</v>
      </c>
      <c r="N376" s="323">
        <v>1974.7</v>
      </c>
      <c r="O376" s="383">
        <v>111.9</v>
      </c>
      <c r="P376" s="383">
        <v>103.9</v>
      </c>
      <c r="Q376" s="384">
        <v>17562</v>
      </c>
      <c r="R376" s="383">
        <v>94.313999999999993</v>
      </c>
      <c r="S376" s="384">
        <v>16865</v>
      </c>
      <c r="T376" s="386">
        <v>1.236</v>
      </c>
      <c r="U376" s="532">
        <v>100.404</v>
      </c>
    </row>
    <row r="377" spans="1:21">
      <c r="A377" s="40"/>
      <c r="B377" s="41" t="s">
        <v>166</v>
      </c>
      <c r="C377" s="387">
        <v>101.6</v>
      </c>
      <c r="D377" s="440">
        <v>1960</v>
      </c>
      <c r="E377" s="383">
        <v>98.2</v>
      </c>
      <c r="F377" s="383">
        <v>103.9</v>
      </c>
      <c r="G377" s="384">
        <v>19030</v>
      </c>
      <c r="H377" s="383">
        <v>90.477000000000004</v>
      </c>
      <c r="I377" s="384">
        <v>6969035</v>
      </c>
      <c r="J377" s="386">
        <v>1.234</v>
      </c>
      <c r="K377" s="532">
        <v>100.503</v>
      </c>
      <c r="M377" s="387">
        <v>101.6</v>
      </c>
      <c r="N377" s="323">
        <v>1928.8</v>
      </c>
      <c r="O377" s="383">
        <v>98.2</v>
      </c>
      <c r="P377" s="383">
        <v>103.8</v>
      </c>
      <c r="Q377" s="384">
        <v>17453</v>
      </c>
      <c r="R377" s="383">
        <v>90.477000000000004</v>
      </c>
      <c r="S377" s="384">
        <v>16641</v>
      </c>
      <c r="T377" s="386">
        <v>1.234</v>
      </c>
      <c r="U377" s="532">
        <v>100.503</v>
      </c>
    </row>
    <row r="378" spans="1:21">
      <c r="A378" s="40"/>
      <c r="B378" s="41" t="s">
        <v>167</v>
      </c>
      <c r="C378" s="387">
        <v>101.4</v>
      </c>
      <c r="D378" s="440">
        <v>1981</v>
      </c>
      <c r="E378" s="383">
        <v>92.3</v>
      </c>
      <c r="F378" s="383">
        <v>103.5</v>
      </c>
      <c r="G378" s="384">
        <v>17325</v>
      </c>
      <c r="H378" s="383">
        <v>94.438999999999993</v>
      </c>
      <c r="I378" s="384">
        <v>63855857</v>
      </c>
      <c r="J378" s="386">
        <v>1.232</v>
      </c>
      <c r="K378" s="532">
        <v>101.211</v>
      </c>
      <c r="M378" s="387">
        <v>101.4</v>
      </c>
      <c r="N378" s="323">
        <v>1976.5</v>
      </c>
      <c r="O378" s="383">
        <v>92.3</v>
      </c>
      <c r="P378" s="383">
        <v>103.2</v>
      </c>
      <c r="Q378" s="384">
        <v>17455</v>
      </c>
      <c r="R378" s="383">
        <v>94.438999999999993</v>
      </c>
      <c r="S378" s="384">
        <v>17709</v>
      </c>
      <c r="T378" s="386">
        <v>1.232</v>
      </c>
      <c r="U378" s="532">
        <v>101.211</v>
      </c>
    </row>
    <row r="379" spans="1:21">
      <c r="A379" s="40"/>
      <c r="B379" s="41" t="s">
        <v>168</v>
      </c>
      <c r="C379" s="387">
        <v>101.5</v>
      </c>
      <c r="D379" s="440">
        <v>1946</v>
      </c>
      <c r="E379" s="383">
        <v>107</v>
      </c>
      <c r="F379" s="383">
        <v>103.7</v>
      </c>
      <c r="G379" s="384">
        <v>17054</v>
      </c>
      <c r="H379" s="383">
        <v>101.057</v>
      </c>
      <c r="I379" s="384">
        <v>4509479</v>
      </c>
      <c r="J379" s="386">
        <v>1.226</v>
      </c>
      <c r="K379" s="532">
        <v>101.212</v>
      </c>
      <c r="M379" s="410">
        <v>101.5</v>
      </c>
      <c r="N379" s="441">
        <v>2008</v>
      </c>
      <c r="O379" s="405">
        <v>107</v>
      </c>
      <c r="P379" s="405">
        <v>103.8</v>
      </c>
      <c r="Q379" s="406">
        <v>17606</v>
      </c>
      <c r="R379" s="405">
        <v>101.057</v>
      </c>
      <c r="S379" s="406">
        <v>18054</v>
      </c>
      <c r="T379" s="409">
        <v>1.226</v>
      </c>
      <c r="U379" s="533">
        <v>101.212</v>
      </c>
    </row>
    <row r="380" spans="1:21">
      <c r="A380" s="70" t="s">
        <v>406</v>
      </c>
      <c r="B380" s="71" t="s">
        <v>157</v>
      </c>
      <c r="C380" s="403">
        <v>104</v>
      </c>
      <c r="D380" s="437">
        <v>2016</v>
      </c>
      <c r="E380" s="396">
        <v>98.5</v>
      </c>
      <c r="F380" s="396">
        <v>104</v>
      </c>
      <c r="G380" s="397">
        <v>16959</v>
      </c>
      <c r="H380" s="396">
        <v>84.831999999999994</v>
      </c>
      <c r="I380" s="397">
        <v>4276661</v>
      </c>
      <c r="J380" s="401">
        <v>1.2230000000000001</v>
      </c>
      <c r="K380" s="534">
        <v>101.414</v>
      </c>
      <c r="M380" s="403">
        <v>104</v>
      </c>
      <c r="N380" s="434">
        <v>2080</v>
      </c>
      <c r="O380" s="396">
        <v>98.5</v>
      </c>
      <c r="P380" s="396">
        <v>104.3</v>
      </c>
      <c r="Q380" s="397">
        <v>17674</v>
      </c>
      <c r="R380" s="396">
        <v>84.831999999999994</v>
      </c>
      <c r="S380" s="397">
        <v>16370</v>
      </c>
      <c r="T380" s="401">
        <v>1.2230000000000001</v>
      </c>
      <c r="U380" s="534">
        <v>101.414</v>
      </c>
    </row>
    <row r="381" spans="1:21">
      <c r="A381" s="40">
        <v>2020</v>
      </c>
      <c r="B381" s="41" t="s">
        <v>158</v>
      </c>
      <c r="C381" s="387">
        <v>103</v>
      </c>
      <c r="D381" s="440">
        <v>1943</v>
      </c>
      <c r="E381" s="383">
        <v>93.7</v>
      </c>
      <c r="F381" s="383">
        <v>103.5</v>
      </c>
      <c r="G381" s="384">
        <v>15602</v>
      </c>
      <c r="H381" s="383">
        <v>121.16200000000001</v>
      </c>
      <c r="I381" s="384">
        <v>14566126</v>
      </c>
      <c r="J381" s="386">
        <v>1.22</v>
      </c>
      <c r="K381" s="532">
        <v>101.316</v>
      </c>
      <c r="M381" s="387">
        <v>103</v>
      </c>
      <c r="N381" s="323">
        <v>2000.3</v>
      </c>
      <c r="O381" s="383">
        <v>93.7</v>
      </c>
      <c r="P381" s="383">
        <v>104</v>
      </c>
      <c r="Q381" s="384">
        <v>17336</v>
      </c>
      <c r="R381" s="383">
        <v>121.16200000000001</v>
      </c>
      <c r="S381" s="384">
        <v>16953</v>
      </c>
      <c r="T381" s="386">
        <v>1.22</v>
      </c>
      <c r="U381" s="532">
        <v>101.316</v>
      </c>
    </row>
    <row r="382" spans="1:21">
      <c r="A382" s="40"/>
      <c r="B382" s="41" t="s">
        <v>159</v>
      </c>
      <c r="C382" s="387">
        <v>103.7</v>
      </c>
      <c r="D382" s="440">
        <v>1976</v>
      </c>
      <c r="E382" s="383">
        <v>101.1</v>
      </c>
      <c r="F382" s="383">
        <v>102.6</v>
      </c>
      <c r="G382" s="384">
        <v>15686</v>
      </c>
      <c r="H382" s="383">
        <v>103.136</v>
      </c>
      <c r="I382" s="384">
        <v>3535498</v>
      </c>
      <c r="J382" s="386">
        <v>1.214</v>
      </c>
      <c r="K382" s="532">
        <v>101.41800000000001</v>
      </c>
      <c r="M382" s="387">
        <v>103.7</v>
      </c>
      <c r="N382" s="323">
        <v>2028.6</v>
      </c>
      <c r="O382" s="383">
        <v>101.1</v>
      </c>
      <c r="P382" s="383">
        <v>103.7</v>
      </c>
      <c r="Q382" s="384">
        <v>17633</v>
      </c>
      <c r="R382" s="383">
        <v>103.136</v>
      </c>
      <c r="S382" s="384">
        <v>15928</v>
      </c>
      <c r="T382" s="386">
        <v>1.214</v>
      </c>
      <c r="U382" s="532">
        <v>101.41800000000001</v>
      </c>
    </row>
    <row r="383" spans="1:21">
      <c r="A383" s="40"/>
      <c r="B383" s="41" t="s">
        <v>160</v>
      </c>
      <c r="C383" s="387">
        <v>101.7</v>
      </c>
      <c r="D383" s="440">
        <v>1975</v>
      </c>
      <c r="E383" s="383">
        <v>99.8</v>
      </c>
      <c r="F383" s="383">
        <v>103.8</v>
      </c>
      <c r="G383" s="384">
        <v>15443</v>
      </c>
      <c r="H383" s="383">
        <v>90.429000000000002</v>
      </c>
      <c r="I383" s="384">
        <v>7012206</v>
      </c>
      <c r="J383" s="386">
        <v>1.2070000000000001</v>
      </c>
      <c r="K383" s="532">
        <v>101.416</v>
      </c>
      <c r="M383" s="387">
        <v>101.7</v>
      </c>
      <c r="N383" s="323">
        <v>2012.1</v>
      </c>
      <c r="O383" s="383">
        <v>99.8</v>
      </c>
      <c r="P383" s="383">
        <v>103.9</v>
      </c>
      <c r="Q383" s="384">
        <v>17231</v>
      </c>
      <c r="R383" s="383">
        <v>90.429000000000002</v>
      </c>
      <c r="S383" s="384">
        <v>17031</v>
      </c>
      <c r="T383" s="386">
        <v>1.2070000000000001</v>
      </c>
      <c r="U383" s="532">
        <v>101.416</v>
      </c>
    </row>
    <row r="384" spans="1:21">
      <c r="A384" s="40"/>
      <c r="B384" s="41" t="s">
        <v>161</v>
      </c>
      <c r="C384" s="387">
        <v>101.3</v>
      </c>
      <c r="D384" s="440">
        <v>2073</v>
      </c>
      <c r="E384" s="383">
        <v>104.2</v>
      </c>
      <c r="F384" s="383">
        <v>103.4</v>
      </c>
      <c r="G384" s="384">
        <v>17529</v>
      </c>
      <c r="H384" s="383">
        <v>84.025000000000006</v>
      </c>
      <c r="I384" s="384">
        <v>53369553</v>
      </c>
      <c r="J384" s="386">
        <v>1.2030000000000001</v>
      </c>
      <c r="K384" s="532">
        <v>101.11</v>
      </c>
      <c r="M384" s="387">
        <v>101.3</v>
      </c>
      <c r="N384" s="323">
        <v>2036.3</v>
      </c>
      <c r="O384" s="383">
        <v>104.2</v>
      </c>
      <c r="P384" s="383">
        <v>103</v>
      </c>
      <c r="Q384" s="384">
        <v>18263</v>
      </c>
      <c r="R384" s="383">
        <v>84.025000000000006</v>
      </c>
      <c r="S384" s="384">
        <v>12870</v>
      </c>
      <c r="T384" s="386">
        <v>1.2030000000000001</v>
      </c>
      <c r="U384" s="532">
        <v>101.11</v>
      </c>
    </row>
    <row r="385" spans="1:21">
      <c r="A385" s="40"/>
      <c r="B385" s="41" t="s">
        <v>162</v>
      </c>
      <c r="C385" s="387">
        <v>101.8</v>
      </c>
      <c r="D385" s="440">
        <v>2080</v>
      </c>
      <c r="E385" s="383">
        <v>97.1</v>
      </c>
      <c r="F385" s="383">
        <v>105.1</v>
      </c>
      <c r="G385" s="384">
        <v>20904</v>
      </c>
      <c r="H385" s="383">
        <v>99.314999999999998</v>
      </c>
      <c r="I385" s="384">
        <v>7512764</v>
      </c>
      <c r="J385" s="386">
        <v>1.1759999999999999</v>
      </c>
      <c r="K385" s="532">
        <v>101.111</v>
      </c>
      <c r="M385" s="387">
        <v>101.8</v>
      </c>
      <c r="N385" s="323">
        <v>2026.7</v>
      </c>
      <c r="O385" s="383">
        <v>97.1</v>
      </c>
      <c r="P385" s="383">
        <v>104.6</v>
      </c>
      <c r="Q385" s="384">
        <v>20003</v>
      </c>
      <c r="R385" s="383">
        <v>99.314999999999998</v>
      </c>
      <c r="S385" s="384">
        <v>19407</v>
      </c>
      <c r="T385" s="386">
        <v>1.1759999999999999</v>
      </c>
      <c r="U385" s="532">
        <v>101.111</v>
      </c>
    </row>
    <row r="386" spans="1:21">
      <c r="A386" s="40"/>
      <c r="B386" s="41" t="s">
        <v>163</v>
      </c>
      <c r="C386" s="387">
        <v>100.9</v>
      </c>
      <c r="D386" s="440">
        <v>2116</v>
      </c>
      <c r="E386" s="383">
        <v>99</v>
      </c>
      <c r="F386" s="383">
        <v>104.5</v>
      </c>
      <c r="G386" s="384">
        <v>22919</v>
      </c>
      <c r="H386" s="383">
        <v>127.416</v>
      </c>
      <c r="I386" s="384">
        <v>13013912</v>
      </c>
      <c r="J386" s="386">
        <v>1.1619999999999999</v>
      </c>
      <c r="K386" s="532">
        <v>101.215</v>
      </c>
      <c r="M386" s="387">
        <v>100.9</v>
      </c>
      <c r="N386" s="323">
        <v>2056.9</v>
      </c>
      <c r="O386" s="383">
        <v>99</v>
      </c>
      <c r="P386" s="383">
        <v>104.1</v>
      </c>
      <c r="Q386" s="384">
        <v>20791</v>
      </c>
      <c r="R386" s="383">
        <v>127.416</v>
      </c>
      <c r="S386" s="384">
        <v>37201</v>
      </c>
      <c r="T386" s="386">
        <v>1.1619999999999999</v>
      </c>
      <c r="U386" s="532">
        <v>101.215</v>
      </c>
    </row>
    <row r="387" spans="1:21">
      <c r="A387" s="40"/>
      <c r="B387" s="41" t="s">
        <v>164</v>
      </c>
      <c r="C387" s="387">
        <v>99.1</v>
      </c>
      <c r="D387" s="440">
        <v>2102</v>
      </c>
      <c r="E387" s="383">
        <v>123.3</v>
      </c>
      <c r="F387" s="383">
        <v>105.4</v>
      </c>
      <c r="G387" s="384">
        <v>23830</v>
      </c>
      <c r="H387" s="383">
        <v>97.352000000000004</v>
      </c>
      <c r="I387" s="384">
        <v>14551844</v>
      </c>
      <c r="J387" s="386">
        <v>1.153</v>
      </c>
      <c r="K387" s="532">
        <v>101.008</v>
      </c>
      <c r="M387" s="387">
        <v>99.1</v>
      </c>
      <c r="N387" s="323">
        <v>2037</v>
      </c>
      <c r="O387" s="383">
        <v>123.3</v>
      </c>
      <c r="P387" s="383">
        <v>105.1</v>
      </c>
      <c r="Q387" s="384">
        <v>21420</v>
      </c>
      <c r="R387" s="383">
        <v>97.352000000000004</v>
      </c>
      <c r="S387" s="384">
        <v>16769</v>
      </c>
      <c r="T387" s="386">
        <v>1.153</v>
      </c>
      <c r="U387" s="532">
        <v>101.008</v>
      </c>
    </row>
    <row r="388" spans="1:21">
      <c r="A388" s="40"/>
      <c r="B388" s="41" t="s">
        <v>165</v>
      </c>
      <c r="C388" s="387">
        <v>94.9</v>
      </c>
      <c r="D388" s="440">
        <v>2073</v>
      </c>
      <c r="E388" s="383">
        <v>97.1</v>
      </c>
      <c r="F388" s="383">
        <v>105.1</v>
      </c>
      <c r="G388" s="384">
        <v>24396</v>
      </c>
      <c r="H388" s="383">
        <v>95.698999999999998</v>
      </c>
      <c r="I388" s="384">
        <v>4348565</v>
      </c>
      <c r="J388" s="386">
        <v>1.1459999999999999</v>
      </c>
      <c r="K388" s="532">
        <v>100.80500000000001</v>
      </c>
      <c r="M388" s="387">
        <v>94.9</v>
      </c>
      <c r="N388" s="323">
        <v>2058</v>
      </c>
      <c r="O388" s="383">
        <v>97.1</v>
      </c>
      <c r="P388" s="383">
        <v>104.9</v>
      </c>
      <c r="Q388" s="384">
        <v>21982</v>
      </c>
      <c r="R388" s="383">
        <v>95.698999999999998</v>
      </c>
      <c r="S388" s="384">
        <v>17704</v>
      </c>
      <c r="T388" s="386">
        <v>1.1459999999999999</v>
      </c>
      <c r="U388" s="532">
        <v>100.80500000000001</v>
      </c>
    </row>
    <row r="389" spans="1:21">
      <c r="A389" s="40"/>
      <c r="B389" s="41" t="s">
        <v>166</v>
      </c>
      <c r="C389" s="387">
        <v>95.8</v>
      </c>
      <c r="D389" s="440">
        <v>2085</v>
      </c>
      <c r="E389" s="383">
        <v>100.1</v>
      </c>
      <c r="F389" s="383">
        <v>105.1</v>
      </c>
      <c r="G389" s="384">
        <v>23907</v>
      </c>
      <c r="H389" s="383">
        <v>92.623999999999995</v>
      </c>
      <c r="I389" s="384">
        <v>7163473</v>
      </c>
      <c r="J389" s="386">
        <v>1.1399999999999999</v>
      </c>
      <c r="K389" s="532">
        <v>100</v>
      </c>
      <c r="M389" s="387">
        <v>95.8</v>
      </c>
      <c r="N389" s="323">
        <v>2054.4</v>
      </c>
      <c r="O389" s="383">
        <v>100.1</v>
      </c>
      <c r="P389" s="383">
        <v>105</v>
      </c>
      <c r="Q389" s="384">
        <v>22493</v>
      </c>
      <c r="R389" s="383">
        <v>92.623999999999995</v>
      </c>
      <c r="S389" s="384">
        <v>16741</v>
      </c>
      <c r="T389" s="386">
        <v>1.1399999999999999</v>
      </c>
      <c r="U389" s="532">
        <v>100</v>
      </c>
    </row>
    <row r="390" spans="1:21">
      <c r="A390" s="40"/>
      <c r="B390" s="41" t="s">
        <v>167</v>
      </c>
      <c r="C390" s="387">
        <v>96.6</v>
      </c>
      <c r="D390" s="440">
        <v>2055</v>
      </c>
      <c r="E390" s="383">
        <v>97.3</v>
      </c>
      <c r="F390" s="383">
        <v>105.6</v>
      </c>
      <c r="G390" s="384">
        <v>21359</v>
      </c>
      <c r="H390" s="383">
        <v>100.446</v>
      </c>
      <c r="I390" s="384">
        <v>58767568</v>
      </c>
      <c r="J390" s="386">
        <v>1.135</v>
      </c>
      <c r="K390" s="532">
        <v>99.102999999999994</v>
      </c>
      <c r="M390" s="387">
        <v>96.6</v>
      </c>
      <c r="N390" s="323">
        <v>2042</v>
      </c>
      <c r="O390" s="383">
        <v>97.3</v>
      </c>
      <c r="P390" s="383">
        <v>105.4</v>
      </c>
      <c r="Q390" s="384">
        <v>21665</v>
      </c>
      <c r="R390" s="383">
        <v>100.446</v>
      </c>
      <c r="S390" s="384">
        <v>16632</v>
      </c>
      <c r="T390" s="386">
        <v>1.135</v>
      </c>
      <c r="U390" s="532">
        <v>99.102999999999994</v>
      </c>
    </row>
    <row r="391" spans="1:21">
      <c r="A391" s="57"/>
      <c r="B391" s="58" t="s">
        <v>168</v>
      </c>
      <c r="C391" s="410">
        <v>97.4</v>
      </c>
      <c r="D391" s="444">
        <v>1936</v>
      </c>
      <c r="E391" s="405">
        <v>96.2</v>
      </c>
      <c r="F391" s="405">
        <v>104.8</v>
      </c>
      <c r="G391" s="406">
        <v>21176</v>
      </c>
      <c r="H391" s="405">
        <v>99.406999999999996</v>
      </c>
      <c r="I391" s="406">
        <v>4242237</v>
      </c>
      <c r="J391" s="409">
        <v>1.125</v>
      </c>
      <c r="K391" s="533">
        <v>98.802000000000007</v>
      </c>
      <c r="M391" s="410">
        <v>97.4</v>
      </c>
      <c r="N391" s="441">
        <v>1993.7</v>
      </c>
      <c r="O391" s="405">
        <v>96.2</v>
      </c>
      <c r="P391" s="405">
        <v>104.9</v>
      </c>
      <c r="Q391" s="406">
        <v>21541</v>
      </c>
      <c r="R391" s="405">
        <v>99.406999999999996</v>
      </c>
      <c r="S391" s="406">
        <v>16968</v>
      </c>
      <c r="T391" s="409">
        <v>1.125</v>
      </c>
      <c r="U391" s="533">
        <v>98.802000000000007</v>
      </c>
    </row>
    <row r="392" spans="1:21">
      <c r="A392" s="70" t="s">
        <v>407</v>
      </c>
      <c r="B392" s="71" t="s">
        <v>157</v>
      </c>
      <c r="C392" s="403">
        <v>97.1</v>
      </c>
      <c r="D392" s="437">
        <v>1866</v>
      </c>
      <c r="E392" s="396">
        <v>104.6</v>
      </c>
      <c r="F392" s="396">
        <v>104.8</v>
      </c>
      <c r="G392" s="397">
        <v>20309</v>
      </c>
      <c r="H392" s="396">
        <v>95.926000000000002</v>
      </c>
      <c r="I392" s="397">
        <v>4768833</v>
      </c>
      <c r="J392" s="401">
        <v>1.123</v>
      </c>
      <c r="K392" s="534">
        <v>99.103999999999999</v>
      </c>
      <c r="M392" s="403">
        <v>97.1</v>
      </c>
      <c r="N392" s="434">
        <v>1924.2</v>
      </c>
      <c r="O392" s="396">
        <v>104.6</v>
      </c>
      <c r="P392" s="396">
        <v>105.1</v>
      </c>
      <c r="Q392" s="397">
        <v>21777</v>
      </c>
      <c r="R392" s="396">
        <v>95.926000000000002</v>
      </c>
      <c r="S392" s="397">
        <v>17552</v>
      </c>
      <c r="T392" s="401">
        <v>1.123</v>
      </c>
      <c r="U392" s="534">
        <v>99.103999999999999</v>
      </c>
    </row>
    <row r="393" spans="1:21">
      <c r="A393" s="40">
        <v>2021</v>
      </c>
      <c r="B393" s="41" t="s">
        <v>158</v>
      </c>
      <c r="C393" s="387">
        <v>97.6</v>
      </c>
      <c r="D393" s="440">
        <v>1870</v>
      </c>
      <c r="E393" s="383">
        <v>98</v>
      </c>
      <c r="F393" s="383">
        <v>104.2</v>
      </c>
      <c r="G393" s="384">
        <v>20026</v>
      </c>
      <c r="H393" s="383">
        <v>102.91200000000001</v>
      </c>
      <c r="I393" s="384">
        <v>14296498</v>
      </c>
      <c r="J393" s="386">
        <v>1.1180000000000001</v>
      </c>
      <c r="K393" s="532">
        <v>99.301000000000002</v>
      </c>
      <c r="M393" s="387">
        <v>97.6</v>
      </c>
      <c r="N393" s="323">
        <v>1922.6</v>
      </c>
      <c r="O393" s="383">
        <v>98</v>
      </c>
      <c r="P393" s="383">
        <v>104.8</v>
      </c>
      <c r="Q393" s="384">
        <v>22162</v>
      </c>
      <c r="R393" s="383">
        <v>102.91200000000001</v>
      </c>
      <c r="S393" s="384">
        <v>15936</v>
      </c>
      <c r="T393" s="386">
        <v>1.1180000000000001</v>
      </c>
      <c r="U393" s="532">
        <v>99.301000000000002</v>
      </c>
    </row>
    <row r="394" spans="1:21">
      <c r="A394" s="40"/>
      <c r="B394" s="41" t="s">
        <v>159</v>
      </c>
      <c r="C394" s="387">
        <v>98.2</v>
      </c>
      <c r="D394" s="440">
        <v>1859</v>
      </c>
      <c r="E394" s="383">
        <v>94.4</v>
      </c>
      <c r="F394" s="383">
        <v>104.4</v>
      </c>
      <c r="G394" s="384">
        <v>20535</v>
      </c>
      <c r="H394" s="383">
        <v>104.717</v>
      </c>
      <c r="I394" s="384">
        <v>3388379</v>
      </c>
      <c r="J394" s="386">
        <v>1.1140000000000001</v>
      </c>
      <c r="K394" s="532">
        <v>99.5</v>
      </c>
      <c r="M394" s="387">
        <v>98.2</v>
      </c>
      <c r="N394" s="323">
        <v>1906.7</v>
      </c>
      <c r="O394" s="383">
        <v>94.4</v>
      </c>
      <c r="P394" s="383">
        <v>105.5</v>
      </c>
      <c r="Q394" s="384">
        <v>22721</v>
      </c>
      <c r="R394" s="383">
        <v>104.717</v>
      </c>
      <c r="S394" s="384">
        <v>14911</v>
      </c>
      <c r="T394" s="386">
        <v>1.1140000000000001</v>
      </c>
      <c r="U394" s="532">
        <v>99.5</v>
      </c>
    </row>
    <row r="395" spans="1:21">
      <c r="A395" s="40"/>
      <c r="B395" s="41" t="s">
        <v>160</v>
      </c>
      <c r="C395" s="387">
        <v>97.1</v>
      </c>
      <c r="D395" s="440">
        <v>1899</v>
      </c>
      <c r="E395" s="383">
        <v>109.4</v>
      </c>
      <c r="F395" s="383">
        <v>104.7</v>
      </c>
      <c r="G395" s="384">
        <v>19523</v>
      </c>
      <c r="H395" s="383">
        <v>122.57899999999999</v>
      </c>
      <c r="I395" s="384">
        <v>8390804</v>
      </c>
      <c r="J395" s="386">
        <v>1.1040000000000001</v>
      </c>
      <c r="K395" s="532">
        <v>98.305000000000007</v>
      </c>
      <c r="M395" s="387">
        <v>97.1</v>
      </c>
      <c r="N395" s="323">
        <v>1937.1</v>
      </c>
      <c r="O395" s="383">
        <v>109.4</v>
      </c>
      <c r="P395" s="383">
        <v>104.9</v>
      </c>
      <c r="Q395" s="384">
        <v>21785</v>
      </c>
      <c r="R395" s="383">
        <v>122.57899999999999</v>
      </c>
      <c r="S395" s="384">
        <v>19840</v>
      </c>
      <c r="T395" s="386">
        <v>1.1040000000000001</v>
      </c>
      <c r="U395" s="532">
        <v>98.305000000000007</v>
      </c>
    </row>
    <row r="396" spans="1:21">
      <c r="A396" s="40"/>
      <c r="B396" s="41" t="s">
        <v>161</v>
      </c>
      <c r="C396" s="387">
        <v>95.2</v>
      </c>
      <c r="D396" s="440">
        <v>1976</v>
      </c>
      <c r="E396" s="383">
        <v>100</v>
      </c>
      <c r="F396" s="383">
        <v>105.4</v>
      </c>
      <c r="G396" s="384">
        <v>19681</v>
      </c>
      <c r="H396" s="383">
        <v>122.788</v>
      </c>
      <c r="I396" s="384">
        <v>67452136</v>
      </c>
      <c r="J396" s="386">
        <v>1.1060000000000001</v>
      </c>
      <c r="K396" s="532">
        <v>98.802000000000007</v>
      </c>
      <c r="M396" s="387">
        <v>95.2</v>
      </c>
      <c r="N396" s="323">
        <v>1942.3</v>
      </c>
      <c r="O396" s="383">
        <v>100</v>
      </c>
      <c r="P396" s="383">
        <v>105.1</v>
      </c>
      <c r="Q396" s="384">
        <v>20407</v>
      </c>
      <c r="R396" s="383">
        <v>122.788</v>
      </c>
      <c r="S396" s="384">
        <v>16461</v>
      </c>
      <c r="T396" s="386">
        <v>1.1060000000000001</v>
      </c>
      <c r="U396" s="532">
        <v>98.802000000000007</v>
      </c>
    </row>
    <row r="397" spans="1:21">
      <c r="A397" s="40"/>
      <c r="B397" s="41" t="s">
        <v>162</v>
      </c>
      <c r="C397" s="387">
        <v>97.3</v>
      </c>
      <c r="D397" s="440">
        <v>1948</v>
      </c>
      <c r="E397" s="383">
        <v>103.3</v>
      </c>
      <c r="F397" s="383">
        <v>105.5</v>
      </c>
      <c r="G397" s="384">
        <v>21772</v>
      </c>
      <c r="H397" s="383">
        <v>102.977</v>
      </c>
      <c r="I397" s="384">
        <v>6872182</v>
      </c>
      <c r="J397" s="386">
        <v>1.1040000000000001</v>
      </c>
      <c r="K397" s="532">
        <v>99.100999999999999</v>
      </c>
      <c r="M397" s="387">
        <v>97.3</v>
      </c>
      <c r="N397" s="323">
        <v>1905.1</v>
      </c>
      <c r="O397" s="383">
        <v>103.3</v>
      </c>
      <c r="P397" s="383">
        <v>105</v>
      </c>
      <c r="Q397" s="384">
        <v>20774</v>
      </c>
      <c r="R397" s="383">
        <v>102.977</v>
      </c>
      <c r="S397" s="384">
        <v>17441</v>
      </c>
      <c r="T397" s="386">
        <v>1.1040000000000001</v>
      </c>
      <c r="U397" s="532">
        <v>99.100999999999999</v>
      </c>
    </row>
    <row r="398" spans="1:21">
      <c r="A398" s="40"/>
      <c r="B398" s="41" t="s">
        <v>163</v>
      </c>
      <c r="C398" s="387">
        <v>96.3</v>
      </c>
      <c r="D398" s="440">
        <v>2021</v>
      </c>
      <c r="E398" s="383">
        <v>102</v>
      </c>
      <c r="F398" s="383">
        <v>105.2</v>
      </c>
      <c r="G398" s="384">
        <v>22079</v>
      </c>
      <c r="H398" s="383">
        <v>92.534000000000006</v>
      </c>
      <c r="I398" s="384">
        <v>6838475</v>
      </c>
      <c r="J398" s="386">
        <v>1.087</v>
      </c>
      <c r="K398" s="532">
        <v>99.3</v>
      </c>
      <c r="M398" s="387">
        <v>96.3</v>
      </c>
      <c r="N398" s="323">
        <v>1964.3</v>
      </c>
      <c r="O398" s="383">
        <v>102</v>
      </c>
      <c r="P398" s="383">
        <v>104.8</v>
      </c>
      <c r="Q398" s="384">
        <v>20152</v>
      </c>
      <c r="R398" s="383">
        <v>92.534000000000006</v>
      </c>
      <c r="S398" s="384">
        <v>19273</v>
      </c>
      <c r="T398" s="386">
        <v>1.087</v>
      </c>
      <c r="U398" s="532">
        <v>99.3</v>
      </c>
    </row>
    <row r="399" spans="1:21">
      <c r="A399" s="40"/>
      <c r="B399" s="41" t="s">
        <v>164</v>
      </c>
      <c r="C399" s="387">
        <v>98</v>
      </c>
      <c r="D399" s="440">
        <v>2047</v>
      </c>
      <c r="E399" s="383">
        <v>93.7</v>
      </c>
      <c r="F399" s="383">
        <v>103.5</v>
      </c>
      <c r="G399" s="384">
        <v>22329</v>
      </c>
      <c r="H399" s="383">
        <v>95.847999999999999</v>
      </c>
      <c r="I399" s="384">
        <v>15487480</v>
      </c>
      <c r="J399" s="386">
        <v>1.079</v>
      </c>
      <c r="K399" s="532">
        <v>99.001999999999995</v>
      </c>
      <c r="M399" s="387">
        <v>98</v>
      </c>
      <c r="N399" s="323">
        <v>1981.2</v>
      </c>
      <c r="O399" s="383">
        <v>93.7</v>
      </c>
      <c r="P399" s="383">
        <v>103.2</v>
      </c>
      <c r="Q399" s="384">
        <v>19727</v>
      </c>
      <c r="R399" s="383">
        <v>95.847999999999999</v>
      </c>
      <c r="S399" s="384">
        <v>17415</v>
      </c>
      <c r="T399" s="386">
        <v>1.079</v>
      </c>
      <c r="U399" s="532">
        <v>99.001999999999995</v>
      </c>
    </row>
    <row r="400" spans="1:21">
      <c r="A400" s="40"/>
      <c r="B400" s="41" t="s">
        <v>165</v>
      </c>
      <c r="C400" s="387">
        <v>97.4</v>
      </c>
      <c r="D400" s="440">
        <v>1965</v>
      </c>
      <c r="E400" s="383">
        <v>94.7</v>
      </c>
      <c r="F400" s="383">
        <v>103.8</v>
      </c>
      <c r="G400" s="384">
        <v>21364</v>
      </c>
      <c r="H400" s="383">
        <v>120.884</v>
      </c>
      <c r="I400" s="384">
        <v>4136622</v>
      </c>
      <c r="J400" s="386">
        <v>1.079</v>
      </c>
      <c r="K400" s="532">
        <v>99.400999999999996</v>
      </c>
      <c r="M400" s="387">
        <v>97.4</v>
      </c>
      <c r="N400" s="323">
        <v>1952.4</v>
      </c>
      <c r="O400" s="383">
        <v>94.7</v>
      </c>
      <c r="P400" s="383">
        <v>103.6</v>
      </c>
      <c r="Q400" s="384">
        <v>19383</v>
      </c>
      <c r="R400" s="383">
        <v>120.884</v>
      </c>
      <c r="S400" s="384">
        <v>16555</v>
      </c>
      <c r="T400" s="386">
        <v>1.079</v>
      </c>
      <c r="U400" s="532">
        <v>99.400999999999996</v>
      </c>
    </row>
    <row r="401" spans="1:21">
      <c r="A401" s="40"/>
      <c r="B401" s="41" t="s">
        <v>166</v>
      </c>
      <c r="C401" s="387">
        <v>98.9</v>
      </c>
      <c r="D401" s="440">
        <v>2012</v>
      </c>
      <c r="E401" s="383">
        <v>106.1</v>
      </c>
      <c r="F401" s="383">
        <v>102.8</v>
      </c>
      <c r="G401" s="384">
        <v>20107</v>
      </c>
      <c r="H401" s="383">
        <v>113.057</v>
      </c>
      <c r="I401" s="384">
        <v>8450047</v>
      </c>
      <c r="J401" s="386">
        <v>1.0960000000000001</v>
      </c>
      <c r="K401" s="532">
        <v>99.498999999999995</v>
      </c>
      <c r="M401" s="387">
        <v>98.9</v>
      </c>
      <c r="N401" s="323">
        <v>1981.6</v>
      </c>
      <c r="O401" s="383">
        <v>106.1</v>
      </c>
      <c r="P401" s="383">
        <v>102.7</v>
      </c>
      <c r="Q401" s="384">
        <v>19356</v>
      </c>
      <c r="R401" s="383">
        <v>113.057</v>
      </c>
      <c r="S401" s="384">
        <v>19449</v>
      </c>
      <c r="T401" s="386">
        <v>1.0960000000000001</v>
      </c>
      <c r="U401" s="532">
        <v>99.498999999999995</v>
      </c>
    </row>
    <row r="402" spans="1:21">
      <c r="A402" s="40"/>
      <c r="B402" s="41" t="s">
        <v>167</v>
      </c>
      <c r="C402" s="387">
        <v>101</v>
      </c>
      <c r="D402" s="440">
        <v>2035</v>
      </c>
      <c r="E402" s="383">
        <v>94.6</v>
      </c>
      <c r="F402" s="383">
        <v>102.5</v>
      </c>
      <c r="G402" s="384">
        <v>19394</v>
      </c>
      <c r="H402" s="383">
        <v>114.271</v>
      </c>
      <c r="I402" s="384">
        <v>58791970</v>
      </c>
      <c r="J402" s="386">
        <v>1.0920000000000001</v>
      </c>
      <c r="K402" s="532">
        <v>100.30200000000001</v>
      </c>
      <c r="M402" s="387">
        <v>101</v>
      </c>
      <c r="N402" s="323">
        <v>2021.2</v>
      </c>
      <c r="O402" s="383">
        <v>94.6</v>
      </c>
      <c r="P402" s="383">
        <v>102.3</v>
      </c>
      <c r="Q402" s="384">
        <v>19384</v>
      </c>
      <c r="R402" s="383">
        <v>114.271</v>
      </c>
      <c r="S402" s="384">
        <v>16909</v>
      </c>
      <c r="T402" s="386">
        <v>1.0920000000000001</v>
      </c>
      <c r="U402" s="532">
        <v>100.30200000000001</v>
      </c>
    </row>
    <row r="403" spans="1:21">
      <c r="A403" s="57"/>
      <c r="B403" s="58" t="s">
        <v>168</v>
      </c>
      <c r="C403" s="410">
        <v>100.7</v>
      </c>
      <c r="D403" s="444">
        <v>1965</v>
      </c>
      <c r="E403" s="405">
        <v>90.2</v>
      </c>
      <c r="F403" s="405">
        <v>102.2</v>
      </c>
      <c r="G403" s="406">
        <v>18884</v>
      </c>
      <c r="H403" s="405">
        <v>102.123</v>
      </c>
      <c r="I403" s="406">
        <v>4656098</v>
      </c>
      <c r="J403" s="454">
        <v>1.08</v>
      </c>
      <c r="K403" s="533">
        <v>100.60599999999999</v>
      </c>
      <c r="M403" s="410">
        <v>100.7</v>
      </c>
      <c r="N403" s="441">
        <v>2022.1</v>
      </c>
      <c r="O403" s="405">
        <v>90.2</v>
      </c>
      <c r="P403" s="405">
        <v>102.2</v>
      </c>
      <c r="Q403" s="406">
        <v>19432</v>
      </c>
      <c r="R403" s="405">
        <v>102.123</v>
      </c>
      <c r="S403" s="406">
        <v>19236</v>
      </c>
      <c r="T403" s="454">
        <v>1.08</v>
      </c>
      <c r="U403" s="533">
        <v>100.60599999999999</v>
      </c>
    </row>
    <row r="404" spans="1:21">
      <c r="A404" s="70" t="s">
        <v>408</v>
      </c>
      <c r="B404" s="71" t="s">
        <v>157</v>
      </c>
      <c r="C404" s="403">
        <v>97.9</v>
      </c>
      <c r="D404" s="437">
        <v>1974</v>
      </c>
      <c r="E404" s="396">
        <v>98.8</v>
      </c>
      <c r="F404" s="396">
        <v>103.8</v>
      </c>
      <c r="G404" s="397">
        <v>18292</v>
      </c>
      <c r="H404" s="396">
        <v>117.736</v>
      </c>
      <c r="I404" s="397">
        <v>5088767</v>
      </c>
      <c r="J404" s="447">
        <v>1.0880000000000001</v>
      </c>
      <c r="K404" s="534">
        <v>100.503</v>
      </c>
      <c r="M404" s="403">
        <v>97.9</v>
      </c>
      <c r="N404" s="434">
        <v>2033.2</v>
      </c>
      <c r="O404" s="396">
        <v>98.8</v>
      </c>
      <c r="P404" s="396">
        <v>104</v>
      </c>
      <c r="Q404" s="397">
        <v>19504</v>
      </c>
      <c r="R404" s="396">
        <v>117.736</v>
      </c>
      <c r="S404" s="397">
        <v>18670</v>
      </c>
      <c r="T404" s="447">
        <v>1.0880000000000001</v>
      </c>
      <c r="U404" s="534">
        <v>100.503</v>
      </c>
    </row>
    <row r="405" spans="1:21">
      <c r="A405" s="40">
        <v>2022</v>
      </c>
      <c r="B405" s="41" t="s">
        <v>158</v>
      </c>
      <c r="C405" s="387">
        <v>97.3</v>
      </c>
      <c r="D405" s="440">
        <v>2003</v>
      </c>
      <c r="E405" s="383">
        <v>109.5</v>
      </c>
      <c r="F405" s="383">
        <v>103.8</v>
      </c>
      <c r="G405" s="384">
        <v>17398</v>
      </c>
      <c r="H405" s="383">
        <v>89.022999999999996</v>
      </c>
      <c r="I405" s="384">
        <v>19736087</v>
      </c>
      <c r="J405" s="430">
        <v>1.0860000000000001</v>
      </c>
      <c r="K405" s="532">
        <v>100.80500000000001</v>
      </c>
      <c r="M405" s="387">
        <v>97.3</v>
      </c>
      <c r="N405" s="323">
        <v>2057.8000000000002</v>
      </c>
      <c r="O405" s="383">
        <v>109.5</v>
      </c>
      <c r="P405" s="383">
        <v>104.3</v>
      </c>
      <c r="Q405" s="384">
        <v>19221</v>
      </c>
      <c r="R405" s="383">
        <v>89.022999999999996</v>
      </c>
      <c r="S405" s="384">
        <v>21217</v>
      </c>
      <c r="T405" s="430">
        <v>1.0860000000000001</v>
      </c>
      <c r="U405" s="532">
        <v>100.80500000000001</v>
      </c>
    </row>
    <row r="406" spans="1:21">
      <c r="A406" s="40"/>
      <c r="B406" s="41" t="s">
        <v>159</v>
      </c>
      <c r="C406" s="387">
        <v>96.7</v>
      </c>
      <c r="D406" s="440">
        <v>2042</v>
      </c>
      <c r="E406" s="383">
        <v>98.1</v>
      </c>
      <c r="F406" s="383">
        <v>103.1</v>
      </c>
      <c r="G406" s="384">
        <v>17324</v>
      </c>
      <c r="H406" s="383">
        <v>112.187</v>
      </c>
      <c r="I406" s="384">
        <v>5373218</v>
      </c>
      <c r="J406" s="430">
        <v>1.093</v>
      </c>
      <c r="K406" s="532">
        <v>100.703</v>
      </c>
      <c r="M406" s="387">
        <v>96.7</v>
      </c>
      <c r="N406" s="323">
        <v>2098.9</v>
      </c>
      <c r="O406" s="383">
        <v>98.1</v>
      </c>
      <c r="P406" s="383">
        <v>104.1</v>
      </c>
      <c r="Q406" s="384">
        <v>19037</v>
      </c>
      <c r="R406" s="383">
        <v>112.187</v>
      </c>
      <c r="S406" s="384">
        <v>23147</v>
      </c>
      <c r="T406" s="430">
        <v>1.093</v>
      </c>
      <c r="U406" s="532">
        <v>100.703</v>
      </c>
    </row>
    <row r="407" spans="1:21">
      <c r="A407" s="40"/>
      <c r="B407" s="41" t="s">
        <v>160</v>
      </c>
      <c r="C407" s="387">
        <v>96.8</v>
      </c>
      <c r="D407" s="440">
        <v>2038</v>
      </c>
      <c r="E407" s="383">
        <v>99.9</v>
      </c>
      <c r="F407" s="383">
        <v>103.9</v>
      </c>
      <c r="G407" s="384">
        <v>16658</v>
      </c>
      <c r="H407" s="383">
        <v>121.57299999999999</v>
      </c>
      <c r="I407" s="384">
        <v>8433774</v>
      </c>
      <c r="J407" s="430">
        <v>1.093</v>
      </c>
      <c r="K407" s="532">
        <v>102.13</v>
      </c>
      <c r="M407" s="387">
        <v>96.8</v>
      </c>
      <c r="N407" s="323">
        <v>2075.1</v>
      </c>
      <c r="O407" s="383">
        <v>99.9</v>
      </c>
      <c r="P407" s="383">
        <v>104.1</v>
      </c>
      <c r="Q407" s="384">
        <v>18838</v>
      </c>
      <c r="R407" s="383">
        <v>121.57299999999999</v>
      </c>
      <c r="S407" s="384">
        <v>19564</v>
      </c>
      <c r="T407" s="430">
        <v>1.093</v>
      </c>
      <c r="U407" s="532">
        <v>102.13</v>
      </c>
    </row>
    <row r="408" spans="1:21">
      <c r="A408" s="40"/>
      <c r="B408" s="41" t="s">
        <v>161</v>
      </c>
      <c r="C408" s="387">
        <v>98.5</v>
      </c>
      <c r="D408" s="440">
        <v>2099</v>
      </c>
      <c r="E408" s="383">
        <v>94.9</v>
      </c>
      <c r="F408" s="383">
        <v>104</v>
      </c>
      <c r="G408" s="384">
        <v>17387</v>
      </c>
      <c r="H408" s="383">
        <v>87.447000000000003</v>
      </c>
      <c r="I408" s="384">
        <v>76517054</v>
      </c>
      <c r="J408" s="430">
        <v>1.0920000000000001</v>
      </c>
      <c r="K408" s="532">
        <v>101.818</v>
      </c>
      <c r="M408" s="387">
        <v>98.5</v>
      </c>
      <c r="N408" s="323">
        <v>2064</v>
      </c>
      <c r="O408" s="383">
        <v>94.9</v>
      </c>
      <c r="P408" s="383">
        <v>103.7</v>
      </c>
      <c r="Q408" s="384">
        <v>17690</v>
      </c>
      <c r="R408" s="383">
        <v>87.447000000000003</v>
      </c>
      <c r="S408" s="384">
        <v>18659</v>
      </c>
      <c r="T408" s="430">
        <v>1.0920000000000001</v>
      </c>
      <c r="U408" s="532">
        <v>101.818</v>
      </c>
    </row>
    <row r="409" spans="1:21">
      <c r="A409" s="40"/>
      <c r="B409" s="41" t="s">
        <v>162</v>
      </c>
      <c r="C409" s="387">
        <v>96.1</v>
      </c>
      <c r="D409" s="440">
        <v>2152</v>
      </c>
      <c r="E409" s="383">
        <v>91.8</v>
      </c>
      <c r="F409" s="383">
        <v>104.1</v>
      </c>
      <c r="G409" s="384">
        <v>19504</v>
      </c>
      <c r="H409" s="383">
        <v>81.658000000000001</v>
      </c>
      <c r="I409" s="384">
        <v>7818283</v>
      </c>
      <c r="J409" s="430">
        <v>1.0940000000000001</v>
      </c>
      <c r="K409" s="532">
        <v>101.613</v>
      </c>
      <c r="M409" s="387">
        <v>96.1</v>
      </c>
      <c r="N409" s="323">
        <v>2107.1999999999998</v>
      </c>
      <c r="O409" s="383">
        <v>91.8</v>
      </c>
      <c r="P409" s="383">
        <v>103.7</v>
      </c>
      <c r="Q409" s="384">
        <v>18614</v>
      </c>
      <c r="R409" s="383">
        <v>81.658000000000001</v>
      </c>
      <c r="S409" s="384">
        <v>20490</v>
      </c>
      <c r="T409" s="430">
        <v>1.0940000000000001</v>
      </c>
      <c r="U409" s="532">
        <v>101.613</v>
      </c>
    </row>
    <row r="410" spans="1:21">
      <c r="A410" s="40"/>
      <c r="B410" s="41" t="s">
        <v>163</v>
      </c>
      <c r="C410" s="387">
        <v>97.8</v>
      </c>
      <c r="D410" s="440">
        <v>2204</v>
      </c>
      <c r="E410" s="383">
        <v>101.3</v>
      </c>
      <c r="F410" s="383">
        <v>104.1</v>
      </c>
      <c r="G410" s="384">
        <v>20166</v>
      </c>
      <c r="H410" s="383">
        <v>84.369</v>
      </c>
      <c r="I410" s="384">
        <v>13504291</v>
      </c>
      <c r="J410" s="430">
        <v>1.091</v>
      </c>
      <c r="K410" s="532">
        <v>101.913</v>
      </c>
      <c r="M410" s="387">
        <v>97.8</v>
      </c>
      <c r="N410" s="323">
        <v>2145.5</v>
      </c>
      <c r="O410" s="383">
        <v>101.3</v>
      </c>
      <c r="P410" s="383">
        <v>103.7</v>
      </c>
      <c r="Q410" s="384">
        <v>18692</v>
      </c>
      <c r="R410" s="383">
        <v>84.369</v>
      </c>
      <c r="S410" s="384">
        <v>38789</v>
      </c>
      <c r="T410" s="430">
        <v>1.091</v>
      </c>
      <c r="U410" s="532">
        <v>101.913</v>
      </c>
    </row>
    <row r="411" spans="1:21">
      <c r="A411" s="40"/>
      <c r="B411" s="41" t="s">
        <v>164</v>
      </c>
      <c r="C411" s="387">
        <v>98.4</v>
      </c>
      <c r="D411" s="440">
        <v>2256</v>
      </c>
      <c r="E411" s="383">
        <v>108</v>
      </c>
      <c r="F411" s="383">
        <v>103.8</v>
      </c>
      <c r="G411" s="384">
        <v>21399</v>
      </c>
      <c r="H411" s="383">
        <v>105.11799999999999</v>
      </c>
      <c r="I411" s="384">
        <v>17426893</v>
      </c>
      <c r="J411" s="430">
        <v>1.091</v>
      </c>
      <c r="K411" s="532">
        <v>102.117</v>
      </c>
      <c r="M411" s="387">
        <v>98.4</v>
      </c>
      <c r="N411" s="323">
        <v>2179.6999999999998</v>
      </c>
      <c r="O411" s="383">
        <v>108</v>
      </c>
      <c r="P411" s="383">
        <v>103.5</v>
      </c>
      <c r="Q411" s="384">
        <v>18609</v>
      </c>
      <c r="R411" s="383">
        <v>105.11799999999999</v>
      </c>
      <c r="S411" s="384">
        <v>19464</v>
      </c>
      <c r="T411" s="430">
        <v>1.091</v>
      </c>
      <c r="U411" s="532">
        <v>102.117</v>
      </c>
    </row>
    <row r="412" spans="1:21">
      <c r="A412" s="40"/>
      <c r="B412" s="41" t="s">
        <v>165</v>
      </c>
      <c r="C412" s="387">
        <v>99.2</v>
      </c>
      <c r="D412" s="440">
        <v>2192</v>
      </c>
      <c r="E412" s="383">
        <v>107</v>
      </c>
      <c r="F412" s="383">
        <v>103.9</v>
      </c>
      <c r="G412" s="384">
        <v>20230</v>
      </c>
      <c r="H412" s="383">
        <v>101.828</v>
      </c>
      <c r="I412" s="384">
        <v>5176424</v>
      </c>
      <c r="J412" s="430">
        <v>1.087</v>
      </c>
      <c r="K412" s="532">
        <v>102.41</v>
      </c>
      <c r="M412" s="387">
        <v>99.2</v>
      </c>
      <c r="N412" s="323">
        <v>2177</v>
      </c>
      <c r="O412" s="383">
        <v>107</v>
      </c>
      <c r="P412" s="383">
        <v>103.7</v>
      </c>
      <c r="Q412" s="384">
        <v>18525</v>
      </c>
      <c r="R412" s="383">
        <v>101.828</v>
      </c>
      <c r="S412" s="384">
        <v>20404</v>
      </c>
      <c r="T412" s="430">
        <v>1.087</v>
      </c>
      <c r="U412" s="532">
        <v>102.41</v>
      </c>
    </row>
    <row r="413" spans="1:21">
      <c r="A413" s="40"/>
      <c r="B413" s="41" t="s">
        <v>166</v>
      </c>
      <c r="C413" s="387">
        <v>98.5</v>
      </c>
      <c r="D413" s="451">
        <v>2239</v>
      </c>
      <c r="E413" s="383">
        <v>114.8</v>
      </c>
      <c r="F413" s="383">
        <v>103.2</v>
      </c>
      <c r="G413" s="384">
        <v>19193</v>
      </c>
      <c r="H413" s="383">
        <v>116.59099999999999</v>
      </c>
      <c r="I413" s="384">
        <v>8050238</v>
      </c>
      <c r="J413" s="430">
        <v>1.0880000000000001</v>
      </c>
      <c r="K413" s="532">
        <v>103.21899999999999</v>
      </c>
      <c r="M413" s="387">
        <v>98.5</v>
      </c>
      <c r="N413" s="323">
        <v>2204.8000000000002</v>
      </c>
      <c r="O413" s="383">
        <v>114.8</v>
      </c>
      <c r="P413" s="383">
        <v>103.1</v>
      </c>
      <c r="Q413" s="384">
        <v>18453</v>
      </c>
      <c r="R413" s="383">
        <v>116.59099999999999</v>
      </c>
      <c r="S413" s="384">
        <v>18789</v>
      </c>
      <c r="T413" s="430">
        <v>1.0880000000000001</v>
      </c>
      <c r="U413" s="532">
        <v>103.21899999999999</v>
      </c>
    </row>
    <row r="414" spans="1:21">
      <c r="A414" s="40"/>
      <c r="B414" s="41" t="s">
        <v>167</v>
      </c>
      <c r="C414" s="387">
        <v>97.9</v>
      </c>
      <c r="D414" s="451">
        <v>2236</v>
      </c>
      <c r="E414" s="383">
        <v>111</v>
      </c>
      <c r="F414" s="383">
        <v>103.6</v>
      </c>
      <c r="G414" s="384">
        <v>18691</v>
      </c>
      <c r="H414" s="383">
        <v>105.509</v>
      </c>
      <c r="I414" s="384">
        <v>67228565</v>
      </c>
      <c r="J414" s="430">
        <v>1.089</v>
      </c>
      <c r="K414" s="532">
        <v>103.31</v>
      </c>
      <c r="M414" s="387">
        <v>97.9</v>
      </c>
      <c r="N414" s="323">
        <v>2225.3000000000002</v>
      </c>
      <c r="O414" s="383">
        <v>111</v>
      </c>
      <c r="P414" s="383">
        <v>103.4</v>
      </c>
      <c r="Q414" s="384">
        <v>18691</v>
      </c>
      <c r="R414" s="383">
        <v>105.509</v>
      </c>
      <c r="S414" s="384">
        <v>19289</v>
      </c>
      <c r="T414" s="430">
        <v>1.089</v>
      </c>
      <c r="U414" s="532">
        <v>103.31</v>
      </c>
    </row>
    <row r="415" spans="1:21">
      <c r="A415" s="40"/>
      <c r="B415" s="41" t="s">
        <v>168</v>
      </c>
      <c r="C415" s="387">
        <v>97.4</v>
      </c>
      <c r="D415" s="451">
        <v>2176</v>
      </c>
      <c r="E415" s="383">
        <v>118</v>
      </c>
      <c r="F415" s="383">
        <v>104.1</v>
      </c>
      <c r="G415" s="384">
        <v>17900</v>
      </c>
      <c r="H415" s="383">
        <v>124.211</v>
      </c>
      <c r="I415" s="384">
        <v>4165061</v>
      </c>
      <c r="J415" s="430">
        <v>1.0920000000000001</v>
      </c>
      <c r="K415" s="532">
        <v>103.21299999999999</v>
      </c>
      <c r="M415" s="387">
        <v>97.4</v>
      </c>
      <c r="N415" s="323">
        <v>2242.1999999999998</v>
      </c>
      <c r="O415" s="383">
        <v>118</v>
      </c>
      <c r="P415" s="383">
        <v>104.1</v>
      </c>
      <c r="Q415" s="384">
        <v>18679</v>
      </c>
      <c r="R415" s="383">
        <v>124.211</v>
      </c>
      <c r="S415" s="384">
        <v>18361</v>
      </c>
      <c r="T415" s="430">
        <v>1.0920000000000001</v>
      </c>
      <c r="U415" s="532">
        <v>103.21299999999999</v>
      </c>
    </row>
    <row r="416" spans="1:21">
      <c r="A416" s="197" t="s">
        <v>239</v>
      </c>
      <c r="B416" s="71" t="s">
        <v>157</v>
      </c>
      <c r="C416" s="396">
        <v>99.8</v>
      </c>
      <c r="D416" s="550">
        <v>2592</v>
      </c>
      <c r="E416" s="396">
        <v>96.3</v>
      </c>
      <c r="F416" s="396">
        <v>103.5</v>
      </c>
      <c r="G416" s="397">
        <v>17871</v>
      </c>
      <c r="H416" s="396">
        <v>104.505</v>
      </c>
      <c r="I416" s="397">
        <v>5256765</v>
      </c>
      <c r="J416" s="447">
        <v>1.0960000000000001</v>
      </c>
      <c r="K416" s="551">
        <v>103.9</v>
      </c>
      <c r="M416" s="436">
        <v>99.8</v>
      </c>
      <c r="N416" s="434">
        <v>2666.1</v>
      </c>
      <c r="O416" s="396">
        <v>96.3</v>
      </c>
      <c r="P416" s="396">
        <v>103.7</v>
      </c>
      <c r="Q416" s="397">
        <v>18789</v>
      </c>
      <c r="R416" s="396">
        <v>104.505</v>
      </c>
      <c r="S416" s="397">
        <v>19479</v>
      </c>
      <c r="T416" s="447">
        <v>1.0960000000000001</v>
      </c>
      <c r="U416" s="534">
        <v>103.9</v>
      </c>
    </row>
    <row r="417" spans="1:21">
      <c r="A417" s="199">
        <v>2023</v>
      </c>
      <c r="B417" s="41" t="s">
        <v>158</v>
      </c>
      <c r="C417" s="383">
        <v>100.2</v>
      </c>
      <c r="D417" s="451">
        <v>2603</v>
      </c>
      <c r="E417" s="383">
        <v>95.2</v>
      </c>
      <c r="F417" s="383">
        <v>103.1</v>
      </c>
      <c r="G417" s="384">
        <v>17055</v>
      </c>
      <c r="H417" s="383">
        <v>100.32599999999999</v>
      </c>
      <c r="I417" s="384">
        <v>17851918</v>
      </c>
      <c r="J417" s="430">
        <v>1.099</v>
      </c>
      <c r="K417" s="552">
        <v>102.89400000000001</v>
      </c>
      <c r="M417" s="439">
        <v>100.2</v>
      </c>
      <c r="N417" s="323">
        <v>2669.5</v>
      </c>
      <c r="O417" s="383">
        <v>95.2</v>
      </c>
      <c r="P417" s="383">
        <v>103.6</v>
      </c>
      <c r="Q417" s="384">
        <v>18809</v>
      </c>
      <c r="R417" s="383">
        <v>100.32599999999999</v>
      </c>
      <c r="S417" s="384">
        <v>19275</v>
      </c>
      <c r="T417" s="430">
        <v>1.099</v>
      </c>
      <c r="U417" s="532">
        <v>102.89400000000001</v>
      </c>
    </row>
    <row r="418" spans="1:21">
      <c r="A418" s="199"/>
      <c r="B418" s="41" t="s">
        <v>159</v>
      </c>
      <c r="C418" s="383">
        <v>101.2</v>
      </c>
      <c r="D418" s="451">
        <v>2622</v>
      </c>
      <c r="E418" s="383">
        <v>99.4</v>
      </c>
      <c r="F418" s="383">
        <v>102.4</v>
      </c>
      <c r="G418" s="384">
        <v>17122</v>
      </c>
      <c r="H418" s="383">
        <v>75.441000000000003</v>
      </c>
      <c r="I418" s="384">
        <v>4622518</v>
      </c>
      <c r="J418" s="430">
        <v>1.097</v>
      </c>
      <c r="K418" s="552">
        <v>103.09099999999999</v>
      </c>
      <c r="M418" s="439">
        <v>101.2</v>
      </c>
      <c r="N418" s="323">
        <v>2699.5</v>
      </c>
      <c r="O418" s="383">
        <v>99.4</v>
      </c>
      <c r="P418" s="383">
        <v>103.4</v>
      </c>
      <c r="Q418" s="384">
        <v>18922</v>
      </c>
      <c r="R418" s="383">
        <v>75.441000000000003</v>
      </c>
      <c r="S418" s="384">
        <v>19698</v>
      </c>
      <c r="T418" s="430">
        <v>1.097</v>
      </c>
      <c r="U418" s="532">
        <v>103.09099999999999</v>
      </c>
    </row>
    <row r="419" spans="1:21">
      <c r="A419" s="199"/>
      <c r="B419" s="41" t="s">
        <v>160</v>
      </c>
      <c r="C419" s="383">
        <v>100.7</v>
      </c>
      <c r="D419" s="451">
        <v>2123</v>
      </c>
      <c r="E419" s="383">
        <v>92.8</v>
      </c>
      <c r="F419" s="383">
        <v>103</v>
      </c>
      <c r="G419" s="384">
        <v>16871</v>
      </c>
      <c r="H419" s="383">
        <v>83.677000000000007</v>
      </c>
      <c r="I419" s="384">
        <v>8454364</v>
      </c>
      <c r="J419" s="430">
        <v>1.0980000000000001</v>
      </c>
      <c r="K419" s="552">
        <v>103.376</v>
      </c>
      <c r="M419" s="439">
        <v>100.7</v>
      </c>
      <c r="N419" s="1864">
        <v>2156.4</v>
      </c>
      <c r="O419" s="383">
        <v>92.8</v>
      </c>
      <c r="P419" s="383">
        <v>103.2</v>
      </c>
      <c r="Q419" s="384">
        <v>19275</v>
      </c>
      <c r="R419" s="383">
        <v>83.677000000000007</v>
      </c>
      <c r="S419" s="384">
        <v>19610</v>
      </c>
      <c r="T419" s="430">
        <v>1.0980000000000001</v>
      </c>
      <c r="U419" s="532">
        <v>103.376</v>
      </c>
    </row>
    <row r="420" spans="1:21">
      <c r="A420" s="199"/>
      <c r="B420" s="41" t="s">
        <v>161</v>
      </c>
      <c r="C420" s="383">
        <v>100.8</v>
      </c>
      <c r="D420" s="451">
        <v>2219</v>
      </c>
      <c r="E420" s="383">
        <v>87.9</v>
      </c>
      <c r="F420" s="383">
        <v>103.4</v>
      </c>
      <c r="G420" s="384">
        <v>19550</v>
      </c>
      <c r="H420" s="383">
        <v>120.747</v>
      </c>
      <c r="I420" s="384">
        <v>86426616</v>
      </c>
      <c r="J420" s="430">
        <v>1.095</v>
      </c>
      <c r="K420" s="552">
        <v>103.571</v>
      </c>
      <c r="M420" s="439">
        <v>100.8</v>
      </c>
      <c r="N420" s="1864">
        <v>2179.6</v>
      </c>
      <c r="O420" s="383">
        <v>87.9</v>
      </c>
      <c r="P420" s="383">
        <v>103.1</v>
      </c>
      <c r="Q420" s="384">
        <v>19533</v>
      </c>
      <c r="R420" s="383">
        <v>120.747</v>
      </c>
      <c r="S420" s="384">
        <v>20827</v>
      </c>
      <c r="T420" s="430">
        <v>1.095</v>
      </c>
      <c r="U420" s="532">
        <v>103.571</v>
      </c>
    </row>
    <row r="421" spans="1:21">
      <c r="A421" s="199"/>
      <c r="B421" s="41" t="s">
        <v>162</v>
      </c>
      <c r="C421" s="383">
        <v>102.1</v>
      </c>
      <c r="D421" s="451">
        <v>2182</v>
      </c>
      <c r="E421" s="383">
        <v>119.5</v>
      </c>
      <c r="F421" s="383">
        <v>103.4</v>
      </c>
      <c r="G421" s="384">
        <v>20542</v>
      </c>
      <c r="H421" s="383">
        <v>115.077</v>
      </c>
      <c r="I421" s="384">
        <v>6112743</v>
      </c>
      <c r="J421" s="430">
        <v>1.0920000000000001</v>
      </c>
      <c r="K421" s="552">
        <v>103.373</v>
      </c>
      <c r="M421" s="439">
        <v>102.1</v>
      </c>
      <c r="N421" s="1864">
        <v>2136.1</v>
      </c>
      <c r="O421" s="383">
        <v>119.5</v>
      </c>
      <c r="P421" s="383">
        <v>103</v>
      </c>
      <c r="Q421" s="384">
        <v>19659</v>
      </c>
      <c r="R421" s="383">
        <v>115.077</v>
      </c>
      <c r="S421" s="384">
        <v>16918</v>
      </c>
      <c r="T421" s="430">
        <v>1.0920000000000001</v>
      </c>
      <c r="U421" s="532">
        <v>103.373</v>
      </c>
    </row>
    <row r="422" spans="1:21">
      <c r="A422" s="199"/>
      <c r="B422" s="41" t="s">
        <v>163</v>
      </c>
      <c r="C422" s="383">
        <v>100.4</v>
      </c>
      <c r="D422" s="451"/>
      <c r="E422" s="383">
        <v>81.7</v>
      </c>
      <c r="F422" s="383">
        <v>103.7</v>
      </c>
      <c r="G422" s="384">
        <v>21919</v>
      </c>
      <c r="H422" s="383">
        <v>127.473</v>
      </c>
      <c r="I422" s="384">
        <v>6346235</v>
      </c>
      <c r="J422" s="430">
        <v>1.0900000000000001</v>
      </c>
      <c r="K422" s="552">
        <v>103.458</v>
      </c>
      <c r="M422" s="439">
        <v>100.4</v>
      </c>
      <c r="N422" s="449"/>
      <c r="O422" s="383">
        <v>81.7</v>
      </c>
      <c r="P422" s="383">
        <v>103.3</v>
      </c>
      <c r="Q422" s="384">
        <v>20242</v>
      </c>
      <c r="R422" s="383">
        <v>127.473</v>
      </c>
      <c r="S422" s="384">
        <v>18928</v>
      </c>
      <c r="T422" s="430">
        <v>1.0900000000000001</v>
      </c>
      <c r="U422" s="532">
        <v>103.458</v>
      </c>
    </row>
    <row r="423" spans="1:21">
      <c r="A423" s="199"/>
      <c r="B423" s="41" t="s">
        <v>164</v>
      </c>
      <c r="C423" s="383">
        <v>100.1</v>
      </c>
      <c r="D423" s="451"/>
      <c r="E423" s="383">
        <v>90.1</v>
      </c>
      <c r="F423" s="383">
        <v>103.5</v>
      </c>
      <c r="G423" s="384">
        <v>23042</v>
      </c>
      <c r="H423" s="383">
        <v>111.273</v>
      </c>
      <c r="I423" s="384">
        <v>17830116</v>
      </c>
      <c r="J423" s="430">
        <v>1.0920000000000001</v>
      </c>
      <c r="K423" s="552">
        <v>103.554</v>
      </c>
      <c r="M423" s="439">
        <v>100.1</v>
      </c>
      <c r="N423" s="449"/>
      <c r="O423" s="383">
        <v>90.1</v>
      </c>
      <c r="P423" s="383">
        <v>103.2</v>
      </c>
      <c r="Q423" s="384">
        <v>19974</v>
      </c>
      <c r="R423" s="383">
        <v>111.273</v>
      </c>
      <c r="S423" s="384">
        <v>20024</v>
      </c>
      <c r="T423" s="430">
        <v>1.0920000000000001</v>
      </c>
      <c r="U423" s="532">
        <v>103.554</v>
      </c>
    </row>
    <row r="424" spans="1:21">
      <c r="A424" s="199"/>
      <c r="B424" s="41" t="s">
        <v>165</v>
      </c>
      <c r="C424" s="383">
        <v>100.6</v>
      </c>
      <c r="D424" s="451"/>
      <c r="E424" s="383">
        <v>79.599999999999994</v>
      </c>
      <c r="F424" s="383">
        <v>103.4</v>
      </c>
      <c r="G424" s="384">
        <v>21349</v>
      </c>
      <c r="H424" s="383">
        <v>82.998000000000005</v>
      </c>
      <c r="I424" s="384">
        <v>4943114</v>
      </c>
      <c r="J424" s="430">
        <v>1.095</v>
      </c>
      <c r="K424" s="552">
        <v>103.235</v>
      </c>
      <c r="M424" s="439">
        <v>100.6</v>
      </c>
      <c r="N424" s="449"/>
      <c r="O424" s="383">
        <v>79.599999999999994</v>
      </c>
      <c r="P424" s="383">
        <v>103.2</v>
      </c>
      <c r="Q424" s="384">
        <v>19911</v>
      </c>
      <c r="R424" s="383">
        <v>82.998000000000005</v>
      </c>
      <c r="S424" s="384">
        <v>19770</v>
      </c>
      <c r="T424" s="430">
        <v>1.095</v>
      </c>
      <c r="U424" s="532">
        <v>103.235</v>
      </c>
    </row>
    <row r="425" spans="1:21">
      <c r="A425" s="199"/>
      <c r="B425" s="41" t="s">
        <v>166</v>
      </c>
      <c r="C425" s="383">
        <v>100.4</v>
      </c>
      <c r="D425" s="451"/>
      <c r="E425" s="383">
        <v>74.599999999999994</v>
      </c>
      <c r="F425" s="383">
        <v>103.6</v>
      </c>
      <c r="G425" s="384">
        <v>21154</v>
      </c>
      <c r="H425" s="383">
        <v>82.504999999999995</v>
      </c>
      <c r="I425" s="384">
        <v>8236661</v>
      </c>
      <c r="J425" s="430">
        <v>1.0980000000000001</v>
      </c>
      <c r="K425" s="552">
        <v>103.509</v>
      </c>
      <c r="M425" s="439">
        <v>100.4</v>
      </c>
      <c r="N425" s="449"/>
      <c r="O425" s="383">
        <v>74.599999999999994</v>
      </c>
      <c r="P425" s="383">
        <v>103.5</v>
      </c>
      <c r="Q425" s="384">
        <v>20002</v>
      </c>
      <c r="R425" s="383">
        <v>82.504999999999995</v>
      </c>
      <c r="S425" s="384">
        <v>19632</v>
      </c>
      <c r="T425" s="430">
        <v>1.0980000000000001</v>
      </c>
      <c r="U425" s="532">
        <v>103.509</v>
      </c>
    </row>
    <row r="426" spans="1:21">
      <c r="A426" s="199"/>
      <c r="B426" s="41" t="s">
        <v>167</v>
      </c>
      <c r="C426" s="383">
        <v>101.3</v>
      </c>
      <c r="D426" s="451"/>
      <c r="E426" s="383">
        <v>77.900000000000006</v>
      </c>
      <c r="F426" s="383">
        <v>103.8</v>
      </c>
      <c r="G426" s="384">
        <v>19797</v>
      </c>
      <c r="H426" s="383">
        <v>78.346000000000004</v>
      </c>
      <c r="I426" s="384">
        <v>72830912</v>
      </c>
      <c r="J426" s="430">
        <v>1.1000000000000001</v>
      </c>
      <c r="K426" s="552">
        <v>103.20399999999999</v>
      </c>
      <c r="M426" s="439">
        <v>101.3</v>
      </c>
      <c r="N426" s="449"/>
      <c r="O426" s="383">
        <v>77.900000000000006</v>
      </c>
      <c r="P426" s="383">
        <v>103.6</v>
      </c>
      <c r="Q426" s="384">
        <v>19817</v>
      </c>
      <c r="R426" s="383">
        <v>78.346000000000004</v>
      </c>
      <c r="S426" s="384">
        <v>20635</v>
      </c>
      <c r="T426" s="430">
        <v>1.1000000000000001</v>
      </c>
      <c r="U426" s="532">
        <v>103.20399999999999</v>
      </c>
    </row>
    <row r="427" spans="1:21">
      <c r="A427" s="202"/>
      <c r="B427" s="58" t="s">
        <v>168</v>
      </c>
      <c r="C427" s="405">
        <v>101.1</v>
      </c>
      <c r="D427" s="456"/>
      <c r="E427" s="405">
        <v>105.7</v>
      </c>
      <c r="F427" s="405">
        <v>103.8</v>
      </c>
      <c r="G427" s="406">
        <v>18756</v>
      </c>
      <c r="H427" s="405">
        <v>74.509</v>
      </c>
      <c r="I427" s="406">
        <v>4243280</v>
      </c>
      <c r="J427" s="454">
        <v>1.0980000000000001</v>
      </c>
      <c r="K427" s="553">
        <v>103.21</v>
      </c>
      <c r="M427" s="443">
        <v>101.1</v>
      </c>
      <c r="N427" s="453"/>
      <c r="O427" s="405">
        <v>105.7</v>
      </c>
      <c r="P427" s="405">
        <v>103.7</v>
      </c>
      <c r="Q427" s="406">
        <v>19947</v>
      </c>
      <c r="R427" s="405">
        <v>74.509</v>
      </c>
      <c r="S427" s="406">
        <v>19404</v>
      </c>
      <c r="T427" s="454">
        <v>1.0980000000000001</v>
      </c>
      <c r="U427" s="533">
        <v>103.21</v>
      </c>
    </row>
    <row r="428" spans="1:21">
      <c r="A428" s="197" t="s">
        <v>241</v>
      </c>
      <c r="B428" s="71" t="s">
        <v>157</v>
      </c>
      <c r="C428" s="396">
        <v>98.7</v>
      </c>
      <c r="D428" s="550"/>
      <c r="E428" s="396">
        <v>81.900000000000006</v>
      </c>
      <c r="F428" s="396">
        <v>103.3</v>
      </c>
      <c r="G428" s="397">
        <v>19032</v>
      </c>
      <c r="H428" s="396">
        <v>86.034999999999997</v>
      </c>
      <c r="I428" s="397">
        <v>5997603</v>
      </c>
      <c r="J428" s="447">
        <v>1.095</v>
      </c>
      <c r="K428" s="551">
        <v>102.117</v>
      </c>
      <c r="M428" s="436">
        <v>98.7</v>
      </c>
      <c r="N428" s="446"/>
      <c r="O428" s="396">
        <v>81.900000000000006</v>
      </c>
      <c r="P428" s="396">
        <v>103.5</v>
      </c>
      <c r="Q428" s="397">
        <v>19755</v>
      </c>
      <c r="R428" s="396">
        <v>86.034999999999997</v>
      </c>
      <c r="S428" s="397">
        <v>22632</v>
      </c>
      <c r="T428" s="447">
        <v>1.095</v>
      </c>
      <c r="U428" s="534">
        <v>102.117</v>
      </c>
    </row>
    <row r="429" spans="1:21">
      <c r="A429" s="199">
        <v>2024</v>
      </c>
      <c r="B429" s="41" t="s">
        <v>158</v>
      </c>
      <c r="C429" s="383">
        <v>102.5</v>
      </c>
      <c r="D429" s="451"/>
      <c r="E429" s="383">
        <v>90.1</v>
      </c>
      <c r="F429" s="383">
        <v>102.7</v>
      </c>
      <c r="G429" s="384">
        <v>18139</v>
      </c>
      <c r="H429" s="383">
        <v>125.583</v>
      </c>
      <c r="I429" s="384">
        <v>20353818</v>
      </c>
      <c r="J429" s="430">
        <v>1.0960000000000001</v>
      </c>
      <c r="K429" s="552">
        <v>102.91</v>
      </c>
      <c r="M429" s="439">
        <v>102.5</v>
      </c>
      <c r="N429" s="449"/>
      <c r="O429" s="383">
        <v>90.1</v>
      </c>
      <c r="P429" s="383">
        <v>103.1</v>
      </c>
      <c r="Q429" s="384">
        <v>19731</v>
      </c>
      <c r="R429" s="383">
        <v>125.583</v>
      </c>
      <c r="S429" s="384">
        <v>22213</v>
      </c>
      <c r="T429" s="430">
        <v>1.0960000000000001</v>
      </c>
      <c r="U429" s="532">
        <v>102.91</v>
      </c>
    </row>
    <row r="430" spans="1:21">
      <c r="A430" s="199"/>
      <c r="B430" s="41" t="s">
        <v>159</v>
      </c>
      <c r="C430" s="383">
        <v>102.9</v>
      </c>
      <c r="D430" s="451"/>
      <c r="E430" s="383">
        <v>99.5</v>
      </c>
      <c r="F430" s="383">
        <v>102.6</v>
      </c>
      <c r="G430" s="384">
        <v>17250</v>
      </c>
      <c r="H430" s="383">
        <v>109.854</v>
      </c>
      <c r="I430" s="384">
        <v>5130094</v>
      </c>
      <c r="J430" s="430">
        <v>1.099</v>
      </c>
      <c r="K430" s="552">
        <v>102.998</v>
      </c>
      <c r="M430" s="439">
        <v>102.9</v>
      </c>
      <c r="N430" s="449"/>
      <c r="O430" s="383">
        <v>99.5</v>
      </c>
      <c r="P430" s="383">
        <v>103.6</v>
      </c>
      <c r="Q430" s="384">
        <v>19569</v>
      </c>
      <c r="R430" s="383">
        <v>109.854</v>
      </c>
      <c r="S430" s="384">
        <v>21923</v>
      </c>
      <c r="T430" s="430">
        <v>1.099</v>
      </c>
      <c r="U430" s="532">
        <v>102.998</v>
      </c>
    </row>
    <row r="431" spans="1:21">
      <c r="A431" s="199"/>
      <c r="B431" s="41" t="s">
        <v>160</v>
      </c>
      <c r="C431" s="383">
        <v>101.8</v>
      </c>
      <c r="D431" s="451"/>
      <c r="E431" s="383">
        <v>79.2</v>
      </c>
      <c r="F431" s="383">
        <v>102.6</v>
      </c>
      <c r="G431" s="384">
        <v>17974</v>
      </c>
      <c r="H431" s="383">
        <v>89.429000000000002</v>
      </c>
      <c r="I431" s="384">
        <v>9763179</v>
      </c>
      <c r="J431" s="430">
        <v>1.105</v>
      </c>
      <c r="K431" s="552">
        <v>102.69</v>
      </c>
      <c r="M431" s="439">
        <v>101.8</v>
      </c>
      <c r="N431" s="449"/>
      <c r="O431" s="383">
        <v>79.2</v>
      </c>
      <c r="P431" s="383">
        <v>102.7</v>
      </c>
      <c r="Q431" s="384">
        <v>19971</v>
      </c>
      <c r="R431" s="383">
        <v>89.429000000000002</v>
      </c>
      <c r="S431" s="384">
        <v>22721</v>
      </c>
      <c r="T431" s="430">
        <v>1.105</v>
      </c>
      <c r="U431" s="532">
        <v>102.69</v>
      </c>
    </row>
    <row r="432" spans="1:21">
      <c r="A432" s="199"/>
      <c r="B432" s="41" t="s">
        <v>161</v>
      </c>
      <c r="C432" s="383">
        <v>98.9</v>
      </c>
      <c r="D432" s="451"/>
      <c r="E432" s="383">
        <v>74.7</v>
      </c>
      <c r="F432" s="383">
        <v>103.6</v>
      </c>
      <c r="G432" s="384">
        <v>19693</v>
      </c>
      <c r="H432" s="383">
        <v>99.087999999999994</v>
      </c>
      <c r="I432" s="384">
        <v>94866916</v>
      </c>
      <c r="J432" s="430">
        <v>1.109</v>
      </c>
      <c r="K432" s="552">
        <v>102.682</v>
      </c>
      <c r="M432" s="439">
        <v>98.9</v>
      </c>
      <c r="N432" s="449"/>
      <c r="O432" s="383">
        <v>74.7</v>
      </c>
      <c r="P432" s="383">
        <v>103.3</v>
      </c>
      <c r="Q432" s="384">
        <v>19748</v>
      </c>
      <c r="R432" s="383">
        <v>99.087999999999994</v>
      </c>
      <c r="S432" s="384">
        <v>22770</v>
      </c>
      <c r="T432" s="430">
        <v>1.109</v>
      </c>
      <c r="U432" s="532">
        <v>102.682</v>
      </c>
    </row>
    <row r="433" spans="1:21">
      <c r="A433" s="199"/>
      <c r="B433" s="41" t="s">
        <v>162</v>
      </c>
      <c r="C433" s="383">
        <v>99.8</v>
      </c>
      <c r="D433" s="451"/>
      <c r="E433" s="383">
        <v>83.4</v>
      </c>
      <c r="F433" s="383">
        <v>103.4</v>
      </c>
      <c r="G433" s="384">
        <v>19628</v>
      </c>
      <c r="H433" s="383">
        <v>96.049000000000007</v>
      </c>
      <c r="I433" s="384">
        <v>6140422</v>
      </c>
      <c r="J433" s="430">
        <v>1.113</v>
      </c>
      <c r="K433" s="552">
        <v>103.071</v>
      </c>
      <c r="M433" s="439">
        <v>99.8</v>
      </c>
      <c r="N433" s="449"/>
      <c r="O433" s="383">
        <v>83.4</v>
      </c>
      <c r="P433" s="383">
        <v>103.1</v>
      </c>
      <c r="Q433" s="384">
        <v>19251</v>
      </c>
      <c r="R433" s="383">
        <v>96.049000000000007</v>
      </c>
      <c r="S433" s="384">
        <v>17742</v>
      </c>
      <c r="T433" s="430">
        <v>1.113</v>
      </c>
      <c r="U433" s="532">
        <v>103.071</v>
      </c>
    </row>
    <row r="434" spans="1:21">
      <c r="A434" s="199"/>
      <c r="B434" s="41" t="s">
        <v>163</v>
      </c>
      <c r="C434" s="383">
        <v>100.1</v>
      </c>
      <c r="D434" s="451"/>
      <c r="E434" s="383">
        <v>91.6</v>
      </c>
      <c r="F434" s="383">
        <v>103.3</v>
      </c>
      <c r="G434" s="384">
        <v>22206</v>
      </c>
      <c r="H434" s="383">
        <v>79.465999999999994</v>
      </c>
      <c r="I434" s="384">
        <v>7527956</v>
      </c>
      <c r="J434" s="430">
        <v>1.117</v>
      </c>
      <c r="K434" s="552">
        <v>102.77</v>
      </c>
      <c r="M434" s="439">
        <v>100.1</v>
      </c>
      <c r="N434" s="449"/>
      <c r="O434" s="383">
        <v>91.6</v>
      </c>
      <c r="P434" s="383">
        <v>102.9</v>
      </c>
      <c r="Q434" s="384">
        <v>19910</v>
      </c>
      <c r="R434" s="383">
        <v>79.465999999999994</v>
      </c>
      <c r="S434" s="384">
        <v>22826</v>
      </c>
      <c r="T434" s="430">
        <v>1.117</v>
      </c>
      <c r="U434" s="532">
        <v>102.77</v>
      </c>
    </row>
    <row r="435" spans="1:21">
      <c r="A435" s="199"/>
      <c r="B435" s="41" t="s">
        <v>164</v>
      </c>
      <c r="C435" s="383">
        <v>105.7</v>
      </c>
      <c r="D435" s="451"/>
      <c r="E435" s="383">
        <v>89.6</v>
      </c>
      <c r="F435" s="383">
        <v>103.7</v>
      </c>
      <c r="G435" s="384">
        <v>21536</v>
      </c>
      <c r="H435" s="383">
        <v>89.685000000000002</v>
      </c>
      <c r="I435" s="384">
        <v>19527606</v>
      </c>
      <c r="J435" s="430">
        <v>1.1180000000000001</v>
      </c>
      <c r="K435" s="552">
        <v>103.241</v>
      </c>
      <c r="M435" s="439">
        <v>105.7</v>
      </c>
      <c r="N435" s="449"/>
      <c r="O435" s="383">
        <v>89.6</v>
      </c>
      <c r="P435" s="383">
        <v>103.4</v>
      </c>
      <c r="Q435" s="384">
        <v>19102</v>
      </c>
      <c r="R435" s="383">
        <v>89.685000000000002</v>
      </c>
      <c r="S435" s="384">
        <v>22048</v>
      </c>
      <c r="T435" s="430">
        <v>1.1180000000000001</v>
      </c>
      <c r="U435" s="532">
        <v>103.241</v>
      </c>
    </row>
    <row r="436" spans="1:21">
      <c r="A436" s="199"/>
      <c r="B436" s="41" t="s">
        <v>165</v>
      </c>
      <c r="C436" s="383"/>
      <c r="D436" s="451"/>
      <c r="E436" s="383"/>
      <c r="F436" s="383"/>
      <c r="G436" s="384"/>
      <c r="H436" s="383"/>
      <c r="I436" s="384"/>
      <c r="J436" s="430"/>
      <c r="K436" s="552"/>
      <c r="M436" s="387"/>
      <c r="N436" s="449"/>
      <c r="O436" s="383"/>
      <c r="P436" s="383"/>
      <c r="Q436" s="384"/>
      <c r="R436" s="383"/>
      <c r="S436" s="384"/>
      <c r="T436" s="1865"/>
      <c r="U436" s="532"/>
    </row>
    <row r="437" spans="1:21">
      <c r="A437" s="199"/>
      <c r="B437" s="41" t="s">
        <v>166</v>
      </c>
      <c r="C437" s="383"/>
      <c r="D437" s="451"/>
      <c r="E437" s="383"/>
      <c r="F437" s="383"/>
      <c r="G437" s="384"/>
      <c r="H437" s="383"/>
      <c r="I437" s="384"/>
      <c r="J437" s="430"/>
      <c r="K437" s="552"/>
      <c r="M437" s="387"/>
      <c r="N437" s="449"/>
      <c r="O437" s="383"/>
      <c r="P437" s="383"/>
      <c r="Q437" s="384"/>
      <c r="R437" s="383"/>
      <c r="S437" s="384"/>
      <c r="T437" s="1865"/>
      <c r="U437" s="532"/>
    </row>
    <row r="438" spans="1:21">
      <c r="A438" s="199"/>
      <c r="B438" s="41" t="s">
        <v>167</v>
      </c>
      <c r="C438" s="383"/>
      <c r="D438" s="451"/>
      <c r="E438" s="383"/>
      <c r="F438" s="383"/>
      <c r="G438" s="384"/>
      <c r="H438" s="383"/>
      <c r="I438" s="384"/>
      <c r="J438" s="430"/>
      <c r="K438" s="552"/>
      <c r="M438" s="387"/>
      <c r="N438" s="449"/>
      <c r="O438" s="383"/>
      <c r="P438" s="383"/>
      <c r="Q438" s="384"/>
      <c r="R438" s="383"/>
      <c r="S438" s="384"/>
      <c r="T438" s="1865"/>
      <c r="U438" s="532"/>
    </row>
    <row r="439" spans="1:21">
      <c r="A439" s="202"/>
      <c r="B439" s="58" t="s">
        <v>168</v>
      </c>
      <c r="C439" s="405"/>
      <c r="D439" s="456"/>
      <c r="E439" s="405"/>
      <c r="F439" s="405"/>
      <c r="G439" s="406"/>
      <c r="H439" s="405"/>
      <c r="I439" s="406"/>
      <c r="J439" s="454"/>
      <c r="K439" s="553"/>
      <c r="M439" s="410"/>
      <c r="N439" s="453"/>
      <c r="O439" s="405"/>
      <c r="P439" s="405"/>
      <c r="Q439" s="406"/>
      <c r="R439" s="405"/>
      <c r="S439" s="406"/>
      <c r="T439" s="1866"/>
      <c r="U439" s="533"/>
    </row>
    <row r="440" spans="1:21">
      <c r="I440" s="457"/>
    </row>
    <row r="441" spans="1:21">
      <c r="A441" s="205" t="s">
        <v>409</v>
      </c>
      <c r="G441" s="334" t="s">
        <v>278</v>
      </c>
      <c r="I441" s="334" t="s">
        <v>278</v>
      </c>
    </row>
    <row r="442" spans="1:21">
      <c r="A442" s="286" t="s">
        <v>147</v>
      </c>
      <c r="B442" s="287"/>
      <c r="C442" s="460" t="s">
        <v>328</v>
      </c>
      <c r="D442" s="461" t="s">
        <v>374</v>
      </c>
      <c r="E442" s="461" t="s">
        <v>375</v>
      </c>
      <c r="F442" s="461" t="s">
        <v>376</v>
      </c>
      <c r="G442" s="461" t="s">
        <v>377</v>
      </c>
      <c r="H442" s="461" t="s">
        <v>378</v>
      </c>
      <c r="I442" s="461" t="s">
        <v>379</v>
      </c>
      <c r="J442" s="461" t="s">
        <v>380</v>
      </c>
      <c r="K442" s="462" t="s">
        <v>381</v>
      </c>
    </row>
    <row r="443" spans="1:21">
      <c r="A443" s="290" t="s">
        <v>279</v>
      </c>
      <c r="B443" s="291"/>
      <c r="C443" s="463" t="s">
        <v>382</v>
      </c>
      <c r="D443" s="332" t="s">
        <v>383</v>
      </c>
      <c r="E443" s="332" t="s">
        <v>384</v>
      </c>
      <c r="F443" s="332" t="s">
        <v>385</v>
      </c>
      <c r="G443" s="332" t="s">
        <v>386</v>
      </c>
      <c r="H443" s="332" t="s">
        <v>387</v>
      </c>
      <c r="I443" s="332" t="s">
        <v>388</v>
      </c>
      <c r="J443" s="332" t="s">
        <v>389</v>
      </c>
      <c r="K443" s="464" t="s">
        <v>390</v>
      </c>
    </row>
    <row r="444" spans="1:21">
      <c r="A444" s="292"/>
      <c r="B444" s="291"/>
      <c r="C444" s="463" t="s">
        <v>371</v>
      </c>
      <c r="D444" s="332"/>
      <c r="E444" s="332" t="s">
        <v>371</v>
      </c>
      <c r="F444" s="332" t="s">
        <v>391</v>
      </c>
      <c r="G444" s="332" t="s">
        <v>392</v>
      </c>
      <c r="H444" s="332"/>
      <c r="I444" s="332" t="s">
        <v>393</v>
      </c>
      <c r="J444" s="332" t="s">
        <v>394</v>
      </c>
      <c r="K444" s="464" t="s">
        <v>395</v>
      </c>
    </row>
    <row r="445" spans="1:21">
      <c r="A445" s="292"/>
      <c r="B445" s="291"/>
      <c r="C445" s="465" t="s">
        <v>228</v>
      </c>
      <c r="D445" s="332"/>
      <c r="E445" s="466" t="s">
        <v>228</v>
      </c>
      <c r="F445" s="466" t="s">
        <v>371</v>
      </c>
      <c r="G445" s="332"/>
      <c r="H445" s="332"/>
      <c r="I445" s="332"/>
      <c r="J445" s="332"/>
      <c r="K445" s="464"/>
    </row>
    <row r="446" spans="1:21">
      <c r="A446" s="295"/>
      <c r="B446" s="296"/>
      <c r="C446" s="467" t="s">
        <v>397</v>
      </c>
      <c r="D446" s="468" t="s">
        <v>398</v>
      </c>
      <c r="E446" s="468" t="s">
        <v>399</v>
      </c>
      <c r="F446" s="468" t="s">
        <v>400</v>
      </c>
      <c r="G446" s="468" t="s">
        <v>401</v>
      </c>
      <c r="H446" s="468" t="s">
        <v>402</v>
      </c>
      <c r="I446" s="468" t="s">
        <v>403</v>
      </c>
      <c r="J446" s="468" t="s">
        <v>404</v>
      </c>
      <c r="K446" s="469" t="s">
        <v>405</v>
      </c>
    </row>
    <row r="447" spans="1:21">
      <c r="A447" s="554" t="s">
        <v>281</v>
      </c>
      <c r="B447" s="555"/>
      <c r="C447" s="556">
        <f>AVERAGE(C20:C31)</f>
        <v>88.125</v>
      </c>
      <c r="D447" s="311">
        <f t="shared" ref="D447:H447" si="0">AVERAGE(D20:D31)</f>
        <v>1750.7749999999999</v>
      </c>
      <c r="E447" s="311">
        <f t="shared" si="0"/>
        <v>160.18333333333337</v>
      </c>
      <c r="F447" s="311">
        <f t="shared" si="0"/>
        <v>100.48333333333335</v>
      </c>
      <c r="G447" s="305">
        <f>SUM(G20:G31)</f>
        <v>319928</v>
      </c>
      <c r="H447" s="311">
        <f t="shared" si="0"/>
        <v>97.516249999999999</v>
      </c>
      <c r="I447" s="305">
        <f>SUM(I20:I31)</f>
        <v>245039667</v>
      </c>
      <c r="J447" s="557">
        <f t="shared" ref="J447:K447" si="1">AVERAGE(J20:J31)</f>
        <v>7.3895833333333343</v>
      </c>
      <c r="K447" s="312">
        <f t="shared" si="1"/>
        <v>103.44525</v>
      </c>
    </row>
    <row r="448" spans="1:21">
      <c r="A448" s="554" t="s">
        <v>282</v>
      </c>
      <c r="B448" s="555" t="s">
        <v>283</v>
      </c>
      <c r="C448" s="556">
        <f>AVERAGE(C32:C43)</f>
        <v>95.591666666666654</v>
      </c>
      <c r="D448" s="311">
        <f t="shared" ref="D448:H448" si="2">AVERAGE(D32:D43)</f>
        <v>1827.4916666666666</v>
      </c>
      <c r="E448" s="311">
        <f t="shared" si="2"/>
        <v>149.06666666666663</v>
      </c>
      <c r="F448" s="311">
        <f t="shared" si="2"/>
        <v>103.22500000000001</v>
      </c>
      <c r="G448" s="305">
        <f>SUM(G32:G43)</f>
        <v>321300</v>
      </c>
      <c r="H448" s="311">
        <f t="shared" si="2"/>
        <v>112.01741666666665</v>
      </c>
      <c r="I448" s="305">
        <f>SUM(I32:I43)</f>
        <v>254539317</v>
      </c>
      <c r="J448" s="557">
        <f t="shared" ref="J448:K448" si="3">AVERAGE(J32:J43)</f>
        <v>8.1434166666666687</v>
      </c>
      <c r="K448" s="312">
        <f t="shared" si="3"/>
        <v>103.01791666666664</v>
      </c>
    </row>
    <row r="449" spans="1:11">
      <c r="A449" s="554" t="s">
        <v>284</v>
      </c>
      <c r="B449" s="555"/>
      <c r="C449" s="556">
        <f>AVERAGE(C44:C55)</f>
        <v>97.88333333333334</v>
      </c>
      <c r="D449" s="311">
        <f t="shared" ref="D449:H449" si="4">AVERAGE(D44:D55)</f>
        <v>1797.4499999999998</v>
      </c>
      <c r="E449" s="311">
        <f t="shared" si="4"/>
        <v>127.51666666666665</v>
      </c>
      <c r="F449" s="311">
        <f t="shared" si="4"/>
        <v>104.875</v>
      </c>
      <c r="G449" s="305">
        <f>SUM(G44:G55)</f>
        <v>350987</v>
      </c>
      <c r="H449" s="311">
        <f t="shared" si="4"/>
        <v>97.334416666666655</v>
      </c>
      <c r="I449" s="305">
        <f>SUM(I44:I55)</f>
        <v>214390797</v>
      </c>
      <c r="J449" s="557">
        <f t="shared" ref="J449:K449" si="5">AVERAGE(J44:J55)</f>
        <v>6.6449999999999996</v>
      </c>
      <c r="K449" s="312">
        <f t="shared" si="5"/>
        <v>101.85525000000001</v>
      </c>
    </row>
    <row r="450" spans="1:11">
      <c r="A450" s="554" t="s">
        <v>285</v>
      </c>
      <c r="B450" s="555" t="s">
        <v>286</v>
      </c>
      <c r="C450" s="556">
        <f>AVERAGE(C56:C67)</f>
        <v>94.666666666666671</v>
      </c>
      <c r="D450" s="311">
        <f t="shared" ref="D450:H450" si="6">AVERAGE(D56:D67)</f>
        <v>1807</v>
      </c>
      <c r="E450" s="311">
        <f t="shared" si="6"/>
        <v>125.55833333333335</v>
      </c>
      <c r="F450" s="311">
        <f t="shared" si="6"/>
        <v>104.34166666666665</v>
      </c>
      <c r="G450" s="305">
        <f>SUM(G56:G67)</f>
        <v>405450</v>
      </c>
      <c r="H450" s="311">
        <f t="shared" si="6"/>
        <v>104.19575000000002</v>
      </c>
      <c r="I450" s="305">
        <f>SUM(I56:I67)</f>
        <v>182123002</v>
      </c>
      <c r="J450" s="557">
        <f t="shared" ref="J450:K450" si="7">AVERAGE(J56:J67)</f>
        <v>5.4758333333333331</v>
      </c>
      <c r="K450" s="312">
        <f t="shared" si="7"/>
        <v>101.16208333333333</v>
      </c>
    </row>
    <row r="451" spans="1:11">
      <c r="A451" s="554" t="s">
        <v>287</v>
      </c>
      <c r="B451" s="555"/>
      <c r="C451" s="556">
        <f>AVERAGE(C68:C79)</f>
        <v>92.158333333333317</v>
      </c>
      <c r="D451" s="311">
        <f t="shared" ref="D451:H451" si="8">AVERAGE(D68:D79)</f>
        <v>1853</v>
      </c>
      <c r="E451" s="311">
        <f t="shared" si="8"/>
        <v>124.44166666666668</v>
      </c>
      <c r="F451" s="311">
        <f t="shared" si="8"/>
        <v>101.73333333333333</v>
      </c>
      <c r="G451" s="305">
        <f>SUM(G68:G79)</f>
        <v>455674</v>
      </c>
      <c r="H451" s="311">
        <f t="shared" si="8"/>
        <v>102.29983333333335</v>
      </c>
      <c r="I451" s="305">
        <f>SUM(I68:I79)</f>
        <v>161776165</v>
      </c>
      <c r="J451" s="557">
        <f t="shared" ref="J451:K451" si="9">AVERAGE(J68:J79)</f>
        <v>4.5273333333333339</v>
      </c>
      <c r="K451" s="312">
        <f t="shared" si="9"/>
        <v>100.70958333333334</v>
      </c>
    </row>
    <row r="452" spans="1:11">
      <c r="A452" s="554" t="s">
        <v>288</v>
      </c>
      <c r="B452" s="555"/>
      <c r="C452" s="556">
        <f>AVERAGE(C80:C91)</f>
        <v>88.266666666666666</v>
      </c>
      <c r="D452" s="311">
        <f t="shared" ref="D452:H452" si="10">AVERAGE(D80:D91)</f>
        <v>1589.3166666666666</v>
      </c>
      <c r="E452" s="311">
        <f t="shared" si="10"/>
        <v>129.50833333333333</v>
      </c>
      <c r="F452" s="311">
        <f t="shared" si="10"/>
        <v>99.091666666666654</v>
      </c>
      <c r="G452" s="305">
        <f>SUM(G80:G91)</f>
        <v>611170</v>
      </c>
      <c r="H452" s="311">
        <f t="shared" si="10"/>
        <v>109.313</v>
      </c>
      <c r="I452" s="305">
        <f>SUM(I80:I91)</f>
        <v>144829930</v>
      </c>
      <c r="J452" s="557">
        <f t="shared" ref="J452:K452" si="11">AVERAGE(J80:J91)</f>
        <v>3.8905833333333333</v>
      </c>
      <c r="K452" s="312">
        <f t="shared" si="11"/>
        <v>99.622416666666666</v>
      </c>
    </row>
    <row r="453" spans="1:11">
      <c r="A453" s="554" t="s">
        <v>289</v>
      </c>
      <c r="B453" s="555"/>
      <c r="C453" s="556">
        <f>AVERAGE(C92:C103)</f>
        <v>82.958333333333329</v>
      </c>
      <c r="D453" s="311">
        <f t="shared" ref="D453:H453" si="12">AVERAGE(D92:D103)</f>
        <v>1696.1583333333331</v>
      </c>
      <c r="E453" s="311">
        <f t="shared" si="12"/>
        <v>135.93333333333334</v>
      </c>
      <c r="F453" s="311">
        <f t="shared" si="12"/>
        <v>96.725000000000009</v>
      </c>
      <c r="G453" s="305">
        <f>SUM(G92:G103)</f>
        <v>474554</v>
      </c>
      <c r="H453" s="311">
        <f t="shared" si="12"/>
        <v>102.14408333333334</v>
      </c>
      <c r="I453" s="305">
        <f>SUM(I92:I103)</f>
        <v>196278882</v>
      </c>
      <c r="J453" s="557">
        <f t="shared" ref="J453:K453" si="13">AVERAGE(J92:J103)</f>
        <v>3.0379166666666673</v>
      </c>
      <c r="K453" s="312">
        <f t="shared" si="13"/>
        <v>102.21624999999999</v>
      </c>
    </row>
    <row r="454" spans="1:11">
      <c r="A454" s="554" t="s">
        <v>290</v>
      </c>
      <c r="B454" s="555" t="s">
        <v>283</v>
      </c>
      <c r="C454" s="556">
        <f>AVERAGE(C104:C115)</f>
        <v>86.991666666666674</v>
      </c>
      <c r="D454" s="311">
        <f t="shared" ref="D454:H454" si="14">AVERAGE(D104:D115)</f>
        <v>1783.2833333333331</v>
      </c>
      <c r="E454" s="311">
        <f t="shared" si="14"/>
        <v>157.03333333333333</v>
      </c>
      <c r="F454" s="311">
        <f t="shared" si="14"/>
        <v>96.27500000000002</v>
      </c>
      <c r="G454" s="305">
        <f>SUM(G104:G115)</f>
        <v>500685</v>
      </c>
      <c r="H454" s="311">
        <f t="shared" si="14"/>
        <v>102.04408333333333</v>
      </c>
      <c r="I454" s="305">
        <f>SUM(I104:I115)</f>
        <v>179210478</v>
      </c>
      <c r="J454" s="557">
        <f t="shared" ref="J454:K454" si="15">AVERAGE(J104:J115)</f>
        <v>2.8530833333333336</v>
      </c>
      <c r="K454" s="312">
        <f t="shared" si="15"/>
        <v>101.682</v>
      </c>
    </row>
    <row r="455" spans="1:11">
      <c r="A455" s="554" t="s">
        <v>291</v>
      </c>
      <c r="B455" s="555"/>
      <c r="C455" s="556">
        <f>AVERAGE(C116:C127)</f>
        <v>90.366666666666674</v>
      </c>
      <c r="D455" s="311">
        <f t="shared" ref="D455:H455" si="16">AVERAGE(D116:D127)</f>
        <v>1792.708333333333</v>
      </c>
      <c r="E455" s="311">
        <f t="shared" si="16"/>
        <v>155.35833333333332</v>
      </c>
      <c r="F455" s="311">
        <f t="shared" si="16"/>
        <v>95.675000000000011</v>
      </c>
      <c r="G455" s="305">
        <f>SUM(G116:G127)</f>
        <v>589595</v>
      </c>
      <c r="H455" s="311">
        <f t="shared" si="16"/>
        <v>96.990166666666667</v>
      </c>
      <c r="I455" s="305">
        <f>SUM(I116:I127)</f>
        <v>152812632</v>
      </c>
      <c r="J455" s="557">
        <f t="shared" ref="J455:K455" si="17">AVERAGE(J116:J127)</f>
        <v>2.7102500000000003</v>
      </c>
      <c r="K455" s="312">
        <f t="shared" si="17"/>
        <v>100.79116666666668</v>
      </c>
    </row>
    <row r="456" spans="1:11">
      <c r="A456" s="554" t="s">
        <v>292</v>
      </c>
      <c r="B456" s="555" t="s">
        <v>286</v>
      </c>
      <c r="C456" s="556">
        <f>AVERAGE(C128:C139)</f>
        <v>84.8</v>
      </c>
      <c r="D456" s="311">
        <f t="shared" ref="D456:H456" si="18">AVERAGE(D128:D139)</f>
        <v>1659.7666666666664</v>
      </c>
      <c r="E456" s="311">
        <f t="shared" si="18"/>
        <v>145.32500000000002</v>
      </c>
      <c r="F456" s="311">
        <f t="shared" si="18"/>
        <v>95.408333333333346</v>
      </c>
      <c r="G456" s="305">
        <f>SUM(G128:G139)</f>
        <v>620783</v>
      </c>
      <c r="H456" s="311">
        <f t="shared" si="18"/>
        <v>99.789833333333334</v>
      </c>
      <c r="I456" s="305">
        <f>SUM(I128:I139)</f>
        <v>131524018</v>
      </c>
      <c r="J456" s="557">
        <f t="shared" ref="J456:K456" si="19">AVERAGE(J128:J139)</f>
        <v>2.5919166666666666</v>
      </c>
      <c r="K456" s="312">
        <f t="shared" si="19"/>
        <v>99.232500000000002</v>
      </c>
    </row>
    <row r="457" spans="1:11">
      <c r="A457" s="554" t="s">
        <v>293</v>
      </c>
      <c r="B457" s="555" t="s">
        <v>283</v>
      </c>
      <c r="C457" s="556">
        <f>AVERAGE(C140:C151)</f>
        <v>82.316666666666663</v>
      </c>
      <c r="D457" s="311">
        <f t="shared" ref="D457:H457" si="20">AVERAGE(D140:D151)</f>
        <v>1685.8166666666666</v>
      </c>
      <c r="E457" s="311">
        <f t="shared" si="20"/>
        <v>146.45000000000002</v>
      </c>
      <c r="F457" s="311">
        <f t="shared" si="20"/>
        <v>93.425000000000011</v>
      </c>
      <c r="G457" s="305">
        <f>SUM(G140:G151)</f>
        <v>612484</v>
      </c>
      <c r="H457" s="311">
        <f t="shared" si="20"/>
        <v>97.159166666666678</v>
      </c>
      <c r="I457" s="305">
        <f>SUM(I140:I151)</f>
        <v>123228370</v>
      </c>
      <c r="J457" s="557">
        <f t="shared" ref="J457:K457" si="21">AVERAGE(J140:J151)</f>
        <v>2.5041666666666669</v>
      </c>
      <c r="K457" s="312">
        <f t="shared" si="21"/>
        <v>98.345916666666668</v>
      </c>
    </row>
    <row r="458" spans="1:11">
      <c r="A458" s="558" t="s">
        <v>294</v>
      </c>
      <c r="B458" s="559" t="s">
        <v>286</v>
      </c>
      <c r="C458" s="560">
        <f>AVERAGE(C152:C163)</f>
        <v>85.25</v>
      </c>
      <c r="D458" s="561">
        <f t="shared" ref="D458:H458" si="22">AVERAGE(D152:D163)</f>
        <v>1720.3083333333334</v>
      </c>
      <c r="E458" s="561">
        <f t="shared" si="22"/>
        <v>123.29166666666669</v>
      </c>
      <c r="F458" s="561">
        <f t="shared" si="22"/>
        <v>91.183333333333337</v>
      </c>
      <c r="G458" s="302">
        <f>SUM(G152:G163)</f>
        <v>626462</v>
      </c>
      <c r="H458" s="561">
        <f t="shared" si="22"/>
        <v>98.868916666666678</v>
      </c>
      <c r="I458" s="302">
        <f>SUM(I152:I163)</f>
        <v>124171381</v>
      </c>
      <c r="J458" s="562">
        <f t="shared" ref="J458:K458" si="23">AVERAGE(J152:J163)</f>
        <v>2.3782500000000004</v>
      </c>
      <c r="K458" s="563">
        <f t="shared" si="23"/>
        <v>98.374833333333342</v>
      </c>
    </row>
    <row r="459" spans="1:11">
      <c r="A459" s="554" t="s">
        <v>295</v>
      </c>
      <c r="B459" s="555"/>
      <c r="C459" s="556">
        <f>AVERAGE(C164:C175)</f>
        <v>77.108333333333334</v>
      </c>
      <c r="D459" s="311">
        <f t="shared" ref="D459:H459" si="24">AVERAGE(D164:D175)</f>
        <v>1608.4833333333336</v>
      </c>
      <c r="E459" s="311">
        <f t="shared" si="24"/>
        <v>118.50833333333333</v>
      </c>
      <c r="F459" s="311">
        <f t="shared" si="24"/>
        <v>89.850000000000009</v>
      </c>
      <c r="G459" s="305">
        <f>SUM(G164:G175)</f>
        <v>606300</v>
      </c>
      <c r="H459" s="311">
        <f t="shared" si="24"/>
        <v>93.530416666666667</v>
      </c>
      <c r="I459" s="305">
        <f>SUM(I164:I175)</f>
        <v>101376143</v>
      </c>
      <c r="J459" s="557">
        <f t="shared" ref="J459:K459" si="25">AVERAGE(J164:J175)</f>
        <v>2.2549999999999999</v>
      </c>
      <c r="K459" s="312">
        <f t="shared" si="25"/>
        <v>97.781333333333336</v>
      </c>
    </row>
    <row r="460" spans="1:11">
      <c r="A460" s="554" t="s">
        <v>296</v>
      </c>
      <c r="B460" s="555"/>
      <c r="C460" s="556">
        <f>AVERAGE(C176:C187)</f>
        <v>77.341666666666683</v>
      </c>
      <c r="D460" s="311">
        <f t="shared" ref="D460:H460" si="26">AVERAGE(D176:D187)</f>
        <v>1525.7301666666665</v>
      </c>
      <c r="E460" s="311">
        <f t="shared" si="26"/>
        <v>123.79166666666667</v>
      </c>
      <c r="F460" s="311">
        <f t="shared" si="26"/>
        <v>87.375</v>
      </c>
      <c r="G460" s="305">
        <f>SUM(G176:G187)</f>
        <v>513583</v>
      </c>
      <c r="H460" s="311">
        <f t="shared" si="26"/>
        <v>101.31858333333334</v>
      </c>
      <c r="I460" s="305">
        <f>SUM(I176:I187)</f>
        <v>101453237</v>
      </c>
      <c r="J460" s="557">
        <f t="shared" ref="J460:K460" si="27">AVERAGE(J176:J187)</f>
        <v>2.4096666666666664</v>
      </c>
      <c r="K460" s="312">
        <f t="shared" si="27"/>
        <v>99.572500000000005</v>
      </c>
    </row>
    <row r="461" spans="1:11">
      <c r="A461" s="554" t="s">
        <v>297</v>
      </c>
      <c r="B461" s="555"/>
      <c r="C461" s="556">
        <f>AVERAGE(C188:C199)</f>
        <v>75.124999999999986</v>
      </c>
      <c r="D461" s="311">
        <f t="shared" ref="D461:H461" si="28">AVERAGE(D188:D199)</f>
        <v>1643.05</v>
      </c>
      <c r="E461" s="311">
        <f t="shared" si="28"/>
        <v>130.01666666666668</v>
      </c>
      <c r="F461" s="311">
        <f t="shared" si="28"/>
        <v>87.574999999999989</v>
      </c>
      <c r="G461" s="305">
        <f>SUM(G188:G199)</f>
        <v>405275</v>
      </c>
      <c r="H461" s="311">
        <f t="shared" si="28"/>
        <v>93.036749999999998</v>
      </c>
      <c r="I461" s="305">
        <f>SUM(I188:I199)</f>
        <v>125188885</v>
      </c>
      <c r="J461" s="557">
        <f t="shared" ref="J461:K461" si="29">AVERAGE(J188:J199)</f>
        <v>2.3644166666666666</v>
      </c>
      <c r="K461" s="312">
        <f t="shared" si="29"/>
        <v>100.46566666666666</v>
      </c>
    </row>
    <row r="462" spans="1:11">
      <c r="A462" s="554" t="s">
        <v>298</v>
      </c>
      <c r="B462" s="555"/>
      <c r="C462" s="556">
        <f>AVERAGE(C200:C211)</f>
        <v>78.866666666666674</v>
      </c>
      <c r="D462" s="311">
        <f t="shared" ref="D462:H462" si="30">AVERAGE(D200:D211)</f>
        <v>1756.3333333333333</v>
      </c>
      <c r="E462" s="311">
        <f t="shared" si="30"/>
        <v>148.48333333333332</v>
      </c>
      <c r="F462" s="311">
        <f t="shared" si="30"/>
        <v>87.691666666666677</v>
      </c>
      <c r="G462" s="305">
        <f>SUM(G200:G211)</f>
        <v>354234</v>
      </c>
      <c r="H462" s="311">
        <f t="shared" si="30"/>
        <v>96.228499999999997</v>
      </c>
      <c r="I462" s="305">
        <f>SUM(I200:I211)</f>
        <v>150858047</v>
      </c>
      <c r="J462" s="557">
        <f t="shared" ref="J462:K462" si="31">AVERAGE(J200:J211)</f>
        <v>2.2624166666666667</v>
      </c>
      <c r="K462" s="312">
        <f t="shared" si="31"/>
        <v>99.742916666666659</v>
      </c>
    </row>
    <row r="463" spans="1:11">
      <c r="A463" s="554" t="s">
        <v>299</v>
      </c>
      <c r="B463" s="555"/>
      <c r="C463" s="556">
        <f>AVERAGE(C212:C223)</f>
        <v>80.00833333333334</v>
      </c>
      <c r="D463" s="311">
        <f t="shared" ref="D463:H463" si="32">AVERAGE(D212:D223)</f>
        <v>1599.3333333333333</v>
      </c>
      <c r="E463" s="311">
        <f t="shared" si="32"/>
        <v>177.14166666666665</v>
      </c>
      <c r="F463" s="311">
        <f t="shared" si="32"/>
        <v>87.708333333333329</v>
      </c>
      <c r="G463" s="305">
        <f>SUM(G212:G223)</f>
        <v>328521</v>
      </c>
      <c r="H463" s="311">
        <f t="shared" si="32"/>
        <v>102.19541666666665</v>
      </c>
      <c r="I463" s="305">
        <f>SUM(I212:I223)</f>
        <v>183363508</v>
      </c>
      <c r="J463" s="557">
        <f t="shared" ref="J463:K463" si="33">AVERAGE(J212:J223)</f>
        <v>2.2521666666666662</v>
      </c>
      <c r="K463" s="312">
        <f t="shared" si="33"/>
        <v>100.00083333333335</v>
      </c>
    </row>
    <row r="464" spans="1:11">
      <c r="A464" s="554" t="s">
        <v>300</v>
      </c>
      <c r="B464" s="555" t="s">
        <v>283</v>
      </c>
      <c r="C464" s="556">
        <f>AVERAGE(C224:C235)</f>
        <v>83.124999999999986</v>
      </c>
      <c r="D464" s="311">
        <f t="shared" ref="D464:H464" si="34">AVERAGE(D224:D235)</f>
        <v>1675.4166666666667</v>
      </c>
      <c r="E464" s="311">
        <f t="shared" si="34"/>
        <v>170.23333333333332</v>
      </c>
      <c r="F464" s="311">
        <f t="shared" si="34"/>
        <v>90.433333333333337</v>
      </c>
      <c r="G464" s="305">
        <f>SUM(G224:G235)</f>
        <v>314874</v>
      </c>
      <c r="H464" s="311">
        <f t="shared" si="34"/>
        <v>96.670583333333312</v>
      </c>
      <c r="I464" s="305">
        <f>SUM(I224:I235)</f>
        <v>184350130</v>
      </c>
      <c r="J464" s="557">
        <f t="shared" ref="J464:K464" si="35">AVERAGE(J224:J235)</f>
        <v>2.3753333333333333</v>
      </c>
      <c r="K464" s="312">
        <f t="shared" si="35"/>
        <v>99.947583333333341</v>
      </c>
    </row>
    <row r="465" spans="1:11">
      <c r="A465" s="554" t="s">
        <v>301</v>
      </c>
      <c r="B465" s="555"/>
      <c r="C465" s="556">
        <f>AVERAGE(C236:C247)</f>
        <v>84.474999999999994</v>
      </c>
      <c r="D465" s="311">
        <f t="shared" ref="D465:H465" si="36">AVERAGE(D236:D247)</f>
        <v>1712</v>
      </c>
      <c r="E465" s="311">
        <f t="shared" si="36"/>
        <v>133.05833333333331</v>
      </c>
      <c r="F465" s="311">
        <f t="shared" si="36"/>
        <v>93.575000000000003</v>
      </c>
      <c r="G465" s="305">
        <f>SUM(G236:G247)</f>
        <v>309524</v>
      </c>
      <c r="H465" s="311">
        <f t="shared" si="36"/>
        <v>114.78041666666667</v>
      </c>
      <c r="I465" s="305">
        <f>SUM(I236:I247)</f>
        <v>184446234</v>
      </c>
      <c r="J465" s="557">
        <f t="shared" ref="J465:K465" si="37">AVERAGE(J236:J247)</f>
        <v>2.3530000000000002</v>
      </c>
      <c r="K465" s="312">
        <f t="shared" si="37"/>
        <v>100.99108333333334</v>
      </c>
    </row>
    <row r="466" spans="1:11">
      <c r="A466" s="554" t="s">
        <v>302</v>
      </c>
      <c r="B466" s="555" t="s">
        <v>286</v>
      </c>
      <c r="C466" s="556">
        <f>AVERAGE(C248:C259)</f>
        <v>77.55</v>
      </c>
      <c r="D466" s="311">
        <f t="shared" ref="D466:H466" si="38">AVERAGE(D248:D259)</f>
        <v>1636</v>
      </c>
      <c r="E466" s="311">
        <f t="shared" si="38"/>
        <v>101.23333333333333</v>
      </c>
      <c r="F466" s="311">
        <f t="shared" si="38"/>
        <v>95.375</v>
      </c>
      <c r="G466" s="305">
        <f>SUM(G248:G259)</f>
        <v>414386</v>
      </c>
      <c r="H466" s="311">
        <f t="shared" si="38"/>
        <v>98.504000000000019</v>
      </c>
      <c r="I466" s="305">
        <f>SUM(I248:I259)</f>
        <v>127571225</v>
      </c>
      <c r="J466" s="557">
        <f t="shared" ref="J466:K466" si="39">AVERAGE(J248:J259)</f>
        <v>2.1452499999999999</v>
      </c>
      <c r="K466" s="312">
        <f t="shared" si="39"/>
        <v>98.902333333333317</v>
      </c>
    </row>
    <row r="467" spans="1:11">
      <c r="A467" s="554" t="s">
        <v>303</v>
      </c>
      <c r="B467" s="555"/>
      <c r="C467" s="556">
        <f>AVERAGE(C260:C271)</f>
        <v>74.033333333333331</v>
      </c>
      <c r="D467" s="311">
        <f t="shared" ref="D467:H467" si="40">AVERAGE(D260:D271)</f>
        <v>1556.5833333333333</v>
      </c>
      <c r="E467" s="311">
        <f t="shared" si="40"/>
        <v>108.64166666666665</v>
      </c>
      <c r="F467" s="311">
        <f t="shared" si="40"/>
        <v>95.550000000000011</v>
      </c>
      <c r="G467" s="305">
        <f>SUM(G260:G271)</f>
        <v>358241</v>
      </c>
      <c r="H467" s="311">
        <f t="shared" si="40"/>
        <v>97.630833333333328</v>
      </c>
      <c r="I467" s="305">
        <f>SUM(I260:I271)</f>
        <v>133867225</v>
      </c>
      <c r="J467" s="557">
        <f t="shared" ref="J467:K467" si="41">AVERAGE(J260:J271)</f>
        <v>2.0078333333333331</v>
      </c>
      <c r="K467" s="312">
        <f t="shared" si="41"/>
        <v>99.588916666666663</v>
      </c>
    </row>
    <row r="468" spans="1:11">
      <c r="A468" s="564" t="s">
        <v>304</v>
      </c>
      <c r="B468" s="307" t="s">
        <v>283</v>
      </c>
      <c r="C468" s="301">
        <f>AVERAGE(C272:C283)</f>
        <v>81.55</v>
      </c>
      <c r="D468" s="301">
        <f t="shared" ref="D468:H468" si="42">AVERAGE(D272:D283)</f>
        <v>1636.25</v>
      </c>
      <c r="E468" s="301">
        <f t="shared" si="42"/>
        <v>124.87499999999999</v>
      </c>
      <c r="F468" s="301">
        <f t="shared" si="42"/>
        <v>96.416666666666643</v>
      </c>
      <c r="G468" s="302">
        <f>SUM(G272:G283)</f>
        <v>317390</v>
      </c>
      <c r="H468" s="301">
        <f t="shared" si="42"/>
        <v>99.303499999999985</v>
      </c>
      <c r="I468" s="302">
        <f>SUM(I272:I283)</f>
        <v>140565462</v>
      </c>
      <c r="J468" s="565">
        <f t="shared" ref="J468:K468" si="43">AVERAGE(J272:J283)</f>
        <v>1.9299166666666665</v>
      </c>
      <c r="K468" s="309">
        <f t="shared" si="43"/>
        <v>99.762</v>
      </c>
    </row>
    <row r="469" spans="1:11">
      <c r="A469" s="566" t="s">
        <v>305</v>
      </c>
      <c r="B469" s="300"/>
      <c r="C469" s="304">
        <f>AVERAGE(C284:C295)</f>
        <v>87.916666666666671</v>
      </c>
      <c r="D469" s="304">
        <f t="shared" ref="D469:H469" si="44">AVERAGE(D284:D295)</f>
        <v>1779.9166666666667</v>
      </c>
      <c r="E469" s="304">
        <f t="shared" si="44"/>
        <v>125.60833333333335</v>
      </c>
      <c r="F469" s="304">
        <f t="shared" si="44"/>
        <v>96.016666666666694</v>
      </c>
      <c r="G469" s="305">
        <f>SUM(G284:G295)</f>
        <v>320234</v>
      </c>
      <c r="H469" s="304">
        <f t="shared" si="44"/>
        <v>99.313083333333324</v>
      </c>
      <c r="I469" s="305">
        <f>SUM(I284:I295)</f>
        <v>140488247</v>
      </c>
      <c r="J469" s="490">
        <f t="shared" ref="J469:K469" si="45">AVERAGE(J284:J295)</f>
        <v>1.8435833333333334</v>
      </c>
      <c r="K469" s="308">
        <f t="shared" si="45"/>
        <v>100.00075</v>
      </c>
    </row>
    <row r="470" spans="1:11">
      <c r="A470" s="566" t="s">
        <v>306</v>
      </c>
      <c r="B470" s="300" t="s">
        <v>286</v>
      </c>
      <c r="C470" s="304">
        <f>AVERAGE(C296:C307)</f>
        <v>88.625</v>
      </c>
      <c r="D470" s="304">
        <f t="shared" ref="D470:H470" si="46">AVERAGE(D296:D307)</f>
        <v>1795.5833333333333</v>
      </c>
      <c r="E470" s="304">
        <f t="shared" si="46"/>
        <v>112.84166666666668</v>
      </c>
      <c r="F470" s="304">
        <f t="shared" si="46"/>
        <v>96.083333333333329</v>
      </c>
      <c r="G470" s="305">
        <f>SUM(G296:G307)</f>
        <v>299250</v>
      </c>
      <c r="H470" s="304">
        <f t="shared" si="46"/>
        <v>99.45783333333334</v>
      </c>
      <c r="I470" s="305">
        <f>SUM(I296:I307)</f>
        <v>151680055</v>
      </c>
      <c r="J470" s="490">
        <f t="shared" ref="J470:K470" si="47">AVERAGE(J296:J307)</f>
        <v>1.7544166666666667</v>
      </c>
      <c r="K470" s="308">
        <f t="shared" si="47"/>
        <v>100.14616666666666</v>
      </c>
    </row>
    <row r="471" spans="1:11">
      <c r="A471" s="566" t="s">
        <v>307</v>
      </c>
      <c r="B471" s="300"/>
      <c r="C471" s="304">
        <f>AVERAGE(C308:C319)</f>
        <v>91.108333333333334</v>
      </c>
      <c r="D471" s="304">
        <f t="shared" ref="D471:H471" si="48">AVERAGE(D308:D319)</f>
        <v>1834.9166666666667</v>
      </c>
      <c r="E471" s="304">
        <f t="shared" si="48"/>
        <v>114.91666666666664</v>
      </c>
      <c r="F471" s="304">
        <f t="shared" si="48"/>
        <v>96.625</v>
      </c>
      <c r="G471" s="305">
        <f>SUM(G308:G319)</f>
        <v>269647</v>
      </c>
      <c r="H471" s="304">
        <f t="shared" si="48"/>
        <v>98.478416666666689</v>
      </c>
      <c r="I471" s="305">
        <f>SUM(I308:I319)</f>
        <v>181535648</v>
      </c>
      <c r="J471" s="490">
        <f t="shared" ref="J471:K471" si="49">AVERAGE(J308:J319)</f>
        <v>1.6633333333333338</v>
      </c>
      <c r="K471" s="308">
        <f t="shared" si="49"/>
        <v>102.46241666666667</v>
      </c>
    </row>
    <row r="472" spans="1:11">
      <c r="A472" s="566" t="s">
        <v>308</v>
      </c>
      <c r="B472" s="300"/>
      <c r="C472" s="304">
        <f>AVERAGE(C320:C331)</f>
        <v>92.266666666666652</v>
      </c>
      <c r="D472" s="304">
        <f t="shared" ref="D472:H472" si="50">AVERAGE(D320:D331)</f>
        <v>1866</v>
      </c>
      <c r="E472" s="304">
        <f t="shared" si="50"/>
        <v>116.22499999999998</v>
      </c>
      <c r="F472" s="304">
        <f t="shared" si="50"/>
        <v>98.183333333333337</v>
      </c>
      <c r="G472" s="305">
        <f>SUM(G320:G331)</f>
        <v>248602</v>
      </c>
      <c r="H472" s="304">
        <f t="shared" si="50"/>
        <v>101.53283333333333</v>
      </c>
      <c r="I472" s="305">
        <f>SUM(I320:I331)</f>
        <v>185717984</v>
      </c>
      <c r="J472" s="490">
        <f t="shared" ref="J472:K472" si="51">AVERAGE(J320:J331)</f>
        <v>1.5636666666666665</v>
      </c>
      <c r="K472" s="308">
        <f t="shared" si="51"/>
        <v>100.92991666666666</v>
      </c>
    </row>
    <row r="473" spans="1:11">
      <c r="A473" s="566" t="s">
        <v>309</v>
      </c>
      <c r="B473" s="300"/>
      <c r="C473" s="109">
        <f>AVERAGE(C332:C343)</f>
        <v>96.541666666666671</v>
      </c>
      <c r="D473" s="109">
        <f t="shared" ref="D473:H473" si="52">AVERAGE(D332:D343)</f>
        <v>1752</v>
      </c>
      <c r="E473" s="109">
        <f t="shared" si="52"/>
        <v>113.81666666666666</v>
      </c>
      <c r="F473" s="109">
        <f t="shared" si="52"/>
        <v>99.75833333333334</v>
      </c>
      <c r="G473" s="305">
        <f>SUM(G332:G343)</f>
        <v>228375</v>
      </c>
      <c r="H473" s="109">
        <f t="shared" si="52"/>
        <v>101.15224999999998</v>
      </c>
      <c r="I473" s="305">
        <f>SUM(I332:I343)</f>
        <v>186253406</v>
      </c>
      <c r="J473" s="490">
        <f t="shared" ref="J473:K473" si="53">AVERAGE(J332:J343)</f>
        <v>1.4450833333333335</v>
      </c>
      <c r="K473" s="107">
        <f t="shared" si="53"/>
        <v>100.23991666666666</v>
      </c>
    </row>
    <row r="474" spans="1:11">
      <c r="A474" s="566" t="s">
        <v>310</v>
      </c>
      <c r="B474" s="504" t="s">
        <v>228</v>
      </c>
      <c r="C474" s="304">
        <f>AVERAGE(C344:C355)</f>
        <v>96.600000000000009</v>
      </c>
      <c r="D474" s="109">
        <f>AVERAGE(D344:D355)</f>
        <v>1775.4166666666667</v>
      </c>
      <c r="E474" s="109">
        <f>AVERAGE(E344:E355)</f>
        <v>113.91666666666664</v>
      </c>
      <c r="F474" s="304">
        <f>AVERAGE(F344:F355)</f>
        <v>100.54166666666667</v>
      </c>
      <c r="G474" s="305">
        <f>SUM(G344:G355)</f>
        <v>216513</v>
      </c>
      <c r="H474" s="109">
        <f>AVERAGE(H344:H355)</f>
        <v>89.036000000000001</v>
      </c>
      <c r="I474" s="305">
        <f>SUM(I344:I355)</f>
        <v>196782392</v>
      </c>
      <c r="J474" s="490">
        <f>AVERAGE(J344:J355)</f>
        <v>1.3528333333333336</v>
      </c>
      <c r="K474" s="107">
        <f>AVERAGE(K344:K355)</f>
        <v>100.18741666666666</v>
      </c>
    </row>
    <row r="475" spans="1:11">
      <c r="A475" s="566" t="s">
        <v>311</v>
      </c>
      <c r="B475" s="504" t="s">
        <v>228</v>
      </c>
      <c r="C475" s="304">
        <f>AVERAGE(C356:C367)</f>
        <v>99.924999999999997</v>
      </c>
      <c r="D475" s="304">
        <f>AVERAGE(D356:D367)</f>
        <v>1741.75</v>
      </c>
      <c r="E475" s="109">
        <f>AVERAGE(E356:E367)</f>
        <v>119.39999999999999</v>
      </c>
      <c r="F475" s="304">
        <f>AVERAGE(F356:F367)</f>
        <v>101.48333333333335</v>
      </c>
      <c r="G475" s="305">
        <f>SUM(G356:G367)</f>
        <v>217225</v>
      </c>
      <c r="H475" s="109">
        <f>AVERAGE(H356:H367)</f>
        <v>120.75216666666665</v>
      </c>
      <c r="I475" s="305">
        <f>SUM(I356:I367)</f>
        <v>205354424</v>
      </c>
      <c r="J475" s="490">
        <f>AVERAGE(J356:J367)</f>
        <v>1.2989166666666667</v>
      </c>
      <c r="K475" s="107">
        <f>AVERAGE(K356:K367)</f>
        <v>100.73291666666667</v>
      </c>
    </row>
    <row r="476" spans="1:11">
      <c r="A476" s="566" t="s">
        <v>312</v>
      </c>
      <c r="B476" s="314" t="s">
        <v>283</v>
      </c>
      <c r="C476" s="304">
        <f>AVERAGE(C368:C379)</f>
        <v>101.28333333333335</v>
      </c>
      <c r="D476" s="304">
        <f>AVERAGE(D368:D379)</f>
        <v>1978.5833333333333</v>
      </c>
      <c r="E476" s="304">
        <f>AVERAGE(E368:E379)</f>
        <v>106.83333333333333</v>
      </c>
      <c r="F476" s="304">
        <f>AVERAGE(F368:F379)</f>
        <v>102.86666666666667</v>
      </c>
      <c r="G476" s="315">
        <f>SUM(G368:G379)</f>
        <v>213366</v>
      </c>
      <c r="H476" s="304">
        <f>AVERAGE(H368:H379)</f>
        <v>97.581000000000003</v>
      </c>
      <c r="I476" s="315">
        <f>SUM(I368:I379)</f>
        <v>207921963</v>
      </c>
      <c r="J476" s="474">
        <f>AVERAGE(J368:J379)</f>
        <v>1.2466666666666668</v>
      </c>
      <c r="K476" s="107">
        <f>AVERAGE(K368:K379)</f>
        <v>100.57416666666667</v>
      </c>
    </row>
    <row r="477" spans="1:11">
      <c r="A477" s="564" t="s">
        <v>313</v>
      </c>
      <c r="B477" s="317" t="s">
        <v>286</v>
      </c>
      <c r="C477" s="301">
        <f>AVERAGE(C380:C391)</f>
        <v>100.01666666666665</v>
      </c>
      <c r="D477" s="301" t="s">
        <v>228</v>
      </c>
      <c r="E477" s="301">
        <f t="shared" ref="E477:K477" si="54">AVERAGE(E380:E391)</f>
        <v>100.61666666666667</v>
      </c>
      <c r="F477" s="301">
        <f t="shared" si="54"/>
        <v>104.40833333333332</v>
      </c>
      <c r="G477" s="302">
        <f>SUM(G380:G391)</f>
        <v>239710</v>
      </c>
      <c r="H477" s="301">
        <f t="shared" si="54"/>
        <v>99.653583333333302</v>
      </c>
      <c r="I477" s="302">
        <f>SUM(I380:I391)</f>
        <v>192360407</v>
      </c>
      <c r="J477" s="481">
        <f t="shared" si="54"/>
        <v>1.1753333333333333</v>
      </c>
      <c r="K477" s="309">
        <f t="shared" si="54"/>
        <v>100.7265</v>
      </c>
    </row>
    <row r="478" spans="1:11">
      <c r="A478" s="566" t="s">
        <v>314</v>
      </c>
      <c r="B478" s="314"/>
      <c r="C478" s="304">
        <f>AVERAGE(C392:C403)</f>
        <v>97.899999999999991</v>
      </c>
      <c r="D478" s="304" t="s">
        <v>228</v>
      </c>
      <c r="E478" s="304">
        <f>AVERAGE(E392:E403)</f>
        <v>99.25</v>
      </c>
      <c r="F478" s="304">
        <f>AVERAGE(F392:F403)</f>
        <v>104.08333333333333</v>
      </c>
      <c r="G478" s="305">
        <f>SUM(G392:G403)</f>
        <v>246003</v>
      </c>
      <c r="H478" s="304">
        <f>AVERAGE(H392:H403)</f>
        <v>107.55133333333333</v>
      </c>
      <c r="I478" s="305">
        <f>SUM(I392:I403)</f>
        <v>203529524</v>
      </c>
      <c r="J478" s="474">
        <f>AVERAGE(J392:J403)</f>
        <v>1.0985000000000003</v>
      </c>
      <c r="K478" s="308">
        <f>AVERAGE(K392:K403)</f>
        <v>99.351916666666668</v>
      </c>
    </row>
    <row r="479" spans="1:11">
      <c r="A479" s="566" t="s">
        <v>315</v>
      </c>
      <c r="B479" s="314"/>
      <c r="C479" s="304">
        <f>AVERAGE(C404:C415)</f>
        <v>97.708333333333329</v>
      </c>
      <c r="D479" s="304" t="s">
        <v>228</v>
      </c>
      <c r="E479" s="304">
        <f>AVERAGE(E404:E415)</f>
        <v>104.425</v>
      </c>
      <c r="F479" s="304">
        <f>AVERAGE(F404:F415)</f>
        <v>103.78333333333332</v>
      </c>
      <c r="G479" s="305">
        <f>SUM(G404:G415)</f>
        <v>224142</v>
      </c>
      <c r="H479" s="304">
        <f>AVERAGE(H404:H415)</f>
        <v>103.9375</v>
      </c>
      <c r="I479" s="305">
        <f>SUM(I404:I415)</f>
        <v>238518655</v>
      </c>
      <c r="J479" s="474">
        <f>AVERAGE(J404:J415)</f>
        <v>1.0903333333333334</v>
      </c>
      <c r="K479" s="308">
        <f>AVERAGE(K404:K415)</f>
        <v>101.97949999999997</v>
      </c>
    </row>
    <row r="480" spans="1:11">
      <c r="A480" s="567" t="s">
        <v>316</v>
      </c>
      <c r="B480" s="299"/>
      <c r="C480" s="319">
        <f>AVERAGE(C416:C427)</f>
        <v>100.72499999999998</v>
      </c>
      <c r="D480" s="319"/>
      <c r="E480" s="319">
        <f>AVERAGE(E416:E427)</f>
        <v>91.725000000000009</v>
      </c>
      <c r="F480" s="319">
        <f>AVERAGE(F416:F427)</f>
        <v>103.38333333333333</v>
      </c>
      <c r="G480" s="320">
        <f>SUM(G416:G427)</f>
        <v>235028</v>
      </c>
      <c r="H480" s="319">
        <f>AVERAGE(H416:H427)</f>
        <v>96.406416666666658</v>
      </c>
      <c r="I480" s="320">
        <f>SUM(I416:I427)</f>
        <v>243155242</v>
      </c>
      <c r="J480" s="485">
        <f>AVERAGE(J416:J427)</f>
        <v>1.0958333333333334</v>
      </c>
      <c r="K480" s="321">
        <f>AVERAGE(K416:K427)</f>
        <v>103.36458333333333</v>
      </c>
    </row>
    <row r="481" spans="1:11">
      <c r="A481" s="204"/>
      <c r="B481" s="214"/>
      <c r="C481" s="304"/>
      <c r="D481" s="304"/>
      <c r="E481" s="304"/>
      <c r="F481" s="304"/>
      <c r="G481" s="305"/>
      <c r="H481" s="304"/>
      <c r="I481" s="305"/>
      <c r="J481" s="474"/>
      <c r="K481" s="304"/>
    </row>
    <row r="482" spans="1:11">
      <c r="G482" s="324" t="s">
        <v>317</v>
      </c>
      <c r="I482" s="324" t="s">
        <v>317</v>
      </c>
    </row>
    <row r="483" spans="1:11">
      <c r="A483" s="197" t="s">
        <v>318</v>
      </c>
      <c r="B483" s="307"/>
      <c r="C483" s="432"/>
      <c r="D483" s="432"/>
      <c r="E483" s="432"/>
      <c r="F483" s="432"/>
      <c r="G483" s="302">
        <f>SUM(G323:G334)</f>
        <v>245435</v>
      </c>
      <c r="H483" s="432"/>
      <c r="I483" s="302">
        <f>SUM(I323:I334)</f>
        <v>188224272</v>
      </c>
      <c r="J483" s="432"/>
      <c r="K483" s="568"/>
    </row>
    <row r="484" spans="1:11">
      <c r="A484" s="199" t="s">
        <v>319</v>
      </c>
      <c r="B484" s="300"/>
      <c r="G484" s="305">
        <f>SUM(G335:G346)</f>
        <v>224377</v>
      </c>
      <c r="I484" s="305">
        <f>SUM(I335:I346)</f>
        <v>190765194</v>
      </c>
      <c r="K484" s="569"/>
    </row>
    <row r="485" spans="1:11">
      <c r="A485" s="199" t="s">
        <v>320</v>
      </c>
      <c r="B485" s="310" t="s">
        <v>228</v>
      </c>
      <c r="G485" s="242">
        <f>SUM(G347:G358)</f>
        <v>213641</v>
      </c>
      <c r="I485" s="242">
        <f>SUM(I347:I358)</f>
        <v>193905376</v>
      </c>
      <c r="K485" s="569"/>
    </row>
    <row r="486" spans="1:11">
      <c r="A486" s="199" t="s">
        <v>321</v>
      </c>
      <c r="B486" s="325"/>
      <c r="G486" s="326">
        <f>SUM(G359:G370)</f>
        <v>217587</v>
      </c>
      <c r="I486" s="326">
        <f>SUM(I359:I370)</f>
        <v>207843328</v>
      </c>
      <c r="K486" s="569"/>
    </row>
    <row r="487" spans="1:11">
      <c r="A487" s="327" t="s">
        <v>322</v>
      </c>
      <c r="B487" s="325"/>
      <c r="G487" s="326">
        <f>SUM(G371:G382)</f>
        <v>212275</v>
      </c>
      <c r="I487" s="326">
        <f>SUM(I371:I382)</f>
        <v>207764698</v>
      </c>
      <c r="K487" s="569"/>
    </row>
    <row r="488" spans="1:11">
      <c r="A488" s="327" t="s">
        <v>323</v>
      </c>
      <c r="B488" s="325"/>
      <c r="G488" s="326">
        <f>SUM(G383:G394)</f>
        <v>252333</v>
      </c>
      <c r="I488" s="326">
        <f>SUM(I383:I394)</f>
        <v>192435832</v>
      </c>
      <c r="K488" s="569"/>
    </row>
    <row r="489" spans="1:11">
      <c r="A489" s="327" t="s">
        <v>324</v>
      </c>
      <c r="B489" s="325"/>
      <c r="G489" s="326">
        <f>SUM(G395:G406)</f>
        <v>238147</v>
      </c>
      <c r="I489" s="326">
        <f>SUM(I395:I406)</f>
        <v>211273886</v>
      </c>
      <c r="K489" s="569"/>
    </row>
    <row r="490" spans="1:11">
      <c r="A490" s="328" t="s">
        <v>325</v>
      </c>
      <c r="B490" s="329"/>
      <c r="C490" s="431"/>
      <c r="D490" s="431"/>
      <c r="E490" s="431"/>
      <c r="F490" s="431"/>
      <c r="G490" s="331">
        <f>SUM(G407:G418)</f>
        <v>223176</v>
      </c>
      <c r="H490" s="431"/>
      <c r="I490" s="331">
        <f>SUM(I407:I418)</f>
        <v>236051784</v>
      </c>
      <c r="J490" s="431"/>
      <c r="K490" s="570"/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647F6-CA97-4EA5-8347-6AE3D4737090}">
  <dimension ref="A1:N596"/>
  <sheetViews>
    <sheetView workbookViewId="0">
      <pane xSplit="3" ySplit="8" topLeftCell="D579" activePane="bottomRight" state="frozen"/>
      <selection pane="topRight" activeCell="D1" sqref="D1"/>
      <selection pane="bottomLeft" activeCell="A9" sqref="A9"/>
      <selection pane="bottomRight" activeCell="P582" sqref="P582"/>
    </sheetView>
  </sheetViews>
  <sheetFormatPr defaultColWidth="14.26953125" defaultRowHeight="12"/>
  <cols>
    <col min="1" max="1" width="5.90625" style="571" customWidth="1"/>
    <col min="2" max="2" width="8.36328125" style="324" customWidth="1"/>
    <col min="3" max="3" width="5.36328125" style="324" customWidth="1"/>
    <col min="4" max="4" width="10.6328125" style="1653" customWidth="1"/>
    <col min="5" max="5" width="10.6328125" style="324" customWidth="1"/>
    <col min="6" max="8" width="10.6328125" style="573" customWidth="1"/>
    <col min="9" max="9" width="10.6328125" style="574" customWidth="1"/>
    <col min="10" max="10" width="12.08984375" style="1685" customWidth="1"/>
    <col min="11" max="11" width="7.453125" style="324" hidden="1" customWidth="1"/>
    <col min="12" max="12" width="10.7265625" style="324" hidden="1" customWidth="1"/>
    <col min="13" max="14" width="7.7265625" style="324" hidden="1" customWidth="1"/>
    <col min="15" max="16384" width="14.26953125" style="324"/>
  </cols>
  <sheetData>
    <row r="1" spans="1:14">
      <c r="B1" s="572" t="s">
        <v>410</v>
      </c>
      <c r="L1" s="575" t="s">
        <v>411</v>
      </c>
    </row>
    <row r="2" spans="1:14">
      <c r="A2" s="576"/>
      <c r="B2" s="577"/>
      <c r="C2" s="578"/>
      <c r="D2" s="1654" t="s">
        <v>250</v>
      </c>
      <c r="E2" s="579" t="s">
        <v>251</v>
      </c>
      <c r="F2" s="580" t="s">
        <v>252</v>
      </c>
      <c r="G2" s="581" t="s">
        <v>253</v>
      </c>
      <c r="H2" s="580" t="s">
        <v>254</v>
      </c>
      <c r="I2" s="582" t="s">
        <v>255</v>
      </c>
      <c r="J2" s="1686" t="s">
        <v>256</v>
      </c>
      <c r="L2" s="575" t="s">
        <v>412</v>
      </c>
    </row>
    <row r="3" spans="1:14" ht="24">
      <c r="A3" s="583" t="s">
        <v>19</v>
      </c>
      <c r="B3" s="584" t="s">
        <v>413</v>
      </c>
      <c r="C3" s="585" t="s">
        <v>21</v>
      </c>
      <c r="D3" s="1655" t="s">
        <v>258</v>
      </c>
      <c r="E3" s="586" t="s">
        <v>259</v>
      </c>
      <c r="F3" s="587" t="s">
        <v>260</v>
      </c>
      <c r="G3" s="588" t="s">
        <v>261</v>
      </c>
      <c r="H3" s="587" t="s">
        <v>262</v>
      </c>
      <c r="I3" s="589" t="s">
        <v>263</v>
      </c>
      <c r="J3" s="1687" t="s">
        <v>264</v>
      </c>
      <c r="L3" s="575" t="s">
        <v>262</v>
      </c>
    </row>
    <row r="4" spans="1:14" ht="13">
      <c r="A4" s="590"/>
      <c r="B4" s="591" t="s">
        <v>173</v>
      </c>
      <c r="C4" s="592"/>
      <c r="D4" s="347" t="s">
        <v>349</v>
      </c>
      <c r="E4" s="347" t="s">
        <v>349</v>
      </c>
      <c r="F4" s="593"/>
      <c r="G4" s="594"/>
      <c r="H4" s="593" t="s">
        <v>173</v>
      </c>
      <c r="I4" s="595"/>
      <c r="J4" s="1688"/>
      <c r="L4" s="575" t="s">
        <v>415</v>
      </c>
    </row>
    <row r="5" spans="1:14">
      <c r="A5" s="590"/>
      <c r="B5" s="591"/>
      <c r="C5" s="592"/>
      <c r="D5" s="1656" t="s">
        <v>268</v>
      </c>
      <c r="E5" s="596" t="s">
        <v>269</v>
      </c>
      <c r="F5" s="597" t="s">
        <v>270</v>
      </c>
      <c r="G5" s="598" t="s">
        <v>271</v>
      </c>
      <c r="H5" s="597" t="s">
        <v>272</v>
      </c>
      <c r="I5" s="599" t="s">
        <v>273</v>
      </c>
      <c r="J5" s="1689" t="s">
        <v>274</v>
      </c>
      <c r="L5" s="600" t="s">
        <v>416</v>
      </c>
    </row>
    <row r="6" spans="1:14" hidden="1">
      <c r="A6" s="591"/>
      <c r="B6" s="324" t="s">
        <v>135</v>
      </c>
      <c r="C6" s="591"/>
      <c r="D6" s="1653">
        <v>56.352706616573528</v>
      </c>
      <c r="E6" s="601"/>
      <c r="F6" s="602"/>
      <c r="G6" s="603"/>
      <c r="H6" s="602"/>
      <c r="I6" s="604"/>
      <c r="J6" s="1688"/>
      <c r="L6" s="575"/>
    </row>
    <row r="7" spans="1:14" hidden="1">
      <c r="D7" s="1657">
        <v>57.381040678919753</v>
      </c>
      <c r="E7" s="601"/>
      <c r="F7" s="602"/>
      <c r="G7" s="603"/>
      <c r="H7" s="602"/>
      <c r="I7" s="604"/>
      <c r="J7" s="1688"/>
      <c r="L7" s="575"/>
    </row>
    <row r="8" spans="1:14" hidden="1">
      <c r="D8" s="1657">
        <v>56.352706616573528</v>
      </c>
      <c r="E8" s="601"/>
      <c r="F8" s="602"/>
      <c r="G8" s="603"/>
      <c r="H8" s="602"/>
      <c r="I8" s="604"/>
      <c r="J8" s="1688"/>
      <c r="L8" s="575"/>
    </row>
    <row r="9" spans="1:14">
      <c r="A9" s="605">
        <v>1976</v>
      </c>
      <c r="B9" s="606" t="s">
        <v>417</v>
      </c>
      <c r="C9" s="606" t="s">
        <v>418</v>
      </c>
      <c r="D9" s="1658">
        <v>68.2</v>
      </c>
      <c r="E9" s="1539"/>
      <c r="F9" s="1540">
        <v>6667</v>
      </c>
      <c r="G9" s="1541">
        <v>11015</v>
      </c>
      <c r="H9" s="1540">
        <v>6680</v>
      </c>
      <c r="I9" s="1542">
        <v>26</v>
      </c>
      <c r="J9" s="1690">
        <v>150.92599999999999</v>
      </c>
      <c r="L9" s="607">
        <v>6657</v>
      </c>
    </row>
    <row r="10" spans="1:14">
      <c r="B10" s="608"/>
      <c r="C10" s="608" t="s">
        <v>419</v>
      </c>
      <c r="D10" s="1659">
        <v>69.400000000000006</v>
      </c>
      <c r="E10" s="1543"/>
      <c r="F10" s="1544">
        <v>5126</v>
      </c>
      <c r="G10" s="1545">
        <v>8455</v>
      </c>
      <c r="H10" s="1544">
        <v>8851</v>
      </c>
      <c r="I10" s="1546">
        <v>35</v>
      </c>
      <c r="J10" s="1691">
        <v>154.923</v>
      </c>
      <c r="L10" s="607">
        <v>8821</v>
      </c>
    </row>
    <row r="11" spans="1:14">
      <c r="B11" s="608"/>
      <c r="C11" s="608" t="s">
        <v>420</v>
      </c>
      <c r="D11" s="1659">
        <v>74.900000000000006</v>
      </c>
      <c r="E11" s="1543"/>
      <c r="F11" s="1544">
        <v>4128</v>
      </c>
      <c r="G11" s="1545">
        <v>10885</v>
      </c>
      <c r="H11" s="1544">
        <v>13704</v>
      </c>
      <c r="I11" s="1546">
        <v>32</v>
      </c>
      <c r="J11" s="1691">
        <v>158.244</v>
      </c>
      <c r="L11" s="607">
        <v>13657</v>
      </c>
    </row>
    <row r="12" spans="1:14">
      <c r="B12" s="608"/>
      <c r="C12" s="608" t="s">
        <v>421</v>
      </c>
      <c r="D12" s="1659">
        <v>73.8</v>
      </c>
      <c r="E12" s="1543"/>
      <c r="F12" s="1544">
        <v>5234</v>
      </c>
      <c r="G12" s="1545">
        <v>9409</v>
      </c>
      <c r="H12" s="1544">
        <v>9899</v>
      </c>
      <c r="I12" s="1546">
        <v>24</v>
      </c>
      <c r="J12" s="1691">
        <v>161.44900000000001</v>
      </c>
      <c r="L12" s="607">
        <v>9865</v>
      </c>
    </row>
    <row r="13" spans="1:14">
      <c r="B13" s="608"/>
      <c r="C13" s="608" t="s">
        <v>422</v>
      </c>
      <c r="D13" s="1659">
        <v>70.3</v>
      </c>
      <c r="E13" s="1543"/>
      <c r="F13" s="1544">
        <v>6371</v>
      </c>
      <c r="G13" s="1545">
        <v>9145</v>
      </c>
      <c r="H13" s="1544">
        <v>8094</v>
      </c>
      <c r="I13" s="1546">
        <v>29</v>
      </c>
      <c r="J13" s="1691">
        <v>163.35</v>
      </c>
      <c r="L13" s="607">
        <v>8066</v>
      </c>
    </row>
    <row r="14" spans="1:14">
      <c r="B14" s="608"/>
      <c r="C14" s="608" t="s">
        <v>423</v>
      </c>
      <c r="D14" s="1659">
        <v>71.5</v>
      </c>
      <c r="E14" s="1543"/>
      <c r="F14" s="1544">
        <v>4869</v>
      </c>
      <c r="G14" s="1545">
        <v>9145</v>
      </c>
      <c r="H14" s="1544">
        <v>10848</v>
      </c>
      <c r="I14" s="1546">
        <v>38</v>
      </c>
      <c r="J14" s="1691">
        <v>165.637</v>
      </c>
      <c r="L14" s="607">
        <v>10811</v>
      </c>
      <c r="N14" s="609">
        <f t="shared" ref="N14:N77" si="0">H14-L14</f>
        <v>37</v>
      </c>
    </row>
    <row r="15" spans="1:14">
      <c r="B15" s="608"/>
      <c r="C15" s="608" t="s">
        <v>424</v>
      </c>
      <c r="D15" s="1659">
        <v>77.8</v>
      </c>
      <c r="E15" s="1543"/>
      <c r="F15" s="1544">
        <v>5597</v>
      </c>
      <c r="G15" s="1545">
        <v>9474</v>
      </c>
      <c r="H15" s="1544">
        <v>12999</v>
      </c>
      <c r="I15" s="1546">
        <v>33</v>
      </c>
      <c r="J15" s="1691">
        <v>168.36600000000001</v>
      </c>
      <c r="L15" s="607">
        <v>12955</v>
      </c>
      <c r="N15" s="609">
        <f t="shared" si="0"/>
        <v>44</v>
      </c>
    </row>
    <row r="16" spans="1:14">
      <c r="B16" s="608"/>
      <c r="C16" s="608" t="s">
        <v>425</v>
      </c>
      <c r="D16" s="1659">
        <v>80.900000000000006</v>
      </c>
      <c r="E16" s="1543"/>
      <c r="F16" s="1544">
        <v>5756</v>
      </c>
      <c r="G16" s="1545">
        <v>11316</v>
      </c>
      <c r="H16" s="1544">
        <v>7951</v>
      </c>
      <c r="I16" s="1546">
        <v>38</v>
      </c>
      <c r="J16" s="1691">
        <v>168.05600000000001</v>
      </c>
      <c r="L16" s="607">
        <v>7924</v>
      </c>
      <c r="N16" s="609">
        <f t="shared" si="0"/>
        <v>27</v>
      </c>
    </row>
    <row r="17" spans="1:14">
      <c r="B17" s="608"/>
      <c r="C17" s="608" t="s">
        <v>426</v>
      </c>
      <c r="D17" s="1659">
        <v>76</v>
      </c>
      <c r="E17" s="1543"/>
      <c r="F17" s="1544">
        <v>4283</v>
      </c>
      <c r="G17" s="1545">
        <v>10179</v>
      </c>
      <c r="H17" s="1544">
        <v>9885</v>
      </c>
      <c r="I17" s="1546">
        <v>49</v>
      </c>
      <c r="J17" s="1691">
        <v>165.74299999999999</v>
      </c>
      <c r="L17" s="607">
        <v>9851</v>
      </c>
      <c r="N17" s="609">
        <f t="shared" si="0"/>
        <v>34</v>
      </c>
    </row>
    <row r="18" spans="1:14">
      <c r="B18" s="608"/>
      <c r="C18" s="608" t="s">
        <v>166</v>
      </c>
      <c r="D18" s="1659">
        <v>75.2</v>
      </c>
      <c r="E18" s="1543"/>
      <c r="F18" s="1544">
        <v>4456</v>
      </c>
      <c r="G18" s="1545">
        <v>9515</v>
      </c>
      <c r="H18" s="1544">
        <v>10285</v>
      </c>
      <c r="I18" s="1546">
        <v>60</v>
      </c>
      <c r="J18" s="1691">
        <v>162.959</v>
      </c>
      <c r="L18" s="607">
        <v>10250</v>
      </c>
      <c r="N18" s="609">
        <f t="shared" si="0"/>
        <v>35</v>
      </c>
    </row>
    <row r="19" spans="1:14">
      <c r="B19" s="608"/>
      <c r="C19" s="608" t="s">
        <v>167</v>
      </c>
      <c r="D19" s="1659">
        <v>80.2</v>
      </c>
      <c r="E19" s="1543"/>
      <c r="F19" s="1544">
        <v>5977</v>
      </c>
      <c r="G19" s="1545">
        <v>7170</v>
      </c>
      <c r="H19" s="1544">
        <v>11678</v>
      </c>
      <c r="I19" s="1546">
        <v>55</v>
      </c>
      <c r="J19" s="1691">
        <v>161.846</v>
      </c>
      <c r="L19" s="607">
        <v>11638</v>
      </c>
      <c r="N19" s="609">
        <f t="shared" si="0"/>
        <v>40</v>
      </c>
    </row>
    <row r="20" spans="1:14">
      <c r="A20" s="610"/>
      <c r="B20" s="611"/>
      <c r="C20" s="611" t="s">
        <v>168</v>
      </c>
      <c r="D20" s="1660">
        <v>76.3</v>
      </c>
      <c r="E20" s="1547"/>
      <c r="F20" s="1548">
        <v>4156</v>
      </c>
      <c r="G20" s="1549">
        <v>5856</v>
      </c>
      <c r="H20" s="1548">
        <v>10878</v>
      </c>
      <c r="I20" s="1550">
        <v>64</v>
      </c>
      <c r="J20" s="1692">
        <v>161.05199999999999</v>
      </c>
      <c r="L20" s="607">
        <v>10841</v>
      </c>
      <c r="N20" s="609">
        <f t="shared" si="0"/>
        <v>37</v>
      </c>
    </row>
    <row r="21" spans="1:14">
      <c r="A21" s="571">
        <v>1977</v>
      </c>
      <c r="B21" s="608" t="s">
        <v>427</v>
      </c>
      <c r="C21" s="606" t="s">
        <v>418</v>
      </c>
      <c r="D21" s="1659">
        <v>76.3</v>
      </c>
      <c r="E21" s="1543"/>
      <c r="F21" s="1544">
        <v>8976</v>
      </c>
      <c r="G21" s="1545">
        <v>10517</v>
      </c>
      <c r="H21" s="1544">
        <v>7443</v>
      </c>
      <c r="I21" s="1546">
        <v>39</v>
      </c>
      <c r="J21" s="1691">
        <v>163.32599999999999</v>
      </c>
      <c r="K21" s="612">
        <f>ROUND((J21/J9*100),1)</f>
        <v>108.2</v>
      </c>
      <c r="L21" s="607">
        <v>7418</v>
      </c>
      <c r="N21" s="609">
        <f t="shared" si="0"/>
        <v>25</v>
      </c>
    </row>
    <row r="22" spans="1:14">
      <c r="B22" s="608"/>
      <c r="C22" s="608" t="s">
        <v>419</v>
      </c>
      <c r="D22" s="1659">
        <v>80.7</v>
      </c>
      <c r="E22" s="1543"/>
      <c r="F22" s="1544">
        <v>3171</v>
      </c>
      <c r="G22" s="1545">
        <v>8475</v>
      </c>
      <c r="H22" s="1544">
        <v>10409</v>
      </c>
      <c r="I22" s="1546">
        <v>36</v>
      </c>
      <c r="J22" s="1691">
        <v>161.98400000000001</v>
      </c>
      <c r="K22" s="612">
        <f t="shared" ref="K22:K32" si="1">ROUND((J22/J10*100),1)</f>
        <v>104.6</v>
      </c>
      <c r="L22" s="607">
        <v>10374</v>
      </c>
      <c r="N22" s="609">
        <f t="shared" si="0"/>
        <v>35</v>
      </c>
    </row>
    <row r="23" spans="1:14">
      <c r="B23" s="608"/>
      <c r="C23" s="608" t="s">
        <v>420</v>
      </c>
      <c r="D23" s="1659">
        <v>81</v>
      </c>
      <c r="E23" s="1543"/>
      <c r="F23" s="1544">
        <v>4341</v>
      </c>
      <c r="G23" s="1545">
        <v>9591</v>
      </c>
      <c r="H23" s="1544">
        <v>15156</v>
      </c>
      <c r="I23" s="1546">
        <v>68</v>
      </c>
      <c r="J23" s="1691">
        <v>160.80799999999999</v>
      </c>
      <c r="K23" s="612">
        <f>ROUND((J23/J11*100),1)</f>
        <v>101.6</v>
      </c>
      <c r="L23" s="607">
        <v>15105</v>
      </c>
      <c r="N23" s="609">
        <f t="shared" si="0"/>
        <v>51</v>
      </c>
    </row>
    <row r="24" spans="1:14">
      <c r="B24" s="608"/>
      <c r="C24" s="608" t="s">
        <v>421</v>
      </c>
      <c r="D24" s="1659">
        <v>76.8</v>
      </c>
      <c r="E24" s="1543"/>
      <c r="F24" s="1544">
        <v>4709</v>
      </c>
      <c r="G24" s="1545">
        <v>8889</v>
      </c>
      <c r="H24" s="1544">
        <v>9815</v>
      </c>
      <c r="I24" s="1546">
        <v>75</v>
      </c>
      <c r="J24" s="1691">
        <v>163.124</v>
      </c>
      <c r="K24" s="612">
        <f t="shared" si="1"/>
        <v>101</v>
      </c>
      <c r="L24" s="607">
        <v>9782</v>
      </c>
      <c r="N24" s="609">
        <f t="shared" si="0"/>
        <v>33</v>
      </c>
    </row>
    <row r="25" spans="1:14">
      <c r="B25" s="608"/>
      <c r="C25" s="608" t="s">
        <v>422</v>
      </c>
      <c r="D25" s="1659">
        <v>74.2</v>
      </c>
      <c r="E25" s="1543"/>
      <c r="F25" s="1544">
        <v>4371</v>
      </c>
      <c r="G25" s="1545">
        <v>8229</v>
      </c>
      <c r="H25" s="1544">
        <v>9118</v>
      </c>
      <c r="I25" s="1546">
        <v>52</v>
      </c>
      <c r="J25" s="1691">
        <v>161.858</v>
      </c>
      <c r="K25" s="612">
        <f t="shared" si="1"/>
        <v>99.1</v>
      </c>
      <c r="L25" s="607">
        <v>9087</v>
      </c>
      <c r="N25" s="609">
        <f t="shared" si="0"/>
        <v>31</v>
      </c>
    </row>
    <row r="26" spans="1:14">
      <c r="B26" s="608"/>
      <c r="C26" s="608" t="s">
        <v>423</v>
      </c>
      <c r="D26" s="1659">
        <v>73.599999999999994</v>
      </c>
      <c r="E26" s="1543"/>
      <c r="F26" s="1544">
        <v>4711</v>
      </c>
      <c r="G26" s="1545">
        <v>7437</v>
      </c>
      <c r="H26" s="1544">
        <v>10278</v>
      </c>
      <c r="I26" s="1546">
        <v>62</v>
      </c>
      <c r="J26" s="1691">
        <v>158.94</v>
      </c>
      <c r="K26" s="612">
        <f t="shared" si="1"/>
        <v>96</v>
      </c>
      <c r="L26" s="607">
        <v>10243</v>
      </c>
      <c r="N26" s="609">
        <f t="shared" si="0"/>
        <v>35</v>
      </c>
    </row>
    <row r="27" spans="1:14">
      <c r="B27" s="608"/>
      <c r="C27" s="608" t="s">
        <v>424</v>
      </c>
      <c r="D27" s="1659">
        <v>77.900000000000006</v>
      </c>
      <c r="E27" s="1543"/>
      <c r="F27" s="1544">
        <v>5963</v>
      </c>
      <c r="G27" s="1545">
        <v>8082</v>
      </c>
      <c r="H27" s="1544">
        <v>12497</v>
      </c>
      <c r="I27" s="1546">
        <v>52</v>
      </c>
      <c r="J27" s="1691">
        <v>156.79300000000001</v>
      </c>
      <c r="K27" s="612">
        <f t="shared" si="1"/>
        <v>93.1</v>
      </c>
      <c r="L27" s="607">
        <v>12455</v>
      </c>
      <c r="N27" s="609">
        <f t="shared" si="0"/>
        <v>42</v>
      </c>
    </row>
    <row r="28" spans="1:14">
      <c r="B28" s="608"/>
      <c r="C28" s="608" t="s">
        <v>425</v>
      </c>
      <c r="D28" s="1659">
        <v>83.6</v>
      </c>
      <c r="E28" s="1543"/>
      <c r="F28" s="1544">
        <v>6632</v>
      </c>
      <c r="G28" s="1545">
        <v>9359</v>
      </c>
      <c r="H28" s="1544">
        <v>6889</v>
      </c>
      <c r="I28" s="1546">
        <v>60</v>
      </c>
      <c r="J28" s="1691">
        <v>155.91</v>
      </c>
      <c r="K28" s="612">
        <f t="shared" si="1"/>
        <v>92.8</v>
      </c>
      <c r="L28" s="607">
        <v>6866</v>
      </c>
      <c r="N28" s="609">
        <f t="shared" si="0"/>
        <v>23</v>
      </c>
    </row>
    <row r="29" spans="1:14">
      <c r="B29" s="608"/>
      <c r="C29" s="608" t="s">
        <v>426</v>
      </c>
      <c r="D29" s="1659">
        <v>77.900000000000006</v>
      </c>
      <c r="E29" s="1543"/>
      <c r="F29" s="1544">
        <v>5121</v>
      </c>
      <c r="G29" s="1545">
        <v>9098</v>
      </c>
      <c r="H29" s="1544">
        <v>9785</v>
      </c>
      <c r="I29" s="1546">
        <v>62</v>
      </c>
      <c r="J29" s="1691">
        <v>156.08500000000001</v>
      </c>
      <c r="K29" s="612">
        <f t="shared" si="1"/>
        <v>94.2</v>
      </c>
      <c r="L29" s="607">
        <v>9753</v>
      </c>
      <c r="N29" s="609">
        <f t="shared" si="0"/>
        <v>32</v>
      </c>
    </row>
    <row r="30" spans="1:14">
      <c r="B30" s="608"/>
      <c r="C30" s="608" t="s">
        <v>166</v>
      </c>
      <c r="D30" s="1659">
        <v>75.400000000000006</v>
      </c>
      <c r="E30" s="1543"/>
      <c r="F30" s="1544">
        <v>4988</v>
      </c>
      <c r="G30" s="1545">
        <v>8098</v>
      </c>
      <c r="H30" s="1544">
        <v>10622</v>
      </c>
      <c r="I30" s="1546">
        <v>67</v>
      </c>
      <c r="J30" s="1691">
        <v>154.977</v>
      </c>
      <c r="K30" s="612">
        <f t="shared" si="1"/>
        <v>95.1</v>
      </c>
      <c r="L30" s="607">
        <v>10587</v>
      </c>
      <c r="N30" s="609">
        <f t="shared" si="0"/>
        <v>35</v>
      </c>
    </row>
    <row r="31" spans="1:14">
      <c r="B31" s="608"/>
      <c r="C31" s="608" t="s">
        <v>167</v>
      </c>
      <c r="D31" s="1659">
        <v>81.599999999999994</v>
      </c>
      <c r="E31" s="1543"/>
      <c r="F31" s="1544">
        <v>6610</v>
      </c>
      <c r="G31" s="1545">
        <v>6018</v>
      </c>
      <c r="H31" s="1544">
        <v>11812</v>
      </c>
      <c r="I31" s="1546">
        <v>56</v>
      </c>
      <c r="J31" s="1691">
        <v>151.84</v>
      </c>
      <c r="K31" s="612">
        <f t="shared" si="1"/>
        <v>93.8</v>
      </c>
      <c r="L31" s="607">
        <v>11773</v>
      </c>
      <c r="N31" s="609">
        <f t="shared" si="0"/>
        <v>39</v>
      </c>
    </row>
    <row r="32" spans="1:14">
      <c r="B32" s="608"/>
      <c r="C32" s="611" t="s">
        <v>168</v>
      </c>
      <c r="D32" s="1659">
        <v>75.099999999999994</v>
      </c>
      <c r="E32" s="1543"/>
      <c r="F32" s="1544">
        <v>5502</v>
      </c>
      <c r="G32" s="1545">
        <v>4468</v>
      </c>
      <c r="H32" s="1544">
        <v>10705</v>
      </c>
      <c r="I32" s="1546">
        <v>66</v>
      </c>
      <c r="J32" s="1691">
        <v>151.77600000000001</v>
      </c>
      <c r="K32" s="612">
        <f t="shared" si="1"/>
        <v>94.2</v>
      </c>
      <c r="L32" s="607">
        <v>10670</v>
      </c>
      <c r="N32" s="609">
        <f t="shared" si="0"/>
        <v>35</v>
      </c>
    </row>
    <row r="33" spans="1:14">
      <c r="A33" s="605">
        <v>1978</v>
      </c>
      <c r="B33" s="606" t="s">
        <v>428</v>
      </c>
      <c r="C33" s="606" t="s">
        <v>418</v>
      </c>
      <c r="D33" s="1658">
        <v>76.599999999999994</v>
      </c>
      <c r="E33" s="1539"/>
      <c r="F33" s="1540">
        <v>5460</v>
      </c>
      <c r="G33" s="1541">
        <v>9161</v>
      </c>
      <c r="H33" s="1540">
        <v>6732</v>
      </c>
      <c r="I33" s="1542">
        <v>47</v>
      </c>
      <c r="J33" s="1690">
        <v>151.429</v>
      </c>
      <c r="K33" s="612">
        <f>ROUND((J33/J21*100),1)</f>
        <v>92.7</v>
      </c>
      <c r="L33" s="607">
        <v>6710</v>
      </c>
      <c r="N33" s="609">
        <f t="shared" si="0"/>
        <v>22</v>
      </c>
    </row>
    <row r="34" spans="1:14">
      <c r="B34" s="608"/>
      <c r="C34" s="608" t="s">
        <v>419</v>
      </c>
      <c r="D34" s="1659">
        <v>76.5</v>
      </c>
      <c r="E34" s="1543"/>
      <c r="F34" s="1544">
        <v>4847</v>
      </c>
      <c r="G34" s="1545">
        <v>7663</v>
      </c>
      <c r="H34" s="1544">
        <v>9834</v>
      </c>
      <c r="I34" s="1546">
        <v>44</v>
      </c>
      <c r="J34" s="1691">
        <v>152.79900000000001</v>
      </c>
      <c r="K34" s="612">
        <f t="shared" ref="K34:K44" si="2">ROUND((J34/J22*100),1)</f>
        <v>94.3</v>
      </c>
      <c r="L34" s="607">
        <v>9802</v>
      </c>
      <c r="N34" s="609">
        <f t="shared" si="0"/>
        <v>32</v>
      </c>
    </row>
    <row r="35" spans="1:14">
      <c r="B35" s="608"/>
      <c r="C35" s="608" t="s">
        <v>420</v>
      </c>
      <c r="D35" s="1659">
        <v>76.7</v>
      </c>
      <c r="E35" s="1543"/>
      <c r="F35" s="1544">
        <v>4874</v>
      </c>
      <c r="G35" s="1545">
        <v>9329</v>
      </c>
      <c r="H35" s="1544">
        <v>15412</v>
      </c>
      <c r="I35" s="1546">
        <v>63</v>
      </c>
      <c r="J35" s="1691">
        <v>152.31200000000001</v>
      </c>
      <c r="K35" s="612">
        <f>ROUND((J35/J23*100),1)</f>
        <v>94.7</v>
      </c>
      <c r="L35" s="607">
        <v>15362</v>
      </c>
      <c r="N35" s="609">
        <f t="shared" si="0"/>
        <v>50</v>
      </c>
    </row>
    <row r="36" spans="1:14">
      <c r="B36" s="608"/>
      <c r="C36" s="608" t="s">
        <v>421</v>
      </c>
      <c r="D36" s="1659">
        <v>77.5</v>
      </c>
      <c r="E36" s="1543"/>
      <c r="F36" s="1544">
        <v>5575</v>
      </c>
      <c r="G36" s="1545">
        <v>7799</v>
      </c>
      <c r="H36" s="1544">
        <v>10559</v>
      </c>
      <c r="I36" s="1546">
        <v>50</v>
      </c>
      <c r="J36" s="1691">
        <v>151.55799999999999</v>
      </c>
      <c r="K36" s="612">
        <f t="shared" si="2"/>
        <v>92.9</v>
      </c>
      <c r="L36" s="607">
        <v>10525</v>
      </c>
      <c r="N36" s="609">
        <f t="shared" si="0"/>
        <v>34</v>
      </c>
    </row>
    <row r="37" spans="1:14">
      <c r="B37" s="608"/>
      <c r="C37" s="608" t="s">
        <v>422</v>
      </c>
      <c r="D37" s="1659">
        <v>76.599999999999994</v>
      </c>
      <c r="E37" s="1543"/>
      <c r="F37" s="1544">
        <v>4890</v>
      </c>
      <c r="G37" s="1545">
        <v>8263</v>
      </c>
      <c r="H37" s="1544">
        <v>10101</v>
      </c>
      <c r="I37" s="1546">
        <v>64</v>
      </c>
      <c r="J37" s="1691">
        <v>152.63300000000001</v>
      </c>
      <c r="K37" s="612">
        <f t="shared" si="2"/>
        <v>94.3</v>
      </c>
      <c r="L37" s="607">
        <v>10068</v>
      </c>
      <c r="N37" s="609">
        <f t="shared" si="0"/>
        <v>33</v>
      </c>
    </row>
    <row r="38" spans="1:14">
      <c r="B38" s="608"/>
      <c r="C38" s="608" t="s">
        <v>423</v>
      </c>
      <c r="D38" s="1659">
        <v>79.2</v>
      </c>
      <c r="E38" s="1543"/>
      <c r="F38" s="1544">
        <v>6992</v>
      </c>
      <c r="G38" s="1545">
        <v>7855</v>
      </c>
      <c r="H38" s="1544">
        <v>12008</v>
      </c>
      <c r="I38" s="1546">
        <v>46</v>
      </c>
      <c r="J38" s="1691">
        <v>150.04400000000001</v>
      </c>
      <c r="K38" s="612">
        <f t="shared" si="2"/>
        <v>94.4</v>
      </c>
      <c r="L38" s="607">
        <v>11969</v>
      </c>
      <c r="N38" s="609">
        <f t="shared" si="0"/>
        <v>39</v>
      </c>
    </row>
    <row r="39" spans="1:14">
      <c r="B39" s="608"/>
      <c r="C39" s="608" t="s">
        <v>424</v>
      </c>
      <c r="D39" s="1659">
        <v>79.5</v>
      </c>
      <c r="E39" s="1543"/>
      <c r="F39" s="1544">
        <v>5511</v>
      </c>
      <c r="G39" s="1545">
        <v>7594</v>
      </c>
      <c r="H39" s="1544">
        <v>14654</v>
      </c>
      <c r="I39" s="1546">
        <v>45</v>
      </c>
      <c r="J39" s="1691">
        <v>148.66300000000001</v>
      </c>
      <c r="K39" s="612">
        <f t="shared" si="2"/>
        <v>94.8</v>
      </c>
      <c r="L39" s="607">
        <v>14607</v>
      </c>
      <c r="N39" s="609">
        <f t="shared" si="0"/>
        <v>47</v>
      </c>
    </row>
    <row r="40" spans="1:14">
      <c r="B40" s="608"/>
      <c r="C40" s="608" t="s">
        <v>425</v>
      </c>
      <c r="D40" s="1659">
        <v>81</v>
      </c>
      <c r="E40" s="1543"/>
      <c r="F40" s="1544">
        <v>4149</v>
      </c>
      <c r="G40" s="1545">
        <v>9759</v>
      </c>
      <c r="H40" s="1544">
        <v>8137</v>
      </c>
      <c r="I40" s="1546">
        <v>49</v>
      </c>
      <c r="J40" s="1691">
        <v>148.59100000000001</v>
      </c>
      <c r="K40" s="612">
        <f t="shared" si="2"/>
        <v>95.3</v>
      </c>
      <c r="L40" s="607">
        <v>8111</v>
      </c>
      <c r="N40" s="609">
        <f t="shared" si="0"/>
        <v>26</v>
      </c>
    </row>
    <row r="41" spans="1:14">
      <c r="B41" s="608"/>
      <c r="C41" s="608" t="s">
        <v>426</v>
      </c>
      <c r="D41" s="1659">
        <v>81.5</v>
      </c>
      <c r="E41" s="1543"/>
      <c r="F41" s="1544">
        <v>3334</v>
      </c>
      <c r="G41" s="1545">
        <v>9984</v>
      </c>
      <c r="H41" s="1544">
        <v>11741</v>
      </c>
      <c r="I41" s="1546">
        <v>47</v>
      </c>
      <c r="J41" s="1691">
        <v>147.346</v>
      </c>
      <c r="K41" s="612">
        <f t="shared" si="2"/>
        <v>94.4</v>
      </c>
      <c r="L41" s="607">
        <v>11704</v>
      </c>
      <c r="N41" s="609">
        <f t="shared" si="0"/>
        <v>37</v>
      </c>
    </row>
    <row r="42" spans="1:14">
      <c r="B42" s="608"/>
      <c r="C42" s="608" t="s">
        <v>166</v>
      </c>
      <c r="D42" s="1659">
        <v>82</v>
      </c>
      <c r="E42" s="1543"/>
      <c r="F42" s="1544">
        <v>4833</v>
      </c>
      <c r="G42" s="1545">
        <v>8325</v>
      </c>
      <c r="H42" s="1544">
        <v>12048</v>
      </c>
      <c r="I42" s="1546">
        <v>89</v>
      </c>
      <c r="J42" s="1691">
        <v>148.78200000000001</v>
      </c>
      <c r="K42" s="612">
        <f t="shared" si="2"/>
        <v>96</v>
      </c>
      <c r="L42" s="607">
        <v>12010</v>
      </c>
      <c r="N42" s="609">
        <f t="shared" si="0"/>
        <v>38</v>
      </c>
    </row>
    <row r="43" spans="1:14">
      <c r="B43" s="608"/>
      <c r="C43" s="608" t="s">
        <v>167</v>
      </c>
      <c r="D43" s="1659">
        <v>81.900000000000006</v>
      </c>
      <c r="E43" s="1543"/>
      <c r="F43" s="1544">
        <v>5679</v>
      </c>
      <c r="G43" s="1545">
        <v>6708</v>
      </c>
      <c r="H43" s="1544">
        <v>12890</v>
      </c>
      <c r="I43" s="1546">
        <v>56</v>
      </c>
      <c r="J43" s="1691">
        <v>149.52799999999999</v>
      </c>
      <c r="K43" s="612">
        <f t="shared" si="2"/>
        <v>98.5</v>
      </c>
      <c r="L43" s="607">
        <v>12849</v>
      </c>
      <c r="N43" s="609">
        <f t="shared" si="0"/>
        <v>41</v>
      </c>
    </row>
    <row r="44" spans="1:14">
      <c r="A44" s="610"/>
      <c r="B44" s="611"/>
      <c r="C44" s="611" t="s">
        <v>168</v>
      </c>
      <c r="D44" s="1660">
        <v>82.9</v>
      </c>
      <c r="E44" s="1547"/>
      <c r="F44" s="1548">
        <v>5865</v>
      </c>
      <c r="G44" s="1549">
        <v>4661</v>
      </c>
      <c r="H44" s="1548">
        <v>12964</v>
      </c>
      <c r="I44" s="1550">
        <v>37</v>
      </c>
      <c r="J44" s="1692">
        <v>151.90299999999999</v>
      </c>
      <c r="K44" s="612">
        <f t="shared" si="2"/>
        <v>100.1</v>
      </c>
      <c r="L44" s="607">
        <v>12923</v>
      </c>
      <c r="N44" s="609">
        <f t="shared" si="0"/>
        <v>41</v>
      </c>
    </row>
    <row r="45" spans="1:14">
      <c r="A45" s="571">
        <v>1979</v>
      </c>
      <c r="B45" s="608" t="s">
        <v>429</v>
      </c>
      <c r="C45" s="606" t="s">
        <v>418</v>
      </c>
      <c r="D45" s="1659">
        <v>83.3</v>
      </c>
      <c r="E45" s="1543"/>
      <c r="F45" s="1544">
        <v>3377</v>
      </c>
      <c r="G45" s="1545">
        <v>10092</v>
      </c>
      <c r="H45" s="1544">
        <v>8521</v>
      </c>
      <c r="I45" s="1546">
        <v>37</v>
      </c>
      <c r="J45" s="1691">
        <v>156.44800000000001</v>
      </c>
      <c r="K45" s="612">
        <f>ROUND((J45/J33*100),1)</f>
        <v>103.3</v>
      </c>
      <c r="L45" s="607">
        <v>8494</v>
      </c>
      <c r="N45" s="609">
        <f t="shared" si="0"/>
        <v>27</v>
      </c>
    </row>
    <row r="46" spans="1:14">
      <c r="B46" s="608"/>
      <c r="C46" s="608" t="s">
        <v>419</v>
      </c>
      <c r="D46" s="1659">
        <v>82.6</v>
      </c>
      <c r="E46" s="1543"/>
      <c r="F46" s="1544">
        <v>4235</v>
      </c>
      <c r="G46" s="1545">
        <v>8819</v>
      </c>
      <c r="H46" s="1544">
        <v>11911</v>
      </c>
      <c r="I46" s="1546">
        <v>25</v>
      </c>
      <c r="J46" s="1691">
        <v>159.869</v>
      </c>
      <c r="K46" s="612">
        <f t="shared" ref="K46:K56" si="3">ROUND((J46/J34*100),1)</f>
        <v>104.6</v>
      </c>
      <c r="L46" s="607">
        <v>11873</v>
      </c>
      <c r="N46" s="609">
        <f t="shared" si="0"/>
        <v>38</v>
      </c>
    </row>
    <row r="47" spans="1:14">
      <c r="B47" s="608"/>
      <c r="C47" s="608" t="s">
        <v>420</v>
      </c>
      <c r="D47" s="1659">
        <v>86.1</v>
      </c>
      <c r="E47" s="1543"/>
      <c r="F47" s="1544">
        <v>4565</v>
      </c>
      <c r="G47" s="1545">
        <v>11587</v>
      </c>
      <c r="H47" s="1544">
        <v>17912</v>
      </c>
      <c r="I47" s="1546">
        <v>35</v>
      </c>
      <c r="J47" s="1691">
        <v>163.65899999999999</v>
      </c>
      <c r="K47" s="612">
        <f>ROUND((J47/J35*100),1)</f>
        <v>107.4</v>
      </c>
      <c r="L47" s="607">
        <v>17855</v>
      </c>
      <c r="N47" s="609">
        <f t="shared" si="0"/>
        <v>57</v>
      </c>
    </row>
    <row r="48" spans="1:14">
      <c r="B48" s="608"/>
      <c r="C48" s="608" t="s">
        <v>421</v>
      </c>
      <c r="D48" s="1659">
        <v>86.7</v>
      </c>
      <c r="E48" s="1543"/>
      <c r="F48" s="1544">
        <v>5946</v>
      </c>
      <c r="G48" s="1545">
        <v>9947</v>
      </c>
      <c r="H48" s="1544">
        <v>11658</v>
      </c>
      <c r="I48" s="1546">
        <v>33</v>
      </c>
      <c r="J48" s="1691">
        <v>167.80699999999999</v>
      </c>
      <c r="K48" s="612">
        <f t="shared" si="3"/>
        <v>110.7</v>
      </c>
      <c r="L48" s="607">
        <v>11621</v>
      </c>
      <c r="N48" s="609">
        <f t="shared" si="0"/>
        <v>37</v>
      </c>
    </row>
    <row r="49" spans="1:14">
      <c r="B49" s="608"/>
      <c r="C49" s="608" t="s">
        <v>422</v>
      </c>
      <c r="D49" s="1659">
        <v>87.6</v>
      </c>
      <c r="E49" s="1543"/>
      <c r="F49" s="1544">
        <v>4180</v>
      </c>
      <c r="G49" s="1545">
        <v>10551</v>
      </c>
      <c r="H49" s="1544">
        <v>12087</v>
      </c>
      <c r="I49" s="1546">
        <v>27</v>
      </c>
      <c r="J49" s="1691">
        <v>172.68600000000001</v>
      </c>
      <c r="K49" s="612">
        <f t="shared" si="3"/>
        <v>113.1</v>
      </c>
      <c r="L49" s="607">
        <v>12049</v>
      </c>
      <c r="N49" s="609">
        <f t="shared" si="0"/>
        <v>38</v>
      </c>
    </row>
    <row r="50" spans="1:14">
      <c r="B50" s="608"/>
      <c r="C50" s="608" t="s">
        <v>423</v>
      </c>
      <c r="D50" s="1659">
        <v>87.9</v>
      </c>
      <c r="E50" s="1543"/>
      <c r="F50" s="1544">
        <v>6018</v>
      </c>
      <c r="G50" s="1545">
        <v>9312</v>
      </c>
      <c r="H50" s="1544">
        <v>12873</v>
      </c>
      <c r="I50" s="1546">
        <v>39</v>
      </c>
      <c r="J50" s="1691">
        <v>176.70500000000001</v>
      </c>
      <c r="K50" s="612">
        <f t="shared" si="3"/>
        <v>117.8</v>
      </c>
      <c r="L50" s="607">
        <v>12833</v>
      </c>
      <c r="N50" s="609">
        <f t="shared" si="0"/>
        <v>40</v>
      </c>
    </row>
    <row r="51" spans="1:14">
      <c r="B51" s="608"/>
      <c r="C51" s="608" t="s">
        <v>424</v>
      </c>
      <c r="D51" s="1659">
        <v>87.3</v>
      </c>
      <c r="E51" s="1543"/>
      <c r="F51" s="1544">
        <v>5844</v>
      </c>
      <c r="G51" s="1545">
        <v>9440</v>
      </c>
      <c r="H51" s="1544">
        <v>15223</v>
      </c>
      <c r="I51" s="1546">
        <v>35</v>
      </c>
      <c r="J51" s="1691">
        <v>178.89400000000001</v>
      </c>
      <c r="K51" s="612">
        <f t="shared" si="3"/>
        <v>120.3</v>
      </c>
      <c r="L51" s="607">
        <v>15176</v>
      </c>
      <c r="N51" s="609">
        <f t="shared" si="0"/>
        <v>47</v>
      </c>
    </row>
    <row r="52" spans="1:14">
      <c r="B52" s="608"/>
      <c r="C52" s="608" t="s">
        <v>425</v>
      </c>
      <c r="D52" s="1659">
        <v>86.8</v>
      </c>
      <c r="E52" s="1543"/>
      <c r="F52" s="1544">
        <v>4516</v>
      </c>
      <c r="G52" s="1545">
        <v>11474</v>
      </c>
      <c r="H52" s="1544">
        <v>8725</v>
      </c>
      <c r="I52" s="1546">
        <v>41</v>
      </c>
      <c r="J52" s="1691">
        <v>180.14599999999999</v>
      </c>
      <c r="K52" s="612">
        <f t="shared" si="3"/>
        <v>121.2</v>
      </c>
      <c r="L52" s="607">
        <v>8698</v>
      </c>
      <c r="N52" s="609">
        <f t="shared" si="0"/>
        <v>27</v>
      </c>
    </row>
    <row r="53" spans="1:14">
      <c r="B53" s="608"/>
      <c r="C53" s="608" t="s">
        <v>426</v>
      </c>
      <c r="D53" s="1659">
        <v>89.1</v>
      </c>
      <c r="E53" s="1543"/>
      <c r="F53" s="1544">
        <v>3334</v>
      </c>
      <c r="G53" s="1545">
        <v>11681</v>
      </c>
      <c r="H53" s="1544">
        <v>11890</v>
      </c>
      <c r="I53" s="1546">
        <v>41</v>
      </c>
      <c r="J53" s="1691">
        <v>183.59100000000001</v>
      </c>
      <c r="K53" s="612">
        <f t="shared" si="3"/>
        <v>124.6</v>
      </c>
      <c r="L53" s="607">
        <v>11853</v>
      </c>
      <c r="N53" s="609">
        <f t="shared" si="0"/>
        <v>37</v>
      </c>
    </row>
    <row r="54" spans="1:14">
      <c r="B54" s="608"/>
      <c r="C54" s="608" t="s">
        <v>166</v>
      </c>
      <c r="D54" s="1659">
        <v>86.6</v>
      </c>
      <c r="E54" s="1543"/>
      <c r="F54" s="1544">
        <v>4833</v>
      </c>
      <c r="G54" s="1545">
        <v>11237</v>
      </c>
      <c r="H54" s="1544">
        <v>12856</v>
      </c>
      <c r="I54" s="1546">
        <v>36</v>
      </c>
      <c r="J54" s="1691">
        <v>185.22300000000001</v>
      </c>
      <c r="K54" s="612">
        <f t="shared" si="3"/>
        <v>124.5</v>
      </c>
      <c r="L54" s="607">
        <v>12816</v>
      </c>
      <c r="N54" s="609">
        <f t="shared" si="0"/>
        <v>40</v>
      </c>
    </row>
    <row r="55" spans="1:14">
      <c r="B55" s="608"/>
      <c r="C55" s="608" t="s">
        <v>167</v>
      </c>
      <c r="D55" s="1659">
        <v>86.6</v>
      </c>
      <c r="E55" s="1543"/>
      <c r="F55" s="1544">
        <v>5679</v>
      </c>
      <c r="G55" s="1545">
        <v>9171</v>
      </c>
      <c r="H55" s="1544">
        <v>13225</v>
      </c>
      <c r="I55" s="1546">
        <v>34</v>
      </c>
      <c r="J55" s="1691">
        <v>188.977</v>
      </c>
      <c r="K55" s="612">
        <f t="shared" si="3"/>
        <v>126.4</v>
      </c>
      <c r="L55" s="607">
        <v>13184</v>
      </c>
      <c r="N55" s="609">
        <f t="shared" si="0"/>
        <v>41</v>
      </c>
    </row>
    <row r="56" spans="1:14">
      <c r="B56" s="608"/>
      <c r="C56" s="611" t="s">
        <v>168</v>
      </c>
      <c r="D56" s="1659">
        <v>85.6</v>
      </c>
      <c r="E56" s="1543"/>
      <c r="F56" s="1544">
        <v>5865</v>
      </c>
      <c r="G56" s="1545">
        <v>6662</v>
      </c>
      <c r="H56" s="1544">
        <v>12350</v>
      </c>
      <c r="I56" s="1546">
        <v>31</v>
      </c>
      <c r="J56" s="1691">
        <v>191.40199999999999</v>
      </c>
      <c r="K56" s="612">
        <f t="shared" si="3"/>
        <v>126</v>
      </c>
      <c r="L56" s="607">
        <v>12312</v>
      </c>
      <c r="N56" s="609">
        <f t="shared" si="0"/>
        <v>38</v>
      </c>
    </row>
    <row r="57" spans="1:14">
      <c r="A57" s="605">
        <v>1980</v>
      </c>
      <c r="B57" s="606" t="s">
        <v>430</v>
      </c>
      <c r="C57" s="606" t="s">
        <v>418</v>
      </c>
      <c r="D57" s="1658">
        <v>87.6</v>
      </c>
      <c r="E57" s="1539"/>
      <c r="F57" s="1540">
        <v>2945</v>
      </c>
      <c r="G57" s="1541">
        <v>12439</v>
      </c>
      <c r="H57" s="1540">
        <v>8228</v>
      </c>
      <c r="I57" s="1542">
        <v>33</v>
      </c>
      <c r="J57" s="1690">
        <v>200.26300000000001</v>
      </c>
      <c r="K57" s="612">
        <f>ROUND((J57/J45*100),1)</f>
        <v>128</v>
      </c>
      <c r="L57" s="607">
        <v>8203</v>
      </c>
      <c r="N57" s="609">
        <f t="shared" si="0"/>
        <v>25</v>
      </c>
    </row>
    <row r="58" spans="1:14">
      <c r="B58" s="608"/>
      <c r="C58" s="608" t="s">
        <v>419</v>
      </c>
      <c r="D58" s="1659">
        <v>89.3</v>
      </c>
      <c r="E58" s="1543"/>
      <c r="F58" s="1544">
        <v>3878</v>
      </c>
      <c r="G58" s="1545">
        <v>11705</v>
      </c>
      <c r="H58" s="1544">
        <v>12351</v>
      </c>
      <c r="I58" s="1546">
        <v>45</v>
      </c>
      <c r="J58" s="1691">
        <v>208.04400000000001</v>
      </c>
      <c r="K58" s="612">
        <f t="shared" ref="K58:K68" si="4">ROUND((J58/J46*100),1)</f>
        <v>130.1</v>
      </c>
      <c r="L58" s="607">
        <v>12313</v>
      </c>
      <c r="N58" s="609">
        <f t="shared" si="0"/>
        <v>38</v>
      </c>
    </row>
    <row r="59" spans="1:14">
      <c r="B59" s="608"/>
      <c r="C59" s="608" t="s">
        <v>420</v>
      </c>
      <c r="D59" s="1659">
        <v>89.1</v>
      </c>
      <c r="E59" s="1543"/>
      <c r="F59" s="1544">
        <v>4846</v>
      </c>
      <c r="G59" s="1545">
        <v>13192</v>
      </c>
      <c r="H59" s="1544">
        <v>17826</v>
      </c>
      <c r="I59" s="1546">
        <v>35</v>
      </c>
      <c r="J59" s="1691">
        <v>207.846</v>
      </c>
      <c r="K59" s="612">
        <f>ROUND((J59/J47*100),1)</f>
        <v>127</v>
      </c>
      <c r="L59" s="607">
        <v>17771</v>
      </c>
      <c r="N59" s="609">
        <f t="shared" si="0"/>
        <v>55</v>
      </c>
    </row>
    <row r="60" spans="1:14">
      <c r="B60" s="608"/>
      <c r="C60" s="608" t="s">
        <v>421</v>
      </c>
      <c r="D60" s="1659">
        <v>89</v>
      </c>
      <c r="E60" s="1543"/>
      <c r="F60" s="1544">
        <v>6367</v>
      </c>
      <c r="G60" s="1545">
        <v>11200</v>
      </c>
      <c r="H60" s="1544">
        <v>11651</v>
      </c>
      <c r="I60" s="1546">
        <v>45</v>
      </c>
      <c r="J60" s="1691">
        <v>209.833</v>
      </c>
      <c r="K60" s="612">
        <f t="shared" si="4"/>
        <v>125</v>
      </c>
      <c r="L60" s="607">
        <v>11615</v>
      </c>
      <c r="N60" s="609">
        <f t="shared" si="0"/>
        <v>36</v>
      </c>
    </row>
    <row r="61" spans="1:14">
      <c r="B61" s="608"/>
      <c r="C61" s="608" t="s">
        <v>422</v>
      </c>
      <c r="D61" s="1659">
        <v>91.4</v>
      </c>
      <c r="E61" s="1543"/>
      <c r="F61" s="1544">
        <v>4530</v>
      </c>
      <c r="G61" s="1545">
        <v>10397</v>
      </c>
      <c r="H61" s="1544">
        <v>11020</v>
      </c>
      <c r="I61" s="1546">
        <v>43</v>
      </c>
      <c r="J61" s="1691">
        <v>204.834</v>
      </c>
      <c r="K61" s="612">
        <f t="shared" si="4"/>
        <v>118.6</v>
      </c>
      <c r="L61" s="607">
        <v>10986</v>
      </c>
      <c r="N61" s="609">
        <f t="shared" si="0"/>
        <v>34</v>
      </c>
    </row>
    <row r="62" spans="1:14">
      <c r="B62" s="608"/>
      <c r="C62" s="608" t="s">
        <v>423</v>
      </c>
      <c r="D62" s="1659">
        <v>87.6</v>
      </c>
      <c r="E62" s="1543"/>
      <c r="F62" s="1544">
        <v>4263</v>
      </c>
      <c r="G62" s="1545">
        <v>10075</v>
      </c>
      <c r="H62" s="1544">
        <v>12026</v>
      </c>
      <c r="I62" s="1546">
        <v>43</v>
      </c>
      <c r="J62" s="1691">
        <v>201.94200000000001</v>
      </c>
      <c r="K62" s="612">
        <f t="shared" si="4"/>
        <v>114.3</v>
      </c>
      <c r="L62" s="607">
        <v>11989</v>
      </c>
      <c r="N62" s="609">
        <f t="shared" si="0"/>
        <v>37</v>
      </c>
    </row>
    <row r="63" spans="1:14">
      <c r="B63" s="608"/>
      <c r="C63" s="608" t="s">
        <v>424</v>
      </c>
      <c r="D63" s="1659">
        <v>89.3</v>
      </c>
      <c r="E63" s="1543"/>
      <c r="F63" s="1544">
        <v>4324</v>
      </c>
      <c r="G63" s="1545">
        <v>11203</v>
      </c>
      <c r="H63" s="1544">
        <v>15632</v>
      </c>
      <c r="I63" s="1546">
        <v>37</v>
      </c>
      <c r="J63" s="1691">
        <v>202.048</v>
      </c>
      <c r="K63" s="612">
        <f t="shared" si="4"/>
        <v>112.9</v>
      </c>
      <c r="L63" s="607">
        <v>15584</v>
      </c>
      <c r="N63" s="609">
        <f t="shared" si="0"/>
        <v>48</v>
      </c>
    </row>
    <row r="64" spans="1:14">
      <c r="B64" s="608"/>
      <c r="C64" s="608" t="s">
        <v>425</v>
      </c>
      <c r="D64" s="1659">
        <v>83.9</v>
      </c>
      <c r="E64" s="1543"/>
      <c r="F64" s="1544">
        <v>4053</v>
      </c>
      <c r="G64" s="1545">
        <v>10318</v>
      </c>
      <c r="H64" s="1544">
        <v>7419</v>
      </c>
      <c r="I64" s="1546">
        <v>44</v>
      </c>
      <c r="J64" s="1691">
        <v>202.26</v>
      </c>
      <c r="K64" s="612">
        <f t="shared" si="4"/>
        <v>112.3</v>
      </c>
      <c r="L64" s="607">
        <v>7396</v>
      </c>
      <c r="N64" s="609">
        <f t="shared" si="0"/>
        <v>23</v>
      </c>
    </row>
    <row r="65" spans="1:14">
      <c r="B65" s="608"/>
      <c r="C65" s="608" t="s">
        <v>426</v>
      </c>
      <c r="D65" s="1659">
        <v>85.1</v>
      </c>
      <c r="E65" s="1543"/>
      <c r="F65" s="1544">
        <v>3800</v>
      </c>
      <c r="G65" s="1545">
        <v>11205</v>
      </c>
      <c r="H65" s="1544">
        <v>11494</v>
      </c>
      <c r="I65" s="1546">
        <v>43</v>
      </c>
      <c r="J65" s="1691">
        <v>198.679</v>
      </c>
      <c r="K65" s="612">
        <f t="shared" si="4"/>
        <v>108.2</v>
      </c>
      <c r="L65" s="607">
        <v>11458</v>
      </c>
      <c r="N65" s="609">
        <f t="shared" si="0"/>
        <v>36</v>
      </c>
    </row>
    <row r="66" spans="1:14">
      <c r="B66" s="608"/>
      <c r="C66" s="608" t="s">
        <v>166</v>
      </c>
      <c r="D66" s="1659">
        <v>85.8</v>
      </c>
      <c r="E66" s="1543"/>
      <c r="F66" s="1544">
        <v>3107</v>
      </c>
      <c r="G66" s="1545">
        <v>11067</v>
      </c>
      <c r="H66" s="1544">
        <v>11731</v>
      </c>
      <c r="I66" s="1546">
        <v>45</v>
      </c>
      <c r="J66" s="1691">
        <v>197.43600000000001</v>
      </c>
      <c r="K66" s="612">
        <f t="shared" si="4"/>
        <v>106.6</v>
      </c>
      <c r="L66" s="607">
        <v>11694</v>
      </c>
      <c r="N66" s="609">
        <f t="shared" si="0"/>
        <v>37</v>
      </c>
    </row>
    <row r="67" spans="1:14">
      <c r="B67" s="608"/>
      <c r="C67" s="608" t="s">
        <v>167</v>
      </c>
      <c r="D67" s="1659">
        <v>85.1</v>
      </c>
      <c r="E67" s="1543"/>
      <c r="F67" s="1544">
        <v>3900</v>
      </c>
      <c r="G67" s="1545">
        <v>8533</v>
      </c>
      <c r="H67" s="1544">
        <v>11869</v>
      </c>
      <c r="I67" s="1546">
        <v>40</v>
      </c>
      <c r="J67" s="1691">
        <v>196.53899999999999</v>
      </c>
      <c r="K67" s="612">
        <f t="shared" si="4"/>
        <v>104</v>
      </c>
      <c r="L67" s="607">
        <v>11832</v>
      </c>
      <c r="N67" s="609">
        <f t="shared" si="0"/>
        <v>37</v>
      </c>
    </row>
    <row r="68" spans="1:14">
      <c r="A68" s="610"/>
      <c r="B68" s="611"/>
      <c r="C68" s="611" t="s">
        <v>168</v>
      </c>
      <c r="D68" s="1660">
        <v>87.9</v>
      </c>
      <c r="E68" s="1547"/>
      <c r="F68" s="1548">
        <v>4155</v>
      </c>
      <c r="G68" s="1549">
        <v>6508</v>
      </c>
      <c r="H68" s="1548">
        <v>11755</v>
      </c>
      <c r="I68" s="1550">
        <v>45</v>
      </c>
      <c r="J68" s="1692">
        <v>192.471</v>
      </c>
      <c r="K68" s="612">
        <f t="shared" si="4"/>
        <v>100.6</v>
      </c>
      <c r="L68" s="607">
        <v>11718</v>
      </c>
      <c r="N68" s="609">
        <f t="shared" si="0"/>
        <v>37</v>
      </c>
    </row>
    <row r="69" spans="1:14">
      <c r="A69" s="571">
        <v>1981</v>
      </c>
      <c r="B69" s="608" t="s">
        <v>431</v>
      </c>
      <c r="C69" s="606" t="s">
        <v>418</v>
      </c>
      <c r="D69" s="1659">
        <v>86.6</v>
      </c>
      <c r="E69" s="1543"/>
      <c r="F69" s="1544">
        <v>3149</v>
      </c>
      <c r="G69" s="1545">
        <v>12676</v>
      </c>
      <c r="H69" s="1544">
        <v>7918</v>
      </c>
      <c r="I69" s="1546">
        <v>31</v>
      </c>
      <c r="J69" s="1691">
        <v>188.78299999999999</v>
      </c>
      <c r="K69" s="612">
        <f>ROUND((J69/J57*100),1)</f>
        <v>94.3</v>
      </c>
      <c r="L69" s="607">
        <v>7893</v>
      </c>
      <c r="N69" s="609">
        <f t="shared" si="0"/>
        <v>25</v>
      </c>
    </row>
    <row r="70" spans="1:14">
      <c r="B70" s="608"/>
      <c r="C70" s="608" t="s">
        <v>419</v>
      </c>
      <c r="D70" s="1659">
        <v>86.6</v>
      </c>
      <c r="E70" s="1543"/>
      <c r="F70" s="1544">
        <v>7205</v>
      </c>
      <c r="G70" s="1545">
        <v>9601</v>
      </c>
      <c r="H70" s="1544">
        <v>11531</v>
      </c>
      <c r="I70" s="1546">
        <v>47</v>
      </c>
      <c r="J70" s="1691">
        <v>185.54499999999999</v>
      </c>
      <c r="K70" s="612">
        <f t="shared" ref="K70:K80" si="5">ROUND((J70/J58*100),1)</f>
        <v>89.2</v>
      </c>
      <c r="L70" s="607">
        <v>11494</v>
      </c>
      <c r="N70" s="609">
        <f t="shared" si="0"/>
        <v>37</v>
      </c>
    </row>
    <row r="71" spans="1:14">
      <c r="B71" s="608"/>
      <c r="C71" s="608" t="s">
        <v>420</v>
      </c>
      <c r="D71" s="1659">
        <v>84.1</v>
      </c>
      <c r="E71" s="1543"/>
      <c r="F71" s="1544">
        <v>3995</v>
      </c>
      <c r="G71" s="1545">
        <v>11024</v>
      </c>
      <c r="H71" s="1544">
        <v>17492</v>
      </c>
      <c r="I71" s="1546">
        <v>42</v>
      </c>
      <c r="J71" s="1691">
        <v>186.36699999999999</v>
      </c>
      <c r="K71" s="612">
        <f>ROUND((J71/J59*100),1)</f>
        <v>89.7</v>
      </c>
      <c r="L71" s="607">
        <v>17436</v>
      </c>
      <c r="N71" s="609">
        <f t="shared" si="0"/>
        <v>56</v>
      </c>
    </row>
    <row r="72" spans="1:14">
      <c r="B72" s="608"/>
      <c r="C72" s="608" t="s">
        <v>421</v>
      </c>
      <c r="D72" s="1659">
        <v>85.1</v>
      </c>
      <c r="E72" s="1543"/>
      <c r="F72" s="1544">
        <v>4844</v>
      </c>
      <c r="G72" s="1545">
        <v>10080</v>
      </c>
      <c r="H72" s="1544">
        <v>12797</v>
      </c>
      <c r="I72" s="1546">
        <v>39</v>
      </c>
      <c r="J72" s="1691">
        <v>188.036</v>
      </c>
      <c r="K72" s="612">
        <f t="shared" si="5"/>
        <v>89.6</v>
      </c>
      <c r="L72" s="607">
        <v>12756</v>
      </c>
      <c r="N72" s="609">
        <f t="shared" si="0"/>
        <v>41</v>
      </c>
    </row>
    <row r="73" spans="1:14">
      <c r="B73" s="608"/>
      <c r="C73" s="608" t="s">
        <v>422</v>
      </c>
      <c r="D73" s="1659">
        <v>84.4</v>
      </c>
      <c r="E73" s="1543"/>
      <c r="F73" s="1544">
        <v>4960</v>
      </c>
      <c r="G73" s="1545">
        <v>8606</v>
      </c>
      <c r="H73" s="1544">
        <v>9586</v>
      </c>
      <c r="I73" s="1546">
        <v>52</v>
      </c>
      <c r="J73" s="1691">
        <v>188.30600000000001</v>
      </c>
      <c r="K73" s="612">
        <f t="shared" si="5"/>
        <v>91.9</v>
      </c>
      <c r="L73" s="607">
        <v>9555</v>
      </c>
      <c r="N73" s="609">
        <f t="shared" si="0"/>
        <v>31</v>
      </c>
    </row>
    <row r="74" spans="1:14">
      <c r="B74" s="608"/>
      <c r="C74" s="608" t="s">
        <v>423</v>
      </c>
      <c r="D74" s="1659">
        <v>86.6</v>
      </c>
      <c r="E74" s="1543"/>
      <c r="F74" s="1544">
        <v>6198</v>
      </c>
      <c r="G74" s="1545">
        <v>8407</v>
      </c>
      <c r="H74" s="1544">
        <v>11786</v>
      </c>
      <c r="I74" s="1546">
        <v>44</v>
      </c>
      <c r="J74" s="1691">
        <v>187.65299999999999</v>
      </c>
      <c r="K74" s="612">
        <f t="shared" si="5"/>
        <v>92.9</v>
      </c>
      <c r="L74" s="607">
        <v>11748</v>
      </c>
      <c r="N74" s="609">
        <f t="shared" si="0"/>
        <v>38</v>
      </c>
    </row>
    <row r="75" spans="1:14">
      <c r="B75" s="608"/>
      <c r="C75" s="608" t="s">
        <v>424</v>
      </c>
      <c r="D75" s="1659">
        <v>85.9</v>
      </c>
      <c r="E75" s="1543"/>
      <c r="F75" s="1544">
        <v>2954</v>
      </c>
      <c r="G75" s="1545">
        <v>9831</v>
      </c>
      <c r="H75" s="1544">
        <v>14689</v>
      </c>
      <c r="I75" s="1546">
        <v>39</v>
      </c>
      <c r="J75" s="1691">
        <v>193.202</v>
      </c>
      <c r="K75" s="612">
        <f t="shared" si="5"/>
        <v>95.6</v>
      </c>
      <c r="L75" s="607">
        <v>14642</v>
      </c>
      <c r="N75" s="609">
        <f t="shared" si="0"/>
        <v>47</v>
      </c>
    </row>
    <row r="76" spans="1:14">
      <c r="B76" s="608"/>
      <c r="C76" s="608" t="s">
        <v>425</v>
      </c>
      <c r="D76" s="1659">
        <v>91.1</v>
      </c>
      <c r="E76" s="1543"/>
      <c r="F76" s="1544">
        <v>3580</v>
      </c>
      <c r="G76" s="1545">
        <v>10333</v>
      </c>
      <c r="H76" s="1544">
        <v>7464</v>
      </c>
      <c r="I76" s="1546">
        <v>43</v>
      </c>
      <c r="J76" s="1691">
        <v>194.03</v>
      </c>
      <c r="K76" s="612">
        <f t="shared" si="5"/>
        <v>95.9</v>
      </c>
      <c r="L76" s="607">
        <v>7440</v>
      </c>
      <c r="N76" s="609">
        <f t="shared" si="0"/>
        <v>24</v>
      </c>
    </row>
    <row r="77" spans="1:14">
      <c r="B77" s="608"/>
      <c r="C77" s="608" t="s">
        <v>426</v>
      </c>
      <c r="D77" s="1659">
        <v>89.5</v>
      </c>
      <c r="E77" s="1543"/>
      <c r="F77" s="1544">
        <v>3626</v>
      </c>
      <c r="G77" s="1545">
        <v>10826</v>
      </c>
      <c r="H77" s="1544">
        <v>12317</v>
      </c>
      <c r="I77" s="1546">
        <v>41</v>
      </c>
      <c r="J77" s="1691">
        <v>192.18100000000001</v>
      </c>
      <c r="K77" s="612">
        <f t="shared" si="5"/>
        <v>96.7</v>
      </c>
      <c r="L77" s="607">
        <v>12278</v>
      </c>
      <c r="N77" s="609">
        <f t="shared" si="0"/>
        <v>39</v>
      </c>
    </row>
    <row r="78" spans="1:14">
      <c r="B78" s="608"/>
      <c r="C78" s="608" t="s">
        <v>166</v>
      </c>
      <c r="D78" s="1659">
        <v>92.5</v>
      </c>
      <c r="E78" s="1543"/>
      <c r="F78" s="1544">
        <v>3193</v>
      </c>
      <c r="G78" s="1545">
        <v>9889</v>
      </c>
      <c r="H78" s="1544">
        <v>12037</v>
      </c>
      <c r="I78" s="1546">
        <v>39</v>
      </c>
      <c r="J78" s="1691">
        <v>193.03399999999999</v>
      </c>
      <c r="K78" s="612">
        <f t="shared" si="5"/>
        <v>97.8</v>
      </c>
      <c r="L78" s="607">
        <v>11999</v>
      </c>
      <c r="N78" s="609">
        <f t="shared" ref="N78:N141" si="6">H78-L78</f>
        <v>38</v>
      </c>
    </row>
    <row r="79" spans="1:14">
      <c r="B79" s="608"/>
      <c r="C79" s="608" t="s">
        <v>167</v>
      </c>
      <c r="D79" s="1659">
        <v>92.2</v>
      </c>
      <c r="E79" s="1543"/>
      <c r="F79" s="1544">
        <v>3691</v>
      </c>
      <c r="G79" s="1545">
        <v>7789</v>
      </c>
      <c r="H79" s="1544">
        <v>12262</v>
      </c>
      <c r="I79" s="1546">
        <v>42</v>
      </c>
      <c r="J79" s="1691">
        <v>191.12700000000001</v>
      </c>
      <c r="K79" s="612">
        <f t="shared" si="5"/>
        <v>97.2</v>
      </c>
      <c r="L79" s="607">
        <v>12223</v>
      </c>
      <c r="N79" s="609">
        <f t="shared" si="6"/>
        <v>39</v>
      </c>
    </row>
    <row r="80" spans="1:14">
      <c r="B80" s="608"/>
      <c r="C80" s="611" t="s">
        <v>168</v>
      </c>
      <c r="D80" s="1659">
        <v>89.6</v>
      </c>
      <c r="E80" s="1543"/>
      <c r="F80" s="1544">
        <v>3367</v>
      </c>
      <c r="G80" s="1545">
        <v>7226</v>
      </c>
      <c r="H80" s="1544">
        <v>11693</v>
      </c>
      <c r="I80" s="1546">
        <v>47</v>
      </c>
      <c r="J80" s="1691">
        <v>192.47200000000001</v>
      </c>
      <c r="K80" s="612">
        <f t="shared" si="5"/>
        <v>100</v>
      </c>
      <c r="L80" s="607">
        <v>11656</v>
      </c>
      <c r="N80" s="609">
        <f t="shared" si="6"/>
        <v>37</v>
      </c>
    </row>
    <row r="81" spans="1:14">
      <c r="A81" s="605">
        <v>1982</v>
      </c>
      <c r="B81" s="606" t="s">
        <v>432</v>
      </c>
      <c r="C81" s="606" t="s">
        <v>418</v>
      </c>
      <c r="D81" s="1658">
        <v>90.6</v>
      </c>
      <c r="E81" s="1539"/>
      <c r="F81" s="1540">
        <v>2762</v>
      </c>
      <c r="G81" s="1541">
        <v>11058</v>
      </c>
      <c r="H81" s="1540">
        <v>7347</v>
      </c>
      <c r="I81" s="1542">
        <v>27</v>
      </c>
      <c r="J81" s="1690">
        <v>191.77199999999999</v>
      </c>
      <c r="K81" s="612">
        <f>ROUND((J81/J69*100),1)</f>
        <v>101.6</v>
      </c>
      <c r="L81" s="607">
        <v>7324</v>
      </c>
      <c r="N81" s="609">
        <f t="shared" si="6"/>
        <v>23</v>
      </c>
    </row>
    <row r="82" spans="1:14">
      <c r="B82" s="608"/>
      <c r="C82" s="608" t="s">
        <v>419</v>
      </c>
      <c r="D82" s="1659">
        <v>87.9</v>
      </c>
      <c r="E82" s="1543"/>
      <c r="F82" s="1544">
        <v>3568</v>
      </c>
      <c r="G82" s="1545">
        <v>9294</v>
      </c>
      <c r="H82" s="1544">
        <v>11126</v>
      </c>
      <c r="I82" s="1546">
        <v>34</v>
      </c>
      <c r="J82" s="1691">
        <v>190.61600000000001</v>
      </c>
      <c r="K82" s="612">
        <f t="shared" ref="K82:K92" si="7">ROUND((J82/J70*100),1)</f>
        <v>102.7</v>
      </c>
      <c r="L82" s="607">
        <v>11091</v>
      </c>
      <c r="N82" s="609">
        <f t="shared" si="6"/>
        <v>35</v>
      </c>
    </row>
    <row r="83" spans="1:14">
      <c r="B83" s="608"/>
      <c r="C83" s="608" t="s">
        <v>420</v>
      </c>
      <c r="D83" s="1659">
        <v>87.7</v>
      </c>
      <c r="E83" s="1543"/>
      <c r="F83" s="1544">
        <v>5323</v>
      </c>
      <c r="G83" s="1545">
        <v>6094</v>
      </c>
      <c r="H83" s="1544">
        <v>19181</v>
      </c>
      <c r="I83" s="1546">
        <v>41</v>
      </c>
      <c r="J83" s="1691">
        <v>190.15299999999999</v>
      </c>
      <c r="K83" s="612">
        <f>ROUND((J83/J71*100),1)</f>
        <v>102</v>
      </c>
      <c r="L83" s="607">
        <v>19121</v>
      </c>
      <c r="N83" s="609">
        <f t="shared" si="6"/>
        <v>60</v>
      </c>
    </row>
    <row r="84" spans="1:14">
      <c r="B84" s="608"/>
      <c r="C84" s="608" t="s">
        <v>421</v>
      </c>
      <c r="D84" s="1659">
        <v>86.7</v>
      </c>
      <c r="E84" s="1543"/>
      <c r="F84" s="1544">
        <v>4110</v>
      </c>
      <c r="G84" s="1545">
        <v>9020</v>
      </c>
      <c r="H84" s="1544">
        <v>11751</v>
      </c>
      <c r="I84" s="1546">
        <v>73</v>
      </c>
      <c r="J84" s="1691">
        <v>187.91300000000001</v>
      </c>
      <c r="K84" s="612">
        <f t="shared" si="7"/>
        <v>99.9</v>
      </c>
      <c r="L84" s="607">
        <v>11714</v>
      </c>
      <c r="N84" s="609">
        <f t="shared" si="6"/>
        <v>37</v>
      </c>
    </row>
    <row r="85" spans="1:14">
      <c r="B85" s="608"/>
      <c r="C85" s="608" t="s">
        <v>422</v>
      </c>
      <c r="D85" s="1659">
        <v>86.1</v>
      </c>
      <c r="E85" s="1543"/>
      <c r="F85" s="1544">
        <v>2825</v>
      </c>
      <c r="G85" s="1545">
        <v>8450</v>
      </c>
      <c r="H85" s="1544">
        <v>10296</v>
      </c>
      <c r="I85" s="1546">
        <v>41</v>
      </c>
      <c r="J85" s="1691">
        <v>185.97900000000001</v>
      </c>
      <c r="K85" s="612">
        <f t="shared" si="7"/>
        <v>98.8</v>
      </c>
      <c r="L85" s="607">
        <v>10264</v>
      </c>
      <c r="N85" s="609">
        <f t="shared" si="6"/>
        <v>32</v>
      </c>
    </row>
    <row r="86" spans="1:14">
      <c r="B86" s="608"/>
      <c r="C86" s="608" t="s">
        <v>423</v>
      </c>
      <c r="D86" s="1659">
        <v>85.9</v>
      </c>
      <c r="E86" s="1543"/>
      <c r="F86" s="1544">
        <v>3856</v>
      </c>
      <c r="G86" s="1545">
        <v>8539</v>
      </c>
      <c r="H86" s="1544">
        <v>12850</v>
      </c>
      <c r="I86" s="1546">
        <v>47</v>
      </c>
      <c r="J86" s="1691">
        <v>185.09399999999999</v>
      </c>
      <c r="K86" s="612">
        <f t="shared" si="7"/>
        <v>98.6</v>
      </c>
      <c r="L86" s="607">
        <v>12810</v>
      </c>
      <c r="N86" s="609">
        <f t="shared" si="6"/>
        <v>40</v>
      </c>
    </row>
    <row r="87" spans="1:14">
      <c r="B87" s="608"/>
      <c r="C87" s="608" t="s">
        <v>424</v>
      </c>
      <c r="D87" s="1659">
        <v>85.5</v>
      </c>
      <c r="E87" s="1543"/>
      <c r="F87" s="1544">
        <v>3789</v>
      </c>
      <c r="G87" s="1545">
        <v>8345</v>
      </c>
      <c r="H87" s="1544">
        <v>15327</v>
      </c>
      <c r="I87" s="1546">
        <v>48</v>
      </c>
      <c r="J87" s="1691">
        <v>186.18600000000001</v>
      </c>
      <c r="K87" s="612">
        <f t="shared" si="7"/>
        <v>96.4</v>
      </c>
      <c r="L87" s="607">
        <v>15279</v>
      </c>
      <c r="N87" s="609">
        <f t="shared" si="6"/>
        <v>48</v>
      </c>
    </row>
    <row r="88" spans="1:14">
      <c r="B88" s="608"/>
      <c r="C88" s="608" t="s">
        <v>425</v>
      </c>
      <c r="D88" s="1659">
        <v>86</v>
      </c>
      <c r="E88" s="1543"/>
      <c r="F88" s="1544">
        <v>3277</v>
      </c>
      <c r="G88" s="1545">
        <v>9410</v>
      </c>
      <c r="H88" s="1544">
        <v>7270</v>
      </c>
      <c r="I88" s="1546">
        <v>30</v>
      </c>
      <c r="J88" s="1691">
        <v>187.82900000000001</v>
      </c>
      <c r="K88" s="612">
        <f t="shared" si="7"/>
        <v>96.8</v>
      </c>
      <c r="L88" s="607">
        <v>7247</v>
      </c>
      <c r="N88" s="609">
        <f t="shared" si="6"/>
        <v>23</v>
      </c>
    </row>
    <row r="89" spans="1:14">
      <c r="B89" s="608"/>
      <c r="C89" s="608" t="s">
        <v>426</v>
      </c>
      <c r="D89" s="1659">
        <v>87.1</v>
      </c>
      <c r="E89" s="1543"/>
      <c r="F89" s="1544">
        <v>3245</v>
      </c>
      <c r="G89" s="1545">
        <v>9656</v>
      </c>
      <c r="H89" s="1544">
        <v>12417</v>
      </c>
      <c r="I89" s="1546">
        <v>36</v>
      </c>
      <c r="J89" s="1691">
        <v>188.893</v>
      </c>
      <c r="K89" s="612">
        <f t="shared" si="7"/>
        <v>98.3</v>
      </c>
      <c r="L89" s="607">
        <v>12377</v>
      </c>
      <c r="N89" s="609">
        <f t="shared" si="6"/>
        <v>40</v>
      </c>
    </row>
    <row r="90" spans="1:14">
      <c r="B90" s="608"/>
      <c r="C90" s="608" t="s">
        <v>166</v>
      </c>
      <c r="D90" s="1659">
        <v>86.7</v>
      </c>
      <c r="E90" s="1543"/>
      <c r="F90" s="1544">
        <v>4445</v>
      </c>
      <c r="G90" s="1545">
        <v>8462</v>
      </c>
      <c r="H90" s="1544">
        <v>11279</v>
      </c>
      <c r="I90" s="1546">
        <v>47</v>
      </c>
      <c r="J90" s="1691">
        <v>189.958</v>
      </c>
      <c r="K90" s="612">
        <f t="shared" si="7"/>
        <v>98.4</v>
      </c>
      <c r="L90" s="607">
        <v>11243</v>
      </c>
      <c r="N90" s="609">
        <f t="shared" si="6"/>
        <v>36</v>
      </c>
    </row>
    <row r="91" spans="1:14">
      <c r="B91" s="608"/>
      <c r="C91" s="608" t="s">
        <v>167</v>
      </c>
      <c r="D91" s="1659">
        <v>88.4</v>
      </c>
      <c r="E91" s="1543"/>
      <c r="F91" s="1544">
        <v>3601</v>
      </c>
      <c r="G91" s="1545">
        <v>6946</v>
      </c>
      <c r="H91" s="1544">
        <v>13019</v>
      </c>
      <c r="I91" s="1546">
        <v>28</v>
      </c>
      <c r="J91" s="1691">
        <v>186.61699999999999</v>
      </c>
      <c r="K91" s="612">
        <f t="shared" si="7"/>
        <v>97.6</v>
      </c>
      <c r="L91" s="607">
        <v>12978</v>
      </c>
      <c r="N91" s="609">
        <f t="shared" si="6"/>
        <v>41</v>
      </c>
    </row>
    <row r="92" spans="1:14">
      <c r="A92" s="610"/>
      <c r="B92" s="611"/>
      <c r="C92" s="611" t="s">
        <v>168</v>
      </c>
      <c r="D92" s="1660">
        <v>87.9</v>
      </c>
      <c r="E92" s="1547"/>
      <c r="F92" s="1548">
        <v>3596</v>
      </c>
      <c r="G92" s="1549">
        <v>5830</v>
      </c>
      <c r="H92" s="1548">
        <v>12478</v>
      </c>
      <c r="I92" s="1550">
        <v>34</v>
      </c>
      <c r="J92" s="1692">
        <v>182.47399999999999</v>
      </c>
      <c r="K92" s="612">
        <f t="shared" si="7"/>
        <v>94.8</v>
      </c>
      <c r="L92" s="607">
        <v>12439</v>
      </c>
      <c r="N92" s="609">
        <f t="shared" si="6"/>
        <v>39</v>
      </c>
    </row>
    <row r="93" spans="1:14">
      <c r="A93" s="571">
        <v>1983</v>
      </c>
      <c r="B93" s="608" t="s">
        <v>433</v>
      </c>
      <c r="C93" s="606" t="s">
        <v>418</v>
      </c>
      <c r="D93" s="1659">
        <v>88.5</v>
      </c>
      <c r="E93" s="1543">
        <v>59.4</v>
      </c>
      <c r="F93" s="1544">
        <v>2873</v>
      </c>
      <c r="G93" s="1545">
        <v>9284</v>
      </c>
      <c r="H93" s="1544">
        <v>7637</v>
      </c>
      <c r="I93" s="1546">
        <v>29</v>
      </c>
      <c r="J93" s="1691">
        <v>180.643</v>
      </c>
      <c r="K93" s="612">
        <f>ROUND((J93/J81*100),1)</f>
        <v>94.2</v>
      </c>
      <c r="L93" s="607">
        <v>7613</v>
      </c>
      <c r="N93" s="609">
        <f t="shared" si="6"/>
        <v>24</v>
      </c>
    </row>
    <row r="94" spans="1:14">
      <c r="B94" s="608"/>
      <c r="C94" s="608" t="s">
        <v>419</v>
      </c>
      <c r="D94" s="1659">
        <v>85.6</v>
      </c>
      <c r="E94" s="1543">
        <v>59.6</v>
      </c>
      <c r="F94" s="1544">
        <v>3529</v>
      </c>
      <c r="G94" s="1545">
        <v>7908</v>
      </c>
      <c r="H94" s="1544">
        <v>11617</v>
      </c>
      <c r="I94" s="1546">
        <v>38</v>
      </c>
      <c r="J94" s="1691">
        <v>180.982</v>
      </c>
      <c r="K94" s="612">
        <f t="shared" ref="K94:K104" si="8">ROUND((J94/J82*100),1)</f>
        <v>94.9</v>
      </c>
      <c r="L94" s="607">
        <v>11581</v>
      </c>
      <c r="N94" s="609">
        <f t="shared" si="6"/>
        <v>36</v>
      </c>
    </row>
    <row r="95" spans="1:14">
      <c r="B95" s="608"/>
      <c r="C95" s="608" t="s">
        <v>420</v>
      </c>
      <c r="D95" s="1659">
        <v>85</v>
      </c>
      <c r="E95" s="1543">
        <v>58</v>
      </c>
      <c r="F95" s="1544">
        <v>3688</v>
      </c>
      <c r="G95" s="1545">
        <v>9187</v>
      </c>
      <c r="H95" s="1544">
        <v>19789</v>
      </c>
      <c r="I95" s="1546">
        <v>35</v>
      </c>
      <c r="J95" s="1691">
        <v>179.881</v>
      </c>
      <c r="K95" s="612">
        <f>ROUND((J95/J83*100),1)</f>
        <v>94.6</v>
      </c>
      <c r="L95" s="607">
        <v>19727</v>
      </c>
      <c r="N95" s="609">
        <f t="shared" si="6"/>
        <v>62</v>
      </c>
    </row>
    <row r="96" spans="1:14">
      <c r="B96" s="608"/>
      <c r="C96" s="608" t="s">
        <v>421</v>
      </c>
      <c r="D96" s="1659">
        <v>87.1</v>
      </c>
      <c r="E96" s="1543">
        <v>56.9</v>
      </c>
      <c r="F96" s="1544">
        <v>3580</v>
      </c>
      <c r="G96" s="1545">
        <v>8436</v>
      </c>
      <c r="H96" s="1544">
        <v>11223</v>
      </c>
      <c r="I96" s="1546">
        <v>39</v>
      </c>
      <c r="J96" s="1691">
        <v>181.32300000000001</v>
      </c>
      <c r="K96" s="612">
        <f t="shared" si="8"/>
        <v>96.5</v>
      </c>
      <c r="L96" s="607">
        <v>11188</v>
      </c>
      <c r="N96" s="609">
        <f t="shared" si="6"/>
        <v>35</v>
      </c>
    </row>
    <row r="97" spans="1:14">
      <c r="B97" s="608"/>
      <c r="C97" s="608" t="s">
        <v>422</v>
      </c>
      <c r="D97" s="1659">
        <v>84.8</v>
      </c>
      <c r="E97" s="1543">
        <v>57.6</v>
      </c>
      <c r="F97" s="1544">
        <v>2788</v>
      </c>
      <c r="G97" s="1545">
        <v>7686</v>
      </c>
      <c r="H97" s="1544">
        <v>10398</v>
      </c>
      <c r="I97" s="1546">
        <v>45</v>
      </c>
      <c r="J97" s="1691">
        <v>181.98400000000001</v>
      </c>
      <c r="K97" s="612">
        <f t="shared" si="8"/>
        <v>97.9</v>
      </c>
      <c r="L97" s="607">
        <v>10366</v>
      </c>
      <c r="N97" s="609">
        <f t="shared" si="6"/>
        <v>32</v>
      </c>
    </row>
    <row r="98" spans="1:14">
      <c r="B98" s="608"/>
      <c r="C98" s="608" t="s">
        <v>423</v>
      </c>
      <c r="D98" s="1659">
        <v>89.1</v>
      </c>
      <c r="E98" s="1543">
        <v>56</v>
      </c>
      <c r="F98" s="1544">
        <v>4427</v>
      </c>
      <c r="G98" s="1545">
        <v>8188</v>
      </c>
      <c r="H98" s="1544">
        <v>10381</v>
      </c>
      <c r="I98" s="1546">
        <v>47</v>
      </c>
      <c r="J98" s="1691">
        <v>181.55099999999999</v>
      </c>
      <c r="K98" s="612">
        <f t="shared" si="8"/>
        <v>98.1</v>
      </c>
      <c r="L98" s="607">
        <v>10349</v>
      </c>
      <c r="N98" s="609">
        <f t="shared" si="6"/>
        <v>32</v>
      </c>
    </row>
    <row r="99" spans="1:14">
      <c r="B99" s="608"/>
      <c r="C99" s="608" t="s">
        <v>424</v>
      </c>
      <c r="D99" s="1659">
        <v>88.3</v>
      </c>
      <c r="E99" s="1543">
        <v>57.8</v>
      </c>
      <c r="F99" s="1544">
        <v>3480</v>
      </c>
      <c r="G99" s="1545">
        <v>8310</v>
      </c>
      <c r="H99" s="1544">
        <v>17321</v>
      </c>
      <c r="I99" s="1546">
        <v>28</v>
      </c>
      <c r="J99" s="1691">
        <v>182.81800000000001</v>
      </c>
      <c r="K99" s="612">
        <f t="shared" si="8"/>
        <v>98.2</v>
      </c>
      <c r="L99" s="607">
        <v>17267</v>
      </c>
      <c r="N99" s="609">
        <f t="shared" si="6"/>
        <v>54</v>
      </c>
    </row>
    <row r="100" spans="1:14">
      <c r="B100" s="608"/>
      <c r="C100" s="608" t="s">
        <v>425</v>
      </c>
      <c r="D100" s="1659">
        <v>88.4</v>
      </c>
      <c r="E100" s="1543">
        <v>55.6</v>
      </c>
      <c r="F100" s="1544">
        <v>3678</v>
      </c>
      <c r="G100" s="1545">
        <v>10148</v>
      </c>
      <c r="H100" s="1544">
        <v>8023</v>
      </c>
      <c r="I100" s="1546">
        <v>39</v>
      </c>
      <c r="J100" s="1691">
        <v>185.79900000000001</v>
      </c>
      <c r="K100" s="612">
        <f t="shared" si="8"/>
        <v>98.9</v>
      </c>
      <c r="L100" s="607">
        <v>7998</v>
      </c>
      <c r="N100" s="609">
        <f t="shared" si="6"/>
        <v>25</v>
      </c>
    </row>
    <row r="101" spans="1:14">
      <c r="B101" s="608"/>
      <c r="C101" s="608" t="s">
        <v>426</v>
      </c>
      <c r="D101" s="1659">
        <v>87.9</v>
      </c>
      <c r="E101" s="1543">
        <v>57.8</v>
      </c>
      <c r="F101" s="1544">
        <v>2817</v>
      </c>
      <c r="G101" s="1545">
        <v>10271</v>
      </c>
      <c r="H101" s="1544">
        <v>12892</v>
      </c>
      <c r="I101" s="1546">
        <v>40</v>
      </c>
      <c r="J101" s="1691">
        <v>188.256</v>
      </c>
      <c r="K101" s="612">
        <f t="shared" si="8"/>
        <v>99.7</v>
      </c>
      <c r="L101" s="607">
        <v>12852</v>
      </c>
      <c r="N101" s="609">
        <f t="shared" si="6"/>
        <v>40</v>
      </c>
    </row>
    <row r="102" spans="1:14">
      <c r="B102" s="608"/>
      <c r="C102" s="608" t="s">
        <v>166</v>
      </c>
      <c r="D102" s="1659">
        <v>87.4</v>
      </c>
      <c r="E102" s="1543">
        <v>58</v>
      </c>
      <c r="F102" s="1544">
        <v>3333</v>
      </c>
      <c r="G102" s="1545">
        <v>9157</v>
      </c>
      <c r="H102" s="1544">
        <v>12394</v>
      </c>
      <c r="I102" s="1546">
        <v>47</v>
      </c>
      <c r="J102" s="1691">
        <v>187.65299999999999</v>
      </c>
      <c r="K102" s="612">
        <f>ROUND((J102/J90*100),1)</f>
        <v>98.8</v>
      </c>
      <c r="L102" s="607">
        <v>12356</v>
      </c>
      <c r="N102" s="609">
        <f t="shared" si="6"/>
        <v>38</v>
      </c>
    </row>
    <row r="103" spans="1:14">
      <c r="B103" s="608"/>
      <c r="C103" s="608" t="s">
        <v>167</v>
      </c>
      <c r="D103" s="1659">
        <v>93.8</v>
      </c>
      <c r="E103" s="1543">
        <v>56.5</v>
      </c>
      <c r="F103" s="1544">
        <v>3335</v>
      </c>
      <c r="G103" s="1545">
        <v>7884</v>
      </c>
      <c r="H103" s="1544">
        <v>13280</v>
      </c>
      <c r="I103" s="1546">
        <v>36</v>
      </c>
      <c r="J103" s="1691">
        <v>188.166</v>
      </c>
      <c r="K103" s="612">
        <f t="shared" si="8"/>
        <v>100.8</v>
      </c>
      <c r="L103" s="607">
        <v>13239</v>
      </c>
      <c r="N103" s="609">
        <f t="shared" si="6"/>
        <v>41</v>
      </c>
    </row>
    <row r="104" spans="1:14">
      <c r="B104" s="608"/>
      <c r="C104" s="611" t="s">
        <v>168</v>
      </c>
      <c r="D104" s="1659">
        <v>96.6</v>
      </c>
      <c r="E104" s="1543">
        <v>56</v>
      </c>
      <c r="F104" s="1544">
        <v>4787</v>
      </c>
      <c r="G104" s="1545">
        <v>6197</v>
      </c>
      <c r="H104" s="1544">
        <v>12031</v>
      </c>
      <c r="I104" s="1546">
        <v>41</v>
      </c>
      <c r="J104" s="1691">
        <v>187.113</v>
      </c>
      <c r="K104" s="612">
        <f t="shared" si="8"/>
        <v>102.5</v>
      </c>
      <c r="L104" s="607">
        <v>11994</v>
      </c>
      <c r="N104" s="609">
        <f t="shared" si="6"/>
        <v>37</v>
      </c>
    </row>
    <row r="105" spans="1:14">
      <c r="A105" s="605">
        <v>1984</v>
      </c>
      <c r="B105" s="606" t="s">
        <v>434</v>
      </c>
      <c r="C105" s="606" t="s">
        <v>418</v>
      </c>
      <c r="D105" s="1658">
        <v>96.7</v>
      </c>
      <c r="E105" s="1539">
        <v>56.5</v>
      </c>
      <c r="F105" s="1540">
        <v>3164</v>
      </c>
      <c r="G105" s="1541">
        <v>10591</v>
      </c>
      <c r="H105" s="1540">
        <v>7863</v>
      </c>
      <c r="I105" s="1542">
        <v>40</v>
      </c>
      <c r="J105" s="1690">
        <v>186.72499999999999</v>
      </c>
      <c r="K105" s="612">
        <f>ROUND((J105/J93*100),1)</f>
        <v>103.4</v>
      </c>
      <c r="L105" s="607">
        <v>7839</v>
      </c>
      <c r="N105" s="609">
        <f t="shared" si="6"/>
        <v>24</v>
      </c>
    </row>
    <row r="106" spans="1:14">
      <c r="B106" s="608"/>
      <c r="C106" s="608" t="s">
        <v>419</v>
      </c>
      <c r="D106" s="1659">
        <v>99.6</v>
      </c>
      <c r="E106" s="1543">
        <v>54.2</v>
      </c>
      <c r="F106" s="1544">
        <v>4905</v>
      </c>
      <c r="G106" s="1545">
        <v>9465</v>
      </c>
      <c r="H106" s="1544">
        <v>12694</v>
      </c>
      <c r="I106" s="1546">
        <v>37</v>
      </c>
      <c r="J106" s="1691">
        <v>187.68299999999999</v>
      </c>
      <c r="K106" s="612">
        <f t="shared" ref="K106:K116" si="9">ROUND((J106/J94*100),1)</f>
        <v>103.7</v>
      </c>
      <c r="L106" s="607">
        <v>12655</v>
      </c>
      <c r="N106" s="609">
        <f t="shared" si="6"/>
        <v>39</v>
      </c>
    </row>
    <row r="107" spans="1:14">
      <c r="B107" s="608"/>
      <c r="C107" s="608" t="s">
        <v>420</v>
      </c>
      <c r="D107" s="1659">
        <v>98.8</v>
      </c>
      <c r="E107" s="1543">
        <v>55.8</v>
      </c>
      <c r="F107" s="1544">
        <v>4551</v>
      </c>
      <c r="G107" s="1545">
        <v>10377</v>
      </c>
      <c r="H107" s="1544">
        <v>20636</v>
      </c>
      <c r="I107" s="1546">
        <v>41</v>
      </c>
      <c r="J107" s="1691">
        <v>186.511</v>
      </c>
      <c r="K107" s="612">
        <f>ROUND((J107/J95*100),1)</f>
        <v>103.7</v>
      </c>
      <c r="L107" s="607">
        <v>20572</v>
      </c>
      <c r="N107" s="609">
        <f t="shared" si="6"/>
        <v>64</v>
      </c>
    </row>
    <row r="108" spans="1:14">
      <c r="B108" s="608"/>
      <c r="C108" s="608" t="s">
        <v>421</v>
      </c>
      <c r="D108" s="1659">
        <v>96.3</v>
      </c>
      <c r="E108" s="1543">
        <v>57.2</v>
      </c>
      <c r="F108" s="1544">
        <v>4334</v>
      </c>
      <c r="G108" s="1545">
        <v>9025</v>
      </c>
      <c r="H108" s="1544">
        <v>12633</v>
      </c>
      <c r="I108" s="1546">
        <v>40</v>
      </c>
      <c r="J108" s="1691">
        <v>185.73500000000001</v>
      </c>
      <c r="K108" s="612">
        <f t="shared" si="9"/>
        <v>102.4</v>
      </c>
      <c r="L108" s="607">
        <v>12594</v>
      </c>
      <c r="N108" s="609">
        <f t="shared" si="6"/>
        <v>39</v>
      </c>
    </row>
    <row r="109" spans="1:14">
      <c r="B109" s="608"/>
      <c r="C109" s="608" t="s">
        <v>422</v>
      </c>
      <c r="D109" s="1659">
        <v>98.1</v>
      </c>
      <c r="E109" s="1543">
        <v>55.1</v>
      </c>
      <c r="F109" s="1544">
        <v>3901</v>
      </c>
      <c r="G109" s="1545">
        <v>8845</v>
      </c>
      <c r="H109" s="1544">
        <v>9956</v>
      </c>
      <c r="I109" s="1546">
        <v>43</v>
      </c>
      <c r="J109" s="1691">
        <v>185.66200000000001</v>
      </c>
      <c r="K109" s="612">
        <f t="shared" si="9"/>
        <v>102</v>
      </c>
      <c r="L109" s="607">
        <v>9925</v>
      </c>
      <c r="N109" s="609">
        <f t="shared" si="6"/>
        <v>31</v>
      </c>
    </row>
    <row r="110" spans="1:14">
      <c r="B110" s="608"/>
      <c r="C110" s="608" t="s">
        <v>423</v>
      </c>
      <c r="D110" s="1659">
        <v>99.6</v>
      </c>
      <c r="E110" s="1543">
        <v>56.1</v>
      </c>
      <c r="F110" s="1544">
        <v>3641</v>
      </c>
      <c r="G110" s="1545">
        <v>9277</v>
      </c>
      <c r="H110" s="1544">
        <v>11862</v>
      </c>
      <c r="I110" s="1546">
        <v>45</v>
      </c>
      <c r="J110" s="1691">
        <v>183.97399999999999</v>
      </c>
      <c r="K110" s="612">
        <f t="shared" si="9"/>
        <v>101.3</v>
      </c>
      <c r="L110" s="607">
        <v>11825</v>
      </c>
      <c r="N110" s="609">
        <f t="shared" si="6"/>
        <v>37</v>
      </c>
    </row>
    <row r="111" spans="1:14">
      <c r="B111" s="608"/>
      <c r="C111" s="608" t="s">
        <v>424</v>
      </c>
      <c r="D111" s="1659">
        <v>98.2</v>
      </c>
      <c r="E111" s="1543">
        <v>55.4</v>
      </c>
      <c r="F111" s="1544">
        <v>3697</v>
      </c>
      <c r="G111" s="1545">
        <v>9581</v>
      </c>
      <c r="H111" s="1544">
        <v>14239</v>
      </c>
      <c r="I111" s="1546">
        <v>43</v>
      </c>
      <c r="J111" s="1691">
        <v>183.774</v>
      </c>
      <c r="K111" s="612">
        <f t="shared" si="9"/>
        <v>100.5</v>
      </c>
      <c r="L111" s="607">
        <v>14194</v>
      </c>
      <c r="N111" s="609">
        <f t="shared" si="6"/>
        <v>45</v>
      </c>
    </row>
    <row r="112" spans="1:14">
      <c r="B112" s="608"/>
      <c r="C112" s="608" t="s">
        <v>425</v>
      </c>
      <c r="D112" s="1659">
        <v>98.8</v>
      </c>
      <c r="E112" s="1543">
        <v>56.4</v>
      </c>
      <c r="F112" s="1544">
        <v>4156</v>
      </c>
      <c r="G112" s="1545">
        <v>12010</v>
      </c>
      <c r="H112" s="1544">
        <v>7544</v>
      </c>
      <c r="I112" s="1546">
        <v>40</v>
      </c>
      <c r="J112" s="1691">
        <v>183.98500000000001</v>
      </c>
      <c r="K112" s="612">
        <f t="shared" si="9"/>
        <v>99</v>
      </c>
      <c r="L112" s="607">
        <v>7520</v>
      </c>
      <c r="N112" s="609">
        <f t="shared" si="6"/>
        <v>24</v>
      </c>
    </row>
    <row r="113" spans="1:14">
      <c r="B113" s="608"/>
      <c r="C113" s="608" t="s">
        <v>426</v>
      </c>
      <c r="D113" s="1659">
        <v>98.4</v>
      </c>
      <c r="E113" s="1543">
        <v>54.8</v>
      </c>
      <c r="F113" s="1544">
        <v>3219</v>
      </c>
      <c r="G113" s="1545">
        <v>10982</v>
      </c>
      <c r="H113" s="1544">
        <v>12026</v>
      </c>
      <c r="I113" s="1546">
        <v>40</v>
      </c>
      <c r="J113" s="1691">
        <v>182.922</v>
      </c>
      <c r="K113" s="612">
        <f t="shared" si="9"/>
        <v>97.2</v>
      </c>
      <c r="L113" s="607">
        <v>11987</v>
      </c>
      <c r="N113" s="609">
        <f t="shared" si="6"/>
        <v>39</v>
      </c>
    </row>
    <row r="114" spans="1:14">
      <c r="B114" s="608"/>
      <c r="C114" s="608" t="s">
        <v>166</v>
      </c>
      <c r="D114" s="1659">
        <v>97.8</v>
      </c>
      <c r="E114" s="1543">
        <v>55.1</v>
      </c>
      <c r="F114" s="1544">
        <v>3780</v>
      </c>
      <c r="G114" s="1545">
        <v>10765</v>
      </c>
      <c r="H114" s="1544">
        <v>12579</v>
      </c>
      <c r="I114" s="1546">
        <v>36</v>
      </c>
      <c r="J114" s="1691">
        <v>183.648</v>
      </c>
      <c r="K114" s="612">
        <f t="shared" si="9"/>
        <v>97.9</v>
      </c>
      <c r="L114" s="607">
        <v>12538</v>
      </c>
      <c r="N114" s="609">
        <f t="shared" si="6"/>
        <v>41</v>
      </c>
    </row>
    <row r="115" spans="1:14">
      <c r="B115" s="608"/>
      <c r="C115" s="608" t="s">
        <v>167</v>
      </c>
      <c r="D115" s="1659">
        <v>98.3</v>
      </c>
      <c r="E115" s="1543">
        <v>55.6</v>
      </c>
      <c r="F115" s="1544">
        <v>3617</v>
      </c>
      <c r="G115" s="1545">
        <v>9173</v>
      </c>
      <c r="H115" s="1544">
        <v>13128</v>
      </c>
      <c r="I115" s="1546">
        <v>33</v>
      </c>
      <c r="J115" s="1691">
        <v>183.04300000000001</v>
      </c>
      <c r="K115" s="612">
        <f t="shared" si="9"/>
        <v>97.3</v>
      </c>
      <c r="L115" s="607">
        <v>13085</v>
      </c>
      <c r="N115" s="609">
        <f t="shared" si="6"/>
        <v>43</v>
      </c>
    </row>
    <row r="116" spans="1:14">
      <c r="A116" s="610"/>
      <c r="B116" s="611"/>
      <c r="C116" s="611" t="s">
        <v>168</v>
      </c>
      <c r="D116" s="1660">
        <v>98.9</v>
      </c>
      <c r="E116" s="1547">
        <v>55.9</v>
      </c>
      <c r="F116" s="1548">
        <v>4355</v>
      </c>
      <c r="G116" s="1549">
        <v>6763</v>
      </c>
      <c r="H116" s="1548">
        <v>12418</v>
      </c>
      <c r="I116" s="1550">
        <v>41</v>
      </c>
      <c r="J116" s="1692">
        <v>181.76300000000001</v>
      </c>
      <c r="K116" s="612">
        <f t="shared" si="9"/>
        <v>97.1</v>
      </c>
      <c r="L116" s="607">
        <v>12377</v>
      </c>
      <c r="N116" s="609">
        <f t="shared" si="6"/>
        <v>41</v>
      </c>
    </row>
    <row r="117" spans="1:14">
      <c r="A117" s="571">
        <v>1985</v>
      </c>
      <c r="B117" s="608" t="s">
        <v>435</v>
      </c>
      <c r="C117" s="606" t="s">
        <v>418</v>
      </c>
      <c r="D117" s="1659">
        <v>98.3</v>
      </c>
      <c r="E117" s="1543">
        <v>54.9</v>
      </c>
      <c r="F117" s="1544">
        <v>2636</v>
      </c>
      <c r="G117" s="1545">
        <v>12185</v>
      </c>
      <c r="H117" s="1544">
        <v>7940</v>
      </c>
      <c r="I117" s="1546">
        <v>29</v>
      </c>
      <c r="J117" s="1691">
        <v>182.30099999999999</v>
      </c>
      <c r="K117" s="612">
        <f>ROUND((J117/J105*100),1)</f>
        <v>97.6</v>
      </c>
      <c r="L117" s="607">
        <v>7914</v>
      </c>
      <c r="N117" s="609">
        <f t="shared" si="6"/>
        <v>26</v>
      </c>
    </row>
    <row r="118" spans="1:14">
      <c r="B118" s="608"/>
      <c r="C118" s="608" t="s">
        <v>419</v>
      </c>
      <c r="D118" s="1659">
        <v>97.8</v>
      </c>
      <c r="E118" s="1543">
        <v>57.3</v>
      </c>
      <c r="F118" s="1544">
        <v>4293</v>
      </c>
      <c r="G118" s="1545">
        <v>10173</v>
      </c>
      <c r="H118" s="1544">
        <v>12391</v>
      </c>
      <c r="I118" s="1546">
        <v>35</v>
      </c>
      <c r="J118" s="1691">
        <v>181.65199999999999</v>
      </c>
      <c r="K118" s="612">
        <f t="shared" ref="K118:K128" si="10">ROUND((J118/J106*100),1)</f>
        <v>96.8</v>
      </c>
      <c r="L118" s="607">
        <v>12358</v>
      </c>
      <c r="N118" s="609">
        <f t="shared" si="6"/>
        <v>33</v>
      </c>
    </row>
    <row r="119" spans="1:14">
      <c r="B119" s="608"/>
      <c r="C119" s="608" t="s">
        <v>420</v>
      </c>
      <c r="D119" s="1659">
        <v>98.4</v>
      </c>
      <c r="E119" s="1543">
        <v>57.6</v>
      </c>
      <c r="F119" s="1544">
        <v>4898</v>
      </c>
      <c r="G119" s="1545">
        <v>9983</v>
      </c>
      <c r="H119" s="1544">
        <v>20454</v>
      </c>
      <c r="I119" s="1546">
        <v>37</v>
      </c>
      <c r="J119" s="1691">
        <v>181.00299999999999</v>
      </c>
      <c r="K119" s="612">
        <f>ROUND((J119/J107*100),1)</f>
        <v>97</v>
      </c>
      <c r="L119" s="607">
        <v>20404</v>
      </c>
      <c r="N119" s="609">
        <f t="shared" si="6"/>
        <v>50</v>
      </c>
    </row>
    <row r="120" spans="1:14">
      <c r="B120" s="608"/>
      <c r="C120" s="608" t="s">
        <v>421</v>
      </c>
      <c r="D120" s="1659">
        <v>100.5</v>
      </c>
      <c r="E120" s="1543">
        <v>56.8</v>
      </c>
      <c r="F120" s="1544">
        <v>3657</v>
      </c>
      <c r="G120" s="1545">
        <v>10231</v>
      </c>
      <c r="H120" s="1544">
        <v>12576</v>
      </c>
      <c r="I120" s="1546">
        <v>28</v>
      </c>
      <c r="J120" s="1691">
        <v>180.98</v>
      </c>
      <c r="K120" s="612">
        <f t="shared" si="10"/>
        <v>97.4</v>
      </c>
      <c r="L120" s="607">
        <v>12562</v>
      </c>
      <c r="N120" s="609">
        <f t="shared" si="6"/>
        <v>14</v>
      </c>
    </row>
    <row r="121" spans="1:14">
      <c r="B121" s="608"/>
      <c r="C121" s="608" t="s">
        <v>422</v>
      </c>
      <c r="D121" s="1659">
        <v>100.5</v>
      </c>
      <c r="E121" s="1543">
        <v>58.5</v>
      </c>
      <c r="F121" s="1544">
        <v>3691</v>
      </c>
      <c r="G121" s="1545">
        <v>10501</v>
      </c>
      <c r="H121" s="1544">
        <v>10407</v>
      </c>
      <c r="I121" s="1546">
        <v>47</v>
      </c>
      <c r="J121" s="1691">
        <v>179.74199999999999</v>
      </c>
      <c r="K121" s="612">
        <f t="shared" si="10"/>
        <v>96.8</v>
      </c>
      <c r="L121" s="607">
        <v>10369</v>
      </c>
      <c r="N121" s="609">
        <f t="shared" si="6"/>
        <v>38</v>
      </c>
    </row>
    <row r="122" spans="1:14">
      <c r="B122" s="608"/>
      <c r="C122" s="608" t="s">
        <v>423</v>
      </c>
      <c r="D122" s="1659">
        <v>98.9</v>
      </c>
      <c r="E122" s="1543">
        <v>59.5</v>
      </c>
      <c r="F122" s="1544">
        <v>3823</v>
      </c>
      <c r="G122" s="1545">
        <v>9070</v>
      </c>
      <c r="H122" s="1544">
        <v>11970</v>
      </c>
      <c r="I122" s="1546">
        <v>30</v>
      </c>
      <c r="J122" s="1691">
        <v>177.78399999999999</v>
      </c>
      <c r="K122" s="612">
        <f t="shared" si="10"/>
        <v>96.6</v>
      </c>
      <c r="L122" s="607">
        <v>11925</v>
      </c>
      <c r="N122" s="609">
        <f t="shared" si="6"/>
        <v>45</v>
      </c>
    </row>
    <row r="123" spans="1:14">
      <c r="B123" s="608"/>
      <c r="C123" s="608" t="s">
        <v>424</v>
      </c>
      <c r="D123" s="1659">
        <v>99.6</v>
      </c>
      <c r="E123" s="1543">
        <v>59.4</v>
      </c>
      <c r="F123" s="1544">
        <v>3544</v>
      </c>
      <c r="G123" s="1545">
        <v>10517</v>
      </c>
      <c r="H123" s="1544">
        <v>15623</v>
      </c>
      <c r="I123" s="1546">
        <v>31</v>
      </c>
      <c r="J123" s="1691">
        <v>176.00800000000001</v>
      </c>
      <c r="K123" s="612">
        <f t="shared" si="10"/>
        <v>95.8</v>
      </c>
      <c r="L123" s="607">
        <v>15580</v>
      </c>
      <c r="N123" s="609">
        <f t="shared" si="6"/>
        <v>43</v>
      </c>
    </row>
    <row r="124" spans="1:14">
      <c r="B124" s="608"/>
      <c r="C124" s="608" t="s">
        <v>425</v>
      </c>
      <c r="D124" s="1659">
        <v>104.1</v>
      </c>
      <c r="E124" s="1543">
        <v>57.3</v>
      </c>
      <c r="F124" s="1544">
        <v>3442</v>
      </c>
      <c r="G124" s="1545">
        <v>11658</v>
      </c>
      <c r="H124" s="1544">
        <v>8151</v>
      </c>
      <c r="I124" s="1546">
        <v>27</v>
      </c>
      <c r="J124" s="1691">
        <v>175.328</v>
      </c>
      <c r="K124" s="612">
        <f t="shared" si="10"/>
        <v>95.3</v>
      </c>
      <c r="L124" s="607">
        <v>8120</v>
      </c>
      <c r="N124" s="609">
        <f t="shared" si="6"/>
        <v>31</v>
      </c>
    </row>
    <row r="125" spans="1:14">
      <c r="B125" s="608"/>
      <c r="C125" s="608" t="s">
        <v>426</v>
      </c>
      <c r="D125" s="1659">
        <v>100.1</v>
      </c>
      <c r="E125" s="1543">
        <v>60</v>
      </c>
      <c r="F125" s="1544">
        <v>3629</v>
      </c>
      <c r="G125" s="1545">
        <v>11419</v>
      </c>
      <c r="H125" s="1544">
        <v>12412</v>
      </c>
      <c r="I125" s="1546">
        <v>28</v>
      </c>
      <c r="J125" s="1691">
        <v>172.54900000000001</v>
      </c>
      <c r="K125" s="612">
        <f t="shared" si="10"/>
        <v>94.3</v>
      </c>
      <c r="L125" s="607">
        <v>12374</v>
      </c>
      <c r="N125" s="609">
        <f t="shared" si="6"/>
        <v>38</v>
      </c>
    </row>
    <row r="126" spans="1:14">
      <c r="B126" s="608"/>
      <c r="C126" s="608" t="s">
        <v>166</v>
      </c>
      <c r="D126" s="1659">
        <v>102.5</v>
      </c>
      <c r="E126" s="1543">
        <v>58.7</v>
      </c>
      <c r="F126" s="1544">
        <v>3742</v>
      </c>
      <c r="G126" s="1545">
        <v>11059</v>
      </c>
      <c r="H126" s="1544">
        <v>12936</v>
      </c>
      <c r="I126" s="1546">
        <v>33</v>
      </c>
      <c r="J126" s="1691">
        <v>168.92599999999999</v>
      </c>
      <c r="K126" s="612">
        <f t="shared" si="10"/>
        <v>92</v>
      </c>
      <c r="L126" s="607">
        <v>12916</v>
      </c>
      <c r="N126" s="609">
        <f t="shared" si="6"/>
        <v>20</v>
      </c>
    </row>
    <row r="127" spans="1:14">
      <c r="B127" s="608"/>
      <c r="C127" s="608" t="s">
        <v>167</v>
      </c>
      <c r="D127" s="1659">
        <v>99.8</v>
      </c>
      <c r="E127" s="1543">
        <v>58.6</v>
      </c>
      <c r="F127" s="1544">
        <v>4008</v>
      </c>
      <c r="G127" s="1545">
        <v>8891</v>
      </c>
      <c r="H127" s="1544">
        <v>12014</v>
      </c>
      <c r="I127" s="1546">
        <v>27</v>
      </c>
      <c r="J127" s="1691">
        <v>166.23599999999999</v>
      </c>
      <c r="K127" s="612">
        <f t="shared" si="10"/>
        <v>90.8</v>
      </c>
      <c r="L127" s="607">
        <v>11989</v>
      </c>
      <c r="N127" s="609">
        <f t="shared" si="6"/>
        <v>25</v>
      </c>
    </row>
    <row r="128" spans="1:14">
      <c r="B128" s="608"/>
      <c r="C128" s="611" t="s">
        <v>168</v>
      </c>
      <c r="D128" s="1659">
        <v>99.3</v>
      </c>
      <c r="E128" s="1543">
        <v>60.8</v>
      </c>
      <c r="F128" s="1544">
        <v>4127</v>
      </c>
      <c r="G128" s="1545">
        <v>6468</v>
      </c>
      <c r="H128" s="1544">
        <v>11829</v>
      </c>
      <c r="I128" s="1546">
        <v>51</v>
      </c>
      <c r="J128" s="1691">
        <v>163.55500000000001</v>
      </c>
      <c r="K128" s="612">
        <f t="shared" si="10"/>
        <v>90</v>
      </c>
      <c r="L128" s="607">
        <v>11784</v>
      </c>
      <c r="N128" s="609">
        <f t="shared" si="6"/>
        <v>45</v>
      </c>
    </row>
    <row r="129" spans="1:14">
      <c r="A129" s="605">
        <v>1986</v>
      </c>
      <c r="B129" s="606" t="s">
        <v>436</v>
      </c>
      <c r="C129" s="606" t="s">
        <v>418</v>
      </c>
      <c r="D129" s="1658">
        <v>98.4</v>
      </c>
      <c r="E129" s="1539">
        <v>59.3</v>
      </c>
      <c r="F129" s="1540">
        <v>3372</v>
      </c>
      <c r="G129" s="1541">
        <v>11842</v>
      </c>
      <c r="H129" s="1540">
        <v>8040</v>
      </c>
      <c r="I129" s="1542">
        <v>24</v>
      </c>
      <c r="J129" s="1690">
        <v>161.36699999999999</v>
      </c>
      <c r="K129" s="612">
        <f>ROUND((J129/J117*100),1)</f>
        <v>88.5</v>
      </c>
      <c r="L129" s="607">
        <v>8039</v>
      </c>
      <c r="N129" s="609">
        <f t="shared" si="6"/>
        <v>1</v>
      </c>
    </row>
    <row r="130" spans="1:14">
      <c r="B130" s="608"/>
      <c r="C130" s="608" t="s">
        <v>419</v>
      </c>
      <c r="D130" s="1659">
        <v>97.8</v>
      </c>
      <c r="E130" s="1543">
        <v>57.3</v>
      </c>
      <c r="F130" s="1544">
        <v>3807</v>
      </c>
      <c r="G130" s="1545">
        <v>9705</v>
      </c>
      <c r="H130" s="1544">
        <v>12582</v>
      </c>
      <c r="I130" s="1546">
        <v>37</v>
      </c>
      <c r="J130" s="1691">
        <v>155.161</v>
      </c>
      <c r="K130" s="612">
        <f t="shared" ref="K130:K140" si="11">ROUND((J130/J118*100),1)</f>
        <v>85.4</v>
      </c>
      <c r="L130" s="607">
        <v>12565</v>
      </c>
      <c r="N130" s="609">
        <f t="shared" si="6"/>
        <v>17</v>
      </c>
    </row>
    <row r="131" spans="1:14">
      <c r="B131" s="608"/>
      <c r="C131" s="608" t="s">
        <v>420</v>
      </c>
      <c r="D131" s="1659">
        <v>100.7</v>
      </c>
      <c r="E131" s="1543">
        <v>58.6</v>
      </c>
      <c r="F131" s="1544">
        <v>3477</v>
      </c>
      <c r="G131" s="1545">
        <v>9466</v>
      </c>
      <c r="H131" s="1544">
        <v>19663</v>
      </c>
      <c r="I131" s="1546">
        <v>49</v>
      </c>
      <c r="J131" s="1691">
        <v>149.53100000000001</v>
      </c>
      <c r="K131" s="612">
        <f>ROUND((J131/J119*100),1)</f>
        <v>82.6</v>
      </c>
      <c r="L131" s="607">
        <v>19647</v>
      </c>
      <c r="N131" s="609">
        <f t="shared" si="6"/>
        <v>16</v>
      </c>
    </row>
    <row r="132" spans="1:14">
      <c r="B132" s="608"/>
      <c r="C132" s="608" t="s">
        <v>421</v>
      </c>
      <c r="D132" s="1659">
        <v>100.4</v>
      </c>
      <c r="E132" s="1543">
        <v>59.1</v>
      </c>
      <c r="F132" s="1544">
        <v>4000</v>
      </c>
      <c r="G132" s="1545">
        <v>9041</v>
      </c>
      <c r="H132" s="1544">
        <v>11898</v>
      </c>
      <c r="I132" s="1546">
        <v>43</v>
      </c>
      <c r="J132" s="1691">
        <v>145.55500000000001</v>
      </c>
      <c r="K132" s="612">
        <f t="shared" si="11"/>
        <v>80.400000000000006</v>
      </c>
      <c r="L132" s="607">
        <v>11863</v>
      </c>
      <c r="N132" s="609">
        <f t="shared" si="6"/>
        <v>35</v>
      </c>
    </row>
    <row r="133" spans="1:14">
      <c r="B133" s="608"/>
      <c r="C133" s="608" t="s">
        <v>422</v>
      </c>
      <c r="D133" s="1659">
        <v>99</v>
      </c>
      <c r="E133" s="1543">
        <v>57.2</v>
      </c>
      <c r="F133" s="1544">
        <v>3628</v>
      </c>
      <c r="G133" s="1545">
        <v>9136</v>
      </c>
      <c r="H133" s="1544">
        <v>10824</v>
      </c>
      <c r="I133" s="1546">
        <v>46</v>
      </c>
      <c r="J133" s="1691">
        <v>144.60300000000001</v>
      </c>
      <c r="K133" s="612">
        <f t="shared" si="11"/>
        <v>80.5</v>
      </c>
      <c r="L133" s="607">
        <v>10819</v>
      </c>
      <c r="N133" s="609">
        <f t="shared" si="6"/>
        <v>5</v>
      </c>
    </row>
    <row r="134" spans="1:14">
      <c r="B134" s="608"/>
      <c r="C134" s="608" t="s">
        <v>423</v>
      </c>
      <c r="D134" s="1659">
        <v>98.4</v>
      </c>
      <c r="E134" s="1543">
        <v>57.3</v>
      </c>
      <c r="F134" s="1544">
        <v>4264</v>
      </c>
      <c r="G134" s="1545">
        <v>8492</v>
      </c>
      <c r="H134" s="1544">
        <v>13277</v>
      </c>
      <c r="I134" s="1546">
        <v>43</v>
      </c>
      <c r="J134" s="1691">
        <v>141.52000000000001</v>
      </c>
      <c r="K134" s="612">
        <f t="shared" si="11"/>
        <v>79.599999999999994</v>
      </c>
      <c r="L134" s="607">
        <v>13263</v>
      </c>
      <c r="N134" s="609">
        <f t="shared" si="6"/>
        <v>14</v>
      </c>
    </row>
    <row r="135" spans="1:14">
      <c r="B135" s="608"/>
      <c r="C135" s="608" t="s">
        <v>424</v>
      </c>
      <c r="D135" s="1659">
        <v>99.6</v>
      </c>
      <c r="E135" s="1543">
        <v>56.2</v>
      </c>
      <c r="F135" s="1544">
        <v>4411</v>
      </c>
      <c r="G135" s="1545">
        <v>9367</v>
      </c>
      <c r="H135" s="1544">
        <v>15227</v>
      </c>
      <c r="I135" s="1546">
        <v>34</v>
      </c>
      <c r="J135" s="1691">
        <v>136.03200000000001</v>
      </c>
      <c r="K135" s="612">
        <f t="shared" si="11"/>
        <v>77.3</v>
      </c>
      <c r="L135" s="607">
        <v>15210</v>
      </c>
      <c r="N135" s="609">
        <f t="shared" si="6"/>
        <v>17</v>
      </c>
    </row>
    <row r="136" spans="1:14">
      <c r="B136" s="608"/>
      <c r="C136" s="608" t="s">
        <v>425</v>
      </c>
      <c r="D136" s="1659">
        <v>98.4</v>
      </c>
      <c r="E136" s="1543">
        <v>58.5</v>
      </c>
      <c r="F136" s="1544">
        <v>3934</v>
      </c>
      <c r="G136" s="1545">
        <v>9170</v>
      </c>
      <c r="H136" s="1544">
        <v>7624</v>
      </c>
      <c r="I136" s="1546">
        <v>47</v>
      </c>
      <c r="J136" s="1691">
        <v>136.07400000000001</v>
      </c>
      <c r="K136" s="612">
        <f t="shared" si="11"/>
        <v>77.599999999999994</v>
      </c>
      <c r="L136" s="607">
        <v>7618</v>
      </c>
      <c r="N136" s="609">
        <f t="shared" si="6"/>
        <v>6</v>
      </c>
    </row>
    <row r="137" spans="1:14">
      <c r="B137" s="608"/>
      <c r="C137" s="608" t="s">
        <v>426</v>
      </c>
      <c r="D137" s="1659">
        <v>99</v>
      </c>
      <c r="E137" s="1543">
        <v>57.6</v>
      </c>
      <c r="F137" s="1544">
        <v>3746</v>
      </c>
      <c r="G137" s="1545">
        <v>10196</v>
      </c>
      <c r="H137" s="1544">
        <v>12821</v>
      </c>
      <c r="I137" s="1546">
        <v>39</v>
      </c>
      <c r="J137" s="1691">
        <v>136.02199999999999</v>
      </c>
      <c r="K137" s="612">
        <f t="shared" si="11"/>
        <v>78.8</v>
      </c>
      <c r="L137" s="607">
        <v>12807</v>
      </c>
      <c r="N137" s="609">
        <f t="shared" si="6"/>
        <v>14</v>
      </c>
    </row>
    <row r="138" spans="1:14">
      <c r="B138" s="608"/>
      <c r="C138" s="608" t="s">
        <v>166</v>
      </c>
      <c r="D138" s="1659">
        <v>99.6</v>
      </c>
      <c r="E138" s="1543">
        <v>56.4</v>
      </c>
      <c r="F138" s="1544">
        <v>4135</v>
      </c>
      <c r="G138" s="1545">
        <v>9384</v>
      </c>
      <c r="H138" s="1544">
        <v>13287</v>
      </c>
      <c r="I138" s="1546">
        <v>48</v>
      </c>
      <c r="J138" s="1691">
        <v>136.54900000000001</v>
      </c>
      <c r="K138" s="612">
        <f t="shared" si="11"/>
        <v>80.8</v>
      </c>
      <c r="L138" s="607">
        <v>13496</v>
      </c>
      <c r="N138" s="609">
        <f t="shared" si="6"/>
        <v>-209</v>
      </c>
    </row>
    <row r="139" spans="1:14">
      <c r="B139" s="608"/>
      <c r="C139" s="608" t="s">
        <v>167</v>
      </c>
      <c r="D139" s="1659">
        <v>95.1</v>
      </c>
      <c r="E139" s="1543">
        <v>57.4</v>
      </c>
      <c r="F139" s="1544">
        <v>4985</v>
      </c>
      <c r="G139" s="1545">
        <v>7127</v>
      </c>
      <c r="H139" s="1544">
        <v>11714</v>
      </c>
      <c r="I139" s="1546">
        <v>38</v>
      </c>
      <c r="J139" s="1691">
        <v>139.054</v>
      </c>
      <c r="K139" s="612">
        <f t="shared" si="11"/>
        <v>83.6</v>
      </c>
      <c r="L139" s="607">
        <v>11685</v>
      </c>
      <c r="N139" s="609">
        <f t="shared" si="6"/>
        <v>29</v>
      </c>
    </row>
    <row r="140" spans="1:14">
      <c r="A140" s="610"/>
      <c r="B140" s="611"/>
      <c r="C140" s="611" t="s">
        <v>168</v>
      </c>
      <c r="D140" s="1660">
        <v>98.6</v>
      </c>
      <c r="E140" s="1547">
        <v>55.3</v>
      </c>
      <c r="F140" s="1548">
        <v>4378</v>
      </c>
      <c r="G140" s="1549">
        <v>6406</v>
      </c>
      <c r="H140" s="1548">
        <v>11660</v>
      </c>
      <c r="I140" s="1550">
        <v>46</v>
      </c>
      <c r="J140" s="1692">
        <v>139.07499999999999</v>
      </c>
      <c r="K140" s="612">
        <f t="shared" si="11"/>
        <v>85</v>
      </c>
      <c r="L140" s="607">
        <v>11633</v>
      </c>
      <c r="N140" s="609">
        <f t="shared" si="6"/>
        <v>27</v>
      </c>
    </row>
    <row r="141" spans="1:14">
      <c r="A141" s="571">
        <v>1987</v>
      </c>
      <c r="B141" s="608" t="s">
        <v>437</v>
      </c>
      <c r="C141" s="606" t="s">
        <v>418</v>
      </c>
      <c r="D141" s="1659">
        <v>99.3</v>
      </c>
      <c r="E141" s="1543">
        <v>55.3</v>
      </c>
      <c r="F141" s="1544">
        <v>3352</v>
      </c>
      <c r="G141" s="1545">
        <v>10960</v>
      </c>
      <c r="H141" s="1544">
        <v>8133</v>
      </c>
      <c r="I141" s="1546">
        <v>31</v>
      </c>
      <c r="J141" s="1691">
        <v>137.51599999999999</v>
      </c>
      <c r="K141" s="612">
        <f>ROUND((J141/J129*100),1)</f>
        <v>85.2</v>
      </c>
      <c r="L141" s="607">
        <v>8126</v>
      </c>
      <c r="N141" s="609">
        <f t="shared" si="6"/>
        <v>7</v>
      </c>
    </row>
    <row r="142" spans="1:14">
      <c r="B142" s="608"/>
      <c r="C142" s="608" t="s">
        <v>419</v>
      </c>
      <c r="D142" s="1659">
        <v>102.1</v>
      </c>
      <c r="E142" s="1543">
        <v>53.2</v>
      </c>
      <c r="F142" s="1544">
        <v>5638</v>
      </c>
      <c r="G142" s="1545">
        <v>8790</v>
      </c>
      <c r="H142" s="1544">
        <v>12746</v>
      </c>
      <c r="I142" s="1546">
        <v>38</v>
      </c>
      <c r="J142" s="1691">
        <v>137.452</v>
      </c>
      <c r="K142" s="612">
        <f t="shared" ref="K142:K152" si="12">ROUND((J142/J130*100),1)</f>
        <v>88.6</v>
      </c>
      <c r="L142" s="607">
        <v>12734</v>
      </c>
      <c r="N142" s="609">
        <f t="shared" ref="N142:N205" si="13">H142-L142</f>
        <v>12</v>
      </c>
    </row>
    <row r="143" spans="1:14">
      <c r="B143" s="608"/>
      <c r="C143" s="608" t="s">
        <v>420</v>
      </c>
      <c r="D143" s="1659">
        <v>99.2</v>
      </c>
      <c r="E143" s="1543">
        <v>51.8</v>
      </c>
      <c r="F143" s="1544">
        <v>4375</v>
      </c>
      <c r="G143" s="1545">
        <v>9579</v>
      </c>
      <c r="H143" s="1544">
        <v>20105</v>
      </c>
      <c r="I143" s="1546">
        <v>34</v>
      </c>
      <c r="J143" s="1691">
        <v>136.554</v>
      </c>
      <c r="K143" s="612">
        <f>ROUND((J143/J131*100),1)</f>
        <v>91.3</v>
      </c>
      <c r="L143" s="607">
        <v>20099</v>
      </c>
      <c r="N143" s="609">
        <f t="shared" si="13"/>
        <v>6</v>
      </c>
    </row>
    <row r="144" spans="1:14">
      <c r="B144" s="608"/>
      <c r="C144" s="608" t="s">
        <v>421</v>
      </c>
      <c r="D144" s="1659">
        <v>99.6</v>
      </c>
      <c r="E144" s="1543">
        <v>52.6</v>
      </c>
      <c r="F144" s="1544">
        <v>5616</v>
      </c>
      <c r="G144" s="1545">
        <v>9387</v>
      </c>
      <c r="H144" s="1544">
        <v>11739</v>
      </c>
      <c r="I144" s="1546">
        <v>24</v>
      </c>
      <c r="J144" s="1691">
        <v>136.53</v>
      </c>
      <c r="K144" s="612">
        <f t="shared" si="12"/>
        <v>93.8</v>
      </c>
      <c r="L144" s="607">
        <v>11724</v>
      </c>
      <c r="N144" s="609">
        <f t="shared" si="13"/>
        <v>15</v>
      </c>
    </row>
    <row r="145" spans="1:14">
      <c r="B145" s="608"/>
      <c r="C145" s="608" t="s">
        <v>422</v>
      </c>
      <c r="D145" s="1659">
        <v>105.8</v>
      </c>
      <c r="E145" s="1543">
        <v>51.6</v>
      </c>
      <c r="F145" s="1544">
        <v>4580</v>
      </c>
      <c r="G145" s="1545">
        <v>8625</v>
      </c>
      <c r="H145" s="1544">
        <v>10266</v>
      </c>
      <c r="I145" s="1546">
        <v>33</v>
      </c>
      <c r="J145" s="1691">
        <v>139.43100000000001</v>
      </c>
      <c r="K145" s="612">
        <f t="shared" si="12"/>
        <v>96.4</v>
      </c>
      <c r="L145" s="607">
        <v>10252</v>
      </c>
      <c r="N145" s="609">
        <f t="shared" si="13"/>
        <v>14</v>
      </c>
    </row>
    <row r="146" spans="1:14">
      <c r="B146" s="608"/>
      <c r="C146" s="608" t="s">
        <v>423</v>
      </c>
      <c r="D146" s="1659">
        <v>106.8</v>
      </c>
      <c r="E146" s="1543">
        <v>50.2</v>
      </c>
      <c r="F146" s="1544">
        <v>5933</v>
      </c>
      <c r="G146" s="1545">
        <v>9709</v>
      </c>
      <c r="H146" s="1544">
        <v>13674</v>
      </c>
      <c r="I146" s="1546">
        <v>29</v>
      </c>
      <c r="J146" s="1691">
        <v>141.732</v>
      </c>
      <c r="K146" s="612">
        <f t="shared" si="12"/>
        <v>100.1</v>
      </c>
      <c r="L146" s="607">
        <v>13653</v>
      </c>
      <c r="N146" s="609">
        <f t="shared" si="13"/>
        <v>21</v>
      </c>
    </row>
    <row r="147" spans="1:14">
      <c r="B147" s="608"/>
      <c r="C147" s="608" t="s">
        <v>424</v>
      </c>
      <c r="D147" s="1659">
        <v>107.1</v>
      </c>
      <c r="E147" s="1543">
        <v>49.4</v>
      </c>
      <c r="F147" s="1544">
        <v>5239</v>
      </c>
      <c r="G147" s="1545">
        <v>10670</v>
      </c>
      <c r="H147" s="1544">
        <v>16250</v>
      </c>
      <c r="I147" s="1546">
        <v>29</v>
      </c>
      <c r="J147" s="1691">
        <v>146.029</v>
      </c>
      <c r="K147" s="612">
        <f t="shared" si="12"/>
        <v>107.3</v>
      </c>
      <c r="L147" s="607">
        <v>16231</v>
      </c>
      <c r="N147" s="609">
        <f t="shared" si="13"/>
        <v>19</v>
      </c>
    </row>
    <row r="148" spans="1:14">
      <c r="B148" s="608"/>
      <c r="C148" s="608" t="s">
        <v>425</v>
      </c>
      <c r="D148" s="1659">
        <v>106</v>
      </c>
      <c r="E148" s="1543">
        <v>48.9</v>
      </c>
      <c r="F148" s="1544">
        <v>4971</v>
      </c>
      <c r="G148" s="1545">
        <v>11884</v>
      </c>
      <c r="H148" s="1544">
        <v>8284</v>
      </c>
      <c r="I148" s="1546">
        <v>31</v>
      </c>
      <c r="J148" s="1691">
        <v>148.815</v>
      </c>
      <c r="K148" s="612">
        <f t="shared" si="12"/>
        <v>109.4</v>
      </c>
      <c r="L148" s="607">
        <v>8276</v>
      </c>
      <c r="N148" s="609">
        <f t="shared" si="13"/>
        <v>8</v>
      </c>
    </row>
    <row r="149" spans="1:14">
      <c r="B149" s="608"/>
      <c r="C149" s="608" t="s">
        <v>426</v>
      </c>
      <c r="D149" s="1659">
        <v>111</v>
      </c>
      <c r="E149" s="1543">
        <v>47.5</v>
      </c>
      <c r="F149" s="1544">
        <v>6092</v>
      </c>
      <c r="G149" s="1545">
        <v>13623</v>
      </c>
      <c r="H149" s="1544">
        <v>13833</v>
      </c>
      <c r="I149" s="1546">
        <v>28</v>
      </c>
      <c r="J149" s="1691">
        <v>152.40799999999999</v>
      </c>
      <c r="K149" s="612">
        <f t="shared" si="12"/>
        <v>112</v>
      </c>
      <c r="L149" s="607">
        <v>13820</v>
      </c>
      <c r="N149" s="609">
        <f t="shared" si="13"/>
        <v>13</v>
      </c>
    </row>
    <row r="150" spans="1:14">
      <c r="B150" s="608"/>
      <c r="C150" s="608" t="s">
        <v>166</v>
      </c>
      <c r="D150" s="1659">
        <v>110.2</v>
      </c>
      <c r="E150" s="1543">
        <v>46.8</v>
      </c>
      <c r="F150" s="1544">
        <v>6559</v>
      </c>
      <c r="G150" s="1545">
        <v>12570</v>
      </c>
      <c r="H150" s="1544">
        <v>14546</v>
      </c>
      <c r="I150" s="1546">
        <v>40</v>
      </c>
      <c r="J150" s="1691">
        <v>153.08000000000001</v>
      </c>
      <c r="K150" s="612">
        <f t="shared" si="12"/>
        <v>112.1</v>
      </c>
      <c r="L150" s="607">
        <v>14532</v>
      </c>
      <c r="N150" s="609">
        <f t="shared" si="13"/>
        <v>14</v>
      </c>
    </row>
    <row r="151" spans="1:14">
      <c r="B151" s="608"/>
      <c r="C151" s="608" t="s">
        <v>167</v>
      </c>
      <c r="D151" s="1659">
        <v>114.4</v>
      </c>
      <c r="E151" s="1543">
        <v>46.7</v>
      </c>
      <c r="F151" s="1544">
        <v>6441</v>
      </c>
      <c r="G151" s="1545">
        <v>10667</v>
      </c>
      <c r="H151" s="1544">
        <v>13558</v>
      </c>
      <c r="I151" s="1546">
        <v>31</v>
      </c>
      <c r="J151" s="1691">
        <v>151.85900000000001</v>
      </c>
      <c r="K151" s="612">
        <f t="shared" si="12"/>
        <v>109.2</v>
      </c>
      <c r="L151" s="607">
        <v>13528</v>
      </c>
      <c r="N151" s="609">
        <f t="shared" si="13"/>
        <v>30</v>
      </c>
    </row>
    <row r="152" spans="1:14">
      <c r="B152" s="608"/>
      <c r="C152" s="611" t="s">
        <v>168</v>
      </c>
      <c r="D152" s="1659">
        <v>115</v>
      </c>
      <c r="E152" s="1543">
        <v>45.4</v>
      </c>
      <c r="F152" s="1544">
        <v>5426</v>
      </c>
      <c r="G152" s="1545">
        <v>8957</v>
      </c>
      <c r="H152" s="1544">
        <v>13479</v>
      </c>
      <c r="I152" s="1546">
        <v>29</v>
      </c>
      <c r="J152" s="1691">
        <v>150.077</v>
      </c>
      <c r="K152" s="612">
        <f t="shared" si="12"/>
        <v>107.9</v>
      </c>
      <c r="L152" s="607">
        <v>13440</v>
      </c>
      <c r="N152" s="609">
        <f t="shared" si="13"/>
        <v>39</v>
      </c>
    </row>
    <row r="153" spans="1:14">
      <c r="A153" s="605">
        <v>1988</v>
      </c>
      <c r="B153" s="606" t="s">
        <v>438</v>
      </c>
      <c r="C153" s="606" t="s">
        <v>418</v>
      </c>
      <c r="D153" s="1658">
        <v>113.9</v>
      </c>
      <c r="E153" s="1539">
        <v>45.2</v>
      </c>
      <c r="F153" s="1540">
        <v>4420</v>
      </c>
      <c r="G153" s="1541">
        <v>15007</v>
      </c>
      <c r="H153" s="1540">
        <v>9108</v>
      </c>
      <c r="I153" s="1542">
        <v>26</v>
      </c>
      <c r="J153" s="1690">
        <v>147.95500000000001</v>
      </c>
      <c r="K153" s="612">
        <f>ROUND((J153/J141*100),1)</f>
        <v>107.6</v>
      </c>
      <c r="L153" s="607">
        <v>9096</v>
      </c>
      <c r="N153" s="609">
        <f t="shared" si="13"/>
        <v>12</v>
      </c>
    </row>
    <row r="154" spans="1:14">
      <c r="B154" s="608"/>
      <c r="C154" s="608" t="s">
        <v>419</v>
      </c>
      <c r="D154" s="1659">
        <v>122.7</v>
      </c>
      <c r="E154" s="1543">
        <v>42.6</v>
      </c>
      <c r="F154" s="1544">
        <v>5871</v>
      </c>
      <c r="G154" s="1545">
        <v>12977</v>
      </c>
      <c r="H154" s="1544">
        <v>14788</v>
      </c>
      <c r="I154" s="1546">
        <v>22</v>
      </c>
      <c r="J154" s="1691">
        <v>146.77000000000001</v>
      </c>
      <c r="K154" s="612">
        <f t="shared" ref="K154:K164" si="14">ROUND((J154/J142*100),1)</f>
        <v>106.8</v>
      </c>
      <c r="L154" s="607">
        <v>14726</v>
      </c>
      <c r="N154" s="609">
        <f t="shared" si="13"/>
        <v>62</v>
      </c>
    </row>
    <row r="155" spans="1:14">
      <c r="B155" s="608"/>
      <c r="C155" s="608" t="s">
        <v>420</v>
      </c>
      <c r="D155" s="1659">
        <v>117.3</v>
      </c>
      <c r="E155" s="1543">
        <v>46.3</v>
      </c>
      <c r="F155" s="1544">
        <v>6131</v>
      </c>
      <c r="G155" s="1545">
        <v>14919</v>
      </c>
      <c r="H155" s="1544">
        <v>23781</v>
      </c>
      <c r="I155" s="1546">
        <v>28</v>
      </c>
      <c r="J155" s="1691">
        <v>148.79499999999999</v>
      </c>
      <c r="K155" s="612">
        <f>ROUND((J155/J143*100),1)</f>
        <v>109</v>
      </c>
      <c r="L155" s="607">
        <v>23738</v>
      </c>
      <c r="N155" s="609">
        <f t="shared" si="13"/>
        <v>43</v>
      </c>
    </row>
    <row r="156" spans="1:14">
      <c r="B156" s="608"/>
      <c r="C156" s="608" t="s">
        <v>421</v>
      </c>
      <c r="D156" s="1659">
        <v>113.9</v>
      </c>
      <c r="E156" s="1543">
        <v>44.7</v>
      </c>
      <c r="F156" s="1544">
        <v>6020</v>
      </c>
      <c r="G156" s="1545">
        <v>14696</v>
      </c>
      <c r="H156" s="1544">
        <v>14273</v>
      </c>
      <c r="I156" s="1546">
        <v>24</v>
      </c>
      <c r="J156" s="1691">
        <v>146.821</v>
      </c>
      <c r="K156" s="612">
        <f t="shared" si="14"/>
        <v>107.5</v>
      </c>
      <c r="L156" s="607">
        <v>14231</v>
      </c>
      <c r="N156" s="609">
        <f t="shared" si="13"/>
        <v>42</v>
      </c>
    </row>
    <row r="157" spans="1:14">
      <c r="B157" s="608"/>
      <c r="C157" s="608" t="s">
        <v>422</v>
      </c>
      <c r="D157" s="1659">
        <v>110.8</v>
      </c>
      <c r="E157" s="1543">
        <v>46.2</v>
      </c>
      <c r="F157" s="1544">
        <v>4555</v>
      </c>
      <c r="G157" s="1545">
        <v>12331</v>
      </c>
      <c r="H157" s="1544">
        <v>12739</v>
      </c>
      <c r="I157" s="1546">
        <v>34</v>
      </c>
      <c r="J157" s="1691">
        <v>149.23599999999999</v>
      </c>
      <c r="K157" s="612">
        <f t="shared" si="14"/>
        <v>107</v>
      </c>
      <c r="L157" s="607">
        <v>12704</v>
      </c>
      <c r="N157" s="609">
        <f t="shared" si="13"/>
        <v>35</v>
      </c>
    </row>
    <row r="158" spans="1:14">
      <c r="B158" s="608"/>
      <c r="C158" s="608" t="s">
        <v>423</v>
      </c>
      <c r="D158" s="1659">
        <v>112.4</v>
      </c>
      <c r="E158" s="1543">
        <v>45.6</v>
      </c>
      <c r="F158" s="1544">
        <v>5974</v>
      </c>
      <c r="G158" s="1545">
        <v>13329</v>
      </c>
      <c r="H158" s="1544">
        <v>16017</v>
      </c>
      <c r="I158" s="1546">
        <v>29</v>
      </c>
      <c r="J158" s="1691">
        <v>149.40700000000001</v>
      </c>
      <c r="K158" s="612">
        <f t="shared" si="14"/>
        <v>105.4</v>
      </c>
      <c r="L158" s="607">
        <v>15962</v>
      </c>
      <c r="N158" s="609">
        <f t="shared" si="13"/>
        <v>55</v>
      </c>
    </row>
    <row r="159" spans="1:14">
      <c r="B159" s="608"/>
      <c r="C159" s="608" t="s">
        <v>424</v>
      </c>
      <c r="D159" s="1659">
        <v>110.4</v>
      </c>
      <c r="E159" s="1543">
        <v>45.8</v>
      </c>
      <c r="F159" s="1544">
        <v>6415</v>
      </c>
      <c r="G159" s="1545">
        <v>14587</v>
      </c>
      <c r="H159" s="1544">
        <v>17848</v>
      </c>
      <c r="I159" s="1546">
        <v>29</v>
      </c>
      <c r="J159" s="1691">
        <v>147.16200000000001</v>
      </c>
      <c r="K159" s="612">
        <f t="shared" si="14"/>
        <v>100.8</v>
      </c>
      <c r="L159" s="607">
        <v>17827</v>
      </c>
      <c r="N159" s="609">
        <f t="shared" si="13"/>
        <v>21</v>
      </c>
    </row>
    <row r="160" spans="1:14">
      <c r="B160" s="608"/>
      <c r="C160" s="608" t="s">
        <v>425</v>
      </c>
      <c r="D160" s="1659">
        <v>110.8</v>
      </c>
      <c r="E160" s="1543">
        <v>44.6</v>
      </c>
      <c r="F160" s="1544">
        <v>6383</v>
      </c>
      <c r="G160" s="1545">
        <v>15446</v>
      </c>
      <c r="H160" s="1544">
        <v>9507</v>
      </c>
      <c r="I160" s="1546">
        <v>33</v>
      </c>
      <c r="J160" s="1691">
        <v>149.95500000000001</v>
      </c>
      <c r="K160" s="612">
        <f t="shared" si="14"/>
        <v>100.8</v>
      </c>
      <c r="L160" s="607">
        <v>9484</v>
      </c>
      <c r="N160" s="609">
        <f t="shared" si="13"/>
        <v>23</v>
      </c>
    </row>
    <row r="161" spans="1:14">
      <c r="B161" s="608"/>
      <c r="C161" s="608" t="s">
        <v>426</v>
      </c>
      <c r="D161" s="1659">
        <v>111.2</v>
      </c>
      <c r="E161" s="1543">
        <v>45.7</v>
      </c>
      <c r="F161" s="1544">
        <v>7311</v>
      </c>
      <c r="G161" s="1545">
        <v>16669</v>
      </c>
      <c r="H161" s="1544">
        <v>16155</v>
      </c>
      <c r="I161" s="1546">
        <v>23</v>
      </c>
      <c r="J161" s="1691">
        <v>148.428</v>
      </c>
      <c r="K161" s="612">
        <f t="shared" si="14"/>
        <v>97.4</v>
      </c>
      <c r="L161" s="607">
        <v>16104</v>
      </c>
      <c r="N161" s="609">
        <f t="shared" si="13"/>
        <v>51</v>
      </c>
    </row>
    <row r="162" spans="1:14">
      <c r="B162" s="608"/>
      <c r="C162" s="608" t="s">
        <v>166</v>
      </c>
      <c r="D162" s="1659">
        <v>111.4</v>
      </c>
      <c r="E162" s="1543">
        <v>44.9</v>
      </c>
      <c r="F162" s="1544">
        <v>6260</v>
      </c>
      <c r="G162" s="1545">
        <v>15414</v>
      </c>
      <c r="H162" s="1544">
        <v>15564</v>
      </c>
      <c r="I162" s="1546">
        <v>21</v>
      </c>
      <c r="J162" s="1691">
        <v>146.691</v>
      </c>
      <c r="K162" s="612">
        <f t="shared" si="14"/>
        <v>95.8</v>
      </c>
      <c r="L162" s="607">
        <v>15515</v>
      </c>
      <c r="N162" s="609">
        <f t="shared" si="13"/>
        <v>49</v>
      </c>
    </row>
    <row r="163" spans="1:14">
      <c r="B163" s="608"/>
      <c r="C163" s="608" t="s">
        <v>167</v>
      </c>
      <c r="D163" s="1659">
        <v>111.2</v>
      </c>
      <c r="E163" s="1543">
        <v>44</v>
      </c>
      <c r="F163" s="1544">
        <v>5511</v>
      </c>
      <c r="G163" s="1545">
        <v>13024</v>
      </c>
      <c r="H163" s="1544">
        <v>16361</v>
      </c>
      <c r="I163" s="1546">
        <v>24</v>
      </c>
      <c r="J163" s="1691">
        <v>147.74799999999999</v>
      </c>
      <c r="K163" s="612">
        <f t="shared" si="14"/>
        <v>97.3</v>
      </c>
      <c r="L163" s="607">
        <v>16331</v>
      </c>
      <c r="N163" s="609">
        <f t="shared" si="13"/>
        <v>30</v>
      </c>
    </row>
    <row r="164" spans="1:14">
      <c r="A164" s="610"/>
      <c r="B164" s="611"/>
      <c r="C164" s="611" t="s">
        <v>168</v>
      </c>
      <c r="D164" s="1660">
        <v>111</v>
      </c>
      <c r="E164" s="1547">
        <v>43.4</v>
      </c>
      <c r="F164" s="1548">
        <v>5575</v>
      </c>
      <c r="G164" s="1549">
        <v>11070</v>
      </c>
      <c r="H164" s="1548">
        <v>15062</v>
      </c>
      <c r="I164" s="1550">
        <v>19</v>
      </c>
      <c r="J164" s="1692">
        <v>147.28100000000001</v>
      </c>
      <c r="K164" s="612">
        <f t="shared" si="14"/>
        <v>98.1</v>
      </c>
      <c r="L164" s="607">
        <v>15021</v>
      </c>
      <c r="N164" s="609">
        <f t="shared" si="13"/>
        <v>41</v>
      </c>
    </row>
    <row r="165" spans="1:14">
      <c r="A165" s="571">
        <v>1989</v>
      </c>
      <c r="B165" s="608" t="s">
        <v>439</v>
      </c>
      <c r="C165" s="606" t="s">
        <v>418</v>
      </c>
      <c r="D165" s="1661">
        <v>111.6</v>
      </c>
      <c r="E165" s="613">
        <v>44.3</v>
      </c>
      <c r="F165" s="614">
        <v>4784</v>
      </c>
      <c r="G165" s="615">
        <v>17957</v>
      </c>
      <c r="H165" s="614">
        <v>9268</v>
      </c>
      <c r="I165" s="595">
        <v>17</v>
      </c>
      <c r="J165" s="1693">
        <v>149.096</v>
      </c>
      <c r="K165" s="612">
        <f>ROUND((J165/J153*100),1)</f>
        <v>100.8</v>
      </c>
      <c r="L165" s="607">
        <v>9238</v>
      </c>
      <c r="N165" s="609">
        <f t="shared" si="13"/>
        <v>30</v>
      </c>
    </row>
    <row r="166" spans="1:14">
      <c r="B166" s="608"/>
      <c r="C166" s="608" t="s">
        <v>419</v>
      </c>
      <c r="D166" s="1661">
        <v>110.2</v>
      </c>
      <c r="E166" s="613">
        <v>45.3</v>
      </c>
      <c r="F166" s="614">
        <v>5644</v>
      </c>
      <c r="G166" s="615">
        <v>15230</v>
      </c>
      <c r="H166" s="614">
        <v>14134</v>
      </c>
      <c r="I166" s="595">
        <v>15</v>
      </c>
      <c r="J166" s="1693">
        <v>149.952</v>
      </c>
      <c r="K166" s="612">
        <f t="shared" ref="K166:K176" si="15">ROUND((J166/J154*100),1)</f>
        <v>102.2</v>
      </c>
      <c r="L166" s="607">
        <v>14107</v>
      </c>
      <c r="N166" s="609">
        <f t="shared" si="13"/>
        <v>27</v>
      </c>
    </row>
    <row r="167" spans="1:14">
      <c r="B167" s="608"/>
      <c r="C167" s="608" t="s">
        <v>420</v>
      </c>
      <c r="D167" s="1661">
        <v>109.3</v>
      </c>
      <c r="E167" s="613">
        <v>43.8</v>
      </c>
      <c r="F167" s="614">
        <v>5839</v>
      </c>
      <c r="G167" s="615">
        <v>15551</v>
      </c>
      <c r="H167" s="614">
        <v>25283</v>
      </c>
      <c r="I167" s="595">
        <v>20</v>
      </c>
      <c r="J167" s="1693">
        <v>150.70699999999999</v>
      </c>
      <c r="K167" s="612">
        <f>ROUND((J167/J155*100),1)</f>
        <v>101.3</v>
      </c>
      <c r="L167" s="607">
        <v>25219</v>
      </c>
      <c r="N167" s="609">
        <f t="shared" si="13"/>
        <v>64</v>
      </c>
    </row>
    <row r="168" spans="1:14">
      <c r="B168" s="608"/>
      <c r="C168" s="608" t="s">
        <v>421</v>
      </c>
      <c r="D168" s="1661">
        <v>111.8</v>
      </c>
      <c r="E168" s="613">
        <v>44.8</v>
      </c>
      <c r="F168" s="614">
        <v>5814</v>
      </c>
      <c r="G168" s="615">
        <v>16656</v>
      </c>
      <c r="H168" s="614">
        <v>16212</v>
      </c>
      <c r="I168" s="595">
        <v>22</v>
      </c>
      <c r="J168" s="1693">
        <v>152.38999999999999</v>
      </c>
      <c r="K168" s="612">
        <f t="shared" si="15"/>
        <v>103.8</v>
      </c>
      <c r="L168" s="607">
        <v>16180</v>
      </c>
      <c r="N168" s="609">
        <f t="shared" si="13"/>
        <v>32</v>
      </c>
    </row>
    <row r="169" spans="1:14">
      <c r="B169" s="608"/>
      <c r="C169" s="608" t="s">
        <v>422</v>
      </c>
      <c r="D169" s="1661">
        <v>110</v>
      </c>
      <c r="E169" s="613">
        <v>45.7</v>
      </c>
      <c r="F169" s="614">
        <v>5797</v>
      </c>
      <c r="G169" s="615">
        <v>14813</v>
      </c>
      <c r="H169" s="614">
        <v>15859</v>
      </c>
      <c r="I169" s="595">
        <v>21</v>
      </c>
      <c r="J169" s="1693">
        <v>153.803</v>
      </c>
      <c r="K169" s="612">
        <f t="shared" si="15"/>
        <v>103.1</v>
      </c>
      <c r="L169" s="607">
        <v>15826</v>
      </c>
      <c r="N169" s="609">
        <f t="shared" si="13"/>
        <v>33</v>
      </c>
    </row>
    <row r="170" spans="1:14">
      <c r="B170" s="608"/>
      <c r="C170" s="608" t="s">
        <v>423</v>
      </c>
      <c r="D170" s="1661">
        <v>109.5</v>
      </c>
      <c r="E170" s="613">
        <v>45.3</v>
      </c>
      <c r="F170" s="614">
        <v>6124</v>
      </c>
      <c r="G170" s="615">
        <v>16138</v>
      </c>
      <c r="H170" s="614">
        <v>19433</v>
      </c>
      <c r="I170" s="595">
        <v>18</v>
      </c>
      <c r="J170" s="1693">
        <v>155.679</v>
      </c>
      <c r="K170" s="612">
        <f t="shared" si="15"/>
        <v>104.2</v>
      </c>
      <c r="L170" s="607">
        <v>19387</v>
      </c>
      <c r="N170" s="609">
        <f t="shared" si="13"/>
        <v>46</v>
      </c>
    </row>
    <row r="171" spans="1:14">
      <c r="B171" s="608"/>
      <c r="C171" s="608" t="s">
        <v>424</v>
      </c>
      <c r="D171" s="1661">
        <v>109.4</v>
      </c>
      <c r="E171" s="613">
        <v>46.9</v>
      </c>
      <c r="F171" s="614">
        <v>6814</v>
      </c>
      <c r="G171" s="615">
        <v>16500</v>
      </c>
      <c r="H171" s="614">
        <v>20945</v>
      </c>
      <c r="I171" s="595">
        <v>16</v>
      </c>
      <c r="J171" s="1693">
        <v>155.41900000000001</v>
      </c>
      <c r="K171" s="612">
        <f t="shared" si="15"/>
        <v>105.6</v>
      </c>
      <c r="L171" s="607">
        <v>20913</v>
      </c>
      <c r="N171" s="609">
        <f t="shared" si="13"/>
        <v>32</v>
      </c>
    </row>
    <row r="172" spans="1:14">
      <c r="B172" s="608"/>
      <c r="C172" s="608" t="s">
        <v>425</v>
      </c>
      <c r="D172" s="1661">
        <v>110.4</v>
      </c>
      <c r="E172" s="613">
        <v>45.7</v>
      </c>
      <c r="F172" s="614">
        <v>6532</v>
      </c>
      <c r="G172" s="615">
        <v>17134</v>
      </c>
      <c r="H172" s="614">
        <v>12485</v>
      </c>
      <c r="I172" s="595">
        <v>21</v>
      </c>
      <c r="J172" s="1693">
        <v>156.00800000000001</v>
      </c>
      <c r="K172" s="612">
        <f t="shared" si="15"/>
        <v>104</v>
      </c>
      <c r="L172" s="607">
        <v>12422</v>
      </c>
      <c r="N172" s="609">
        <f t="shared" si="13"/>
        <v>63</v>
      </c>
    </row>
    <row r="173" spans="1:14">
      <c r="B173" s="608"/>
      <c r="C173" s="608" t="s">
        <v>426</v>
      </c>
      <c r="D173" s="1661">
        <v>116.4</v>
      </c>
      <c r="E173" s="613">
        <v>45.3</v>
      </c>
      <c r="F173" s="614">
        <v>5331</v>
      </c>
      <c r="G173" s="615">
        <v>17475</v>
      </c>
      <c r="H173" s="614">
        <v>18709</v>
      </c>
      <c r="I173" s="595">
        <v>22</v>
      </c>
      <c r="J173" s="1693">
        <v>153.83799999999999</v>
      </c>
      <c r="K173" s="612">
        <f t="shared" si="15"/>
        <v>103.6</v>
      </c>
      <c r="L173" s="607">
        <v>18663</v>
      </c>
      <c r="N173" s="609">
        <f t="shared" si="13"/>
        <v>46</v>
      </c>
    </row>
    <row r="174" spans="1:14">
      <c r="B174" s="608"/>
      <c r="C174" s="608" t="s">
        <v>166</v>
      </c>
      <c r="D174" s="1661">
        <v>109.8</v>
      </c>
      <c r="E174" s="613">
        <v>46.5</v>
      </c>
      <c r="F174" s="614">
        <v>5793</v>
      </c>
      <c r="G174" s="615">
        <v>16771</v>
      </c>
      <c r="H174" s="614">
        <v>19052</v>
      </c>
      <c r="I174" s="595">
        <v>18</v>
      </c>
      <c r="J174" s="1693">
        <v>153.53899999999999</v>
      </c>
      <c r="K174" s="612">
        <f t="shared" si="15"/>
        <v>104.7</v>
      </c>
      <c r="L174" s="607">
        <v>19021</v>
      </c>
      <c r="N174" s="609">
        <f t="shared" si="13"/>
        <v>31</v>
      </c>
    </row>
    <row r="175" spans="1:14">
      <c r="B175" s="608"/>
      <c r="C175" s="608" t="s">
        <v>167</v>
      </c>
      <c r="D175" s="1661">
        <v>111.2</v>
      </c>
      <c r="E175" s="613">
        <v>46.6</v>
      </c>
      <c r="F175" s="614">
        <v>5810</v>
      </c>
      <c r="G175" s="615">
        <v>14455</v>
      </c>
      <c r="H175" s="614">
        <v>19772</v>
      </c>
      <c r="I175" s="595">
        <v>15</v>
      </c>
      <c r="J175" s="1693">
        <v>152.01499999999999</v>
      </c>
      <c r="K175" s="612">
        <f t="shared" si="15"/>
        <v>102.9</v>
      </c>
      <c r="L175" s="607">
        <v>19716</v>
      </c>
      <c r="N175" s="609">
        <f t="shared" si="13"/>
        <v>56</v>
      </c>
    </row>
    <row r="176" spans="1:14">
      <c r="B176" s="608"/>
      <c r="C176" s="611" t="s">
        <v>168</v>
      </c>
      <c r="D176" s="1661">
        <v>111.8</v>
      </c>
      <c r="E176" s="613">
        <v>46.2</v>
      </c>
      <c r="F176" s="614">
        <v>5099</v>
      </c>
      <c r="G176" s="615">
        <v>11821</v>
      </c>
      <c r="H176" s="614">
        <v>18102</v>
      </c>
      <c r="I176" s="595">
        <v>11</v>
      </c>
      <c r="J176" s="1693">
        <v>151.99299999999999</v>
      </c>
      <c r="K176" s="612">
        <f t="shared" si="15"/>
        <v>103.2</v>
      </c>
      <c r="L176" s="607">
        <v>18051</v>
      </c>
      <c r="N176" s="609">
        <f t="shared" si="13"/>
        <v>51</v>
      </c>
    </row>
    <row r="177" spans="1:14">
      <c r="A177" s="605">
        <v>1990</v>
      </c>
      <c r="B177" s="606" t="s">
        <v>156</v>
      </c>
      <c r="C177" s="606" t="s">
        <v>418</v>
      </c>
      <c r="D177" s="1662">
        <v>110.8</v>
      </c>
      <c r="E177" s="616">
        <v>47.1</v>
      </c>
      <c r="F177" s="617">
        <v>4718</v>
      </c>
      <c r="G177" s="618">
        <v>19554</v>
      </c>
      <c r="H177" s="617">
        <v>12946</v>
      </c>
      <c r="I177" s="619">
        <v>11</v>
      </c>
      <c r="J177" s="1694">
        <v>151.20099999999999</v>
      </c>
      <c r="K177" s="612">
        <f>ROUND((J177/J165*100),1)</f>
        <v>101.4</v>
      </c>
      <c r="L177" s="607">
        <v>12919</v>
      </c>
      <c r="N177" s="609">
        <f t="shared" si="13"/>
        <v>27</v>
      </c>
    </row>
    <row r="178" spans="1:14">
      <c r="B178" s="608"/>
      <c r="C178" s="608" t="s">
        <v>419</v>
      </c>
      <c r="D178" s="1661">
        <v>110.2</v>
      </c>
      <c r="E178" s="613">
        <v>44.7</v>
      </c>
      <c r="F178" s="614">
        <v>4699</v>
      </c>
      <c r="G178" s="615">
        <v>17059</v>
      </c>
      <c r="H178" s="614">
        <v>18733</v>
      </c>
      <c r="I178" s="595">
        <v>13</v>
      </c>
      <c r="J178" s="1693">
        <v>152.517</v>
      </c>
      <c r="K178" s="612">
        <f t="shared" ref="K178:K188" si="16">ROUND((J178/J166*100),1)</f>
        <v>101.7</v>
      </c>
      <c r="L178" s="607">
        <v>18686</v>
      </c>
      <c r="N178" s="609">
        <f t="shared" si="13"/>
        <v>47</v>
      </c>
    </row>
    <row r="179" spans="1:14">
      <c r="B179" s="608"/>
      <c r="C179" s="608" t="s">
        <v>420</v>
      </c>
      <c r="D179" s="1661">
        <v>112.4</v>
      </c>
      <c r="E179" s="613">
        <v>46.2</v>
      </c>
      <c r="F179" s="614">
        <v>5337</v>
      </c>
      <c r="G179" s="615">
        <v>16493</v>
      </c>
      <c r="H179" s="614">
        <v>27947</v>
      </c>
      <c r="I179" s="595">
        <v>9</v>
      </c>
      <c r="J179" s="1693">
        <v>156.16900000000001</v>
      </c>
      <c r="K179" s="612">
        <f>ROUND((J179/J167*100),1)</f>
        <v>103.6</v>
      </c>
      <c r="L179" s="607">
        <v>27889</v>
      </c>
      <c r="N179" s="609">
        <f t="shared" si="13"/>
        <v>58</v>
      </c>
    </row>
    <row r="180" spans="1:14">
      <c r="B180" s="608"/>
      <c r="C180" s="608" t="s">
        <v>421</v>
      </c>
      <c r="D180" s="1661">
        <v>113.5</v>
      </c>
      <c r="E180" s="613">
        <v>45.3</v>
      </c>
      <c r="F180" s="614">
        <v>5226</v>
      </c>
      <c r="G180" s="615">
        <v>16860</v>
      </c>
      <c r="H180" s="614">
        <v>18085</v>
      </c>
      <c r="I180" s="595">
        <v>15</v>
      </c>
      <c r="J180" s="1693">
        <v>156.988</v>
      </c>
      <c r="K180" s="612">
        <f t="shared" si="16"/>
        <v>103</v>
      </c>
      <c r="L180" s="607">
        <v>18048</v>
      </c>
      <c r="N180" s="609">
        <f t="shared" si="13"/>
        <v>37</v>
      </c>
    </row>
    <row r="181" spans="1:14">
      <c r="B181" s="608"/>
      <c r="C181" s="608" t="s">
        <v>422</v>
      </c>
      <c r="D181" s="1661">
        <v>115.1</v>
      </c>
      <c r="E181" s="613">
        <v>42.9</v>
      </c>
      <c r="F181" s="614">
        <v>4923</v>
      </c>
      <c r="G181" s="615">
        <v>16041</v>
      </c>
      <c r="H181" s="614">
        <v>17408</v>
      </c>
      <c r="I181" s="595">
        <v>19</v>
      </c>
      <c r="J181" s="1693">
        <v>156.69499999999999</v>
      </c>
      <c r="K181" s="612">
        <f t="shared" si="16"/>
        <v>101.9</v>
      </c>
      <c r="L181" s="607">
        <v>17308</v>
      </c>
      <c r="N181" s="609">
        <f t="shared" si="13"/>
        <v>100</v>
      </c>
    </row>
    <row r="182" spans="1:14">
      <c r="B182" s="608"/>
      <c r="C182" s="608" t="s">
        <v>423</v>
      </c>
      <c r="D182" s="1661">
        <v>112.6</v>
      </c>
      <c r="E182" s="613">
        <v>44.7</v>
      </c>
      <c r="F182" s="614">
        <v>5961</v>
      </c>
      <c r="G182" s="615">
        <v>17388</v>
      </c>
      <c r="H182" s="614">
        <v>20182</v>
      </c>
      <c r="I182" s="595">
        <v>13</v>
      </c>
      <c r="J182" s="1693">
        <v>155.95699999999999</v>
      </c>
      <c r="K182" s="612">
        <f t="shared" si="16"/>
        <v>100.2</v>
      </c>
      <c r="L182" s="607">
        <v>20135</v>
      </c>
      <c r="N182" s="609">
        <f t="shared" si="13"/>
        <v>47</v>
      </c>
    </row>
    <row r="183" spans="1:14">
      <c r="B183" s="608"/>
      <c r="C183" s="608" t="s">
        <v>424</v>
      </c>
      <c r="D183" s="1661">
        <v>114.5</v>
      </c>
      <c r="E183" s="613">
        <v>43.3</v>
      </c>
      <c r="F183" s="614">
        <v>5710</v>
      </c>
      <c r="G183" s="615">
        <v>17278</v>
      </c>
      <c r="H183" s="614">
        <v>23188</v>
      </c>
      <c r="I183" s="595">
        <v>12</v>
      </c>
      <c r="J183" s="1693">
        <v>155.08199999999999</v>
      </c>
      <c r="K183" s="612">
        <f t="shared" si="16"/>
        <v>99.8</v>
      </c>
      <c r="L183" s="607">
        <v>23163</v>
      </c>
      <c r="N183" s="609">
        <f t="shared" si="13"/>
        <v>25</v>
      </c>
    </row>
    <row r="184" spans="1:14">
      <c r="B184" s="608"/>
      <c r="C184" s="608" t="s">
        <v>425</v>
      </c>
      <c r="D184" s="1661">
        <v>113.9</v>
      </c>
      <c r="E184" s="613">
        <v>43.5</v>
      </c>
      <c r="F184" s="614">
        <v>6284</v>
      </c>
      <c r="G184" s="615">
        <v>18930</v>
      </c>
      <c r="H184" s="614">
        <v>13811</v>
      </c>
      <c r="I184" s="595">
        <v>12</v>
      </c>
      <c r="J184" s="1693">
        <v>157.21100000000001</v>
      </c>
      <c r="K184" s="612">
        <f t="shared" si="16"/>
        <v>100.8</v>
      </c>
      <c r="L184" s="607">
        <v>13755</v>
      </c>
      <c r="N184" s="609">
        <f t="shared" si="13"/>
        <v>56</v>
      </c>
    </row>
    <row r="185" spans="1:14">
      <c r="B185" s="608"/>
      <c r="C185" s="608" t="s">
        <v>426</v>
      </c>
      <c r="D185" s="1661">
        <v>111.5</v>
      </c>
      <c r="E185" s="613">
        <v>45.7</v>
      </c>
      <c r="F185" s="614">
        <v>5946</v>
      </c>
      <c r="G185" s="615">
        <v>18931</v>
      </c>
      <c r="H185" s="614">
        <v>18784</v>
      </c>
      <c r="I185" s="595">
        <v>16</v>
      </c>
      <c r="J185" s="1693">
        <v>157.78100000000001</v>
      </c>
      <c r="K185" s="612">
        <f t="shared" si="16"/>
        <v>102.6</v>
      </c>
      <c r="L185" s="607">
        <v>8382</v>
      </c>
      <c r="N185" s="609">
        <f t="shared" si="13"/>
        <v>10402</v>
      </c>
    </row>
    <row r="186" spans="1:14">
      <c r="B186" s="608"/>
      <c r="C186" s="608" t="s">
        <v>166</v>
      </c>
      <c r="D186" s="1661">
        <v>115</v>
      </c>
      <c r="E186" s="613">
        <v>43.3</v>
      </c>
      <c r="F186" s="614">
        <v>4946</v>
      </c>
      <c r="G186" s="615">
        <v>18329</v>
      </c>
      <c r="H186" s="614">
        <v>19919</v>
      </c>
      <c r="I186" s="595">
        <v>30</v>
      </c>
      <c r="J186" s="1693">
        <v>153.83600000000001</v>
      </c>
      <c r="K186" s="612">
        <f t="shared" si="16"/>
        <v>100.2</v>
      </c>
      <c r="L186" s="607">
        <v>19873</v>
      </c>
      <c r="N186" s="609">
        <f t="shared" si="13"/>
        <v>46</v>
      </c>
    </row>
    <row r="187" spans="1:14">
      <c r="B187" s="608"/>
      <c r="C187" s="608" t="s">
        <v>167</v>
      </c>
      <c r="D187" s="1661">
        <v>114.5</v>
      </c>
      <c r="E187" s="613">
        <v>43.4</v>
      </c>
      <c r="F187" s="614">
        <v>4774</v>
      </c>
      <c r="G187" s="615">
        <v>14570</v>
      </c>
      <c r="H187" s="614">
        <v>18754</v>
      </c>
      <c r="I187" s="595">
        <v>16</v>
      </c>
      <c r="J187" s="1693">
        <v>153.839</v>
      </c>
      <c r="K187" s="612">
        <f t="shared" si="16"/>
        <v>101.2</v>
      </c>
      <c r="L187" s="607">
        <v>18707</v>
      </c>
      <c r="N187" s="609">
        <f t="shared" si="13"/>
        <v>47</v>
      </c>
    </row>
    <row r="188" spans="1:14">
      <c r="A188" s="610"/>
      <c r="B188" s="611"/>
      <c r="C188" s="611" t="s">
        <v>168</v>
      </c>
      <c r="D188" s="1663">
        <v>113.5</v>
      </c>
      <c r="E188" s="620">
        <v>44</v>
      </c>
      <c r="F188" s="621">
        <v>6006</v>
      </c>
      <c r="G188" s="622">
        <v>13898</v>
      </c>
      <c r="H188" s="621">
        <v>17850</v>
      </c>
      <c r="I188" s="623">
        <v>12</v>
      </c>
      <c r="J188" s="1695">
        <v>153.67099999999999</v>
      </c>
      <c r="K188" s="612">
        <f t="shared" si="16"/>
        <v>101.1</v>
      </c>
      <c r="L188" s="607">
        <v>17804</v>
      </c>
      <c r="N188" s="609">
        <f t="shared" si="13"/>
        <v>46</v>
      </c>
    </row>
    <row r="189" spans="1:14">
      <c r="A189" s="571">
        <v>1991</v>
      </c>
      <c r="B189" s="608" t="s">
        <v>169</v>
      </c>
      <c r="C189" s="606" t="s">
        <v>418</v>
      </c>
      <c r="D189" s="1661">
        <v>115.3</v>
      </c>
      <c r="E189" s="613">
        <v>42.8</v>
      </c>
      <c r="F189" s="614">
        <v>3535</v>
      </c>
      <c r="G189" s="615">
        <v>19462</v>
      </c>
      <c r="H189" s="614">
        <v>12693</v>
      </c>
      <c r="I189" s="595">
        <v>17</v>
      </c>
      <c r="J189" s="1693">
        <v>152.316</v>
      </c>
      <c r="K189" s="612">
        <f>ROUND((J189/J177*100),1)</f>
        <v>100.7</v>
      </c>
      <c r="L189" s="607">
        <v>12677</v>
      </c>
      <c r="N189" s="609">
        <f t="shared" si="13"/>
        <v>16</v>
      </c>
    </row>
    <row r="190" spans="1:14">
      <c r="B190" s="608"/>
      <c r="C190" s="608" t="s">
        <v>419</v>
      </c>
      <c r="D190" s="1661">
        <v>117.9</v>
      </c>
      <c r="E190" s="613">
        <v>44.6</v>
      </c>
      <c r="F190" s="614">
        <v>4505</v>
      </c>
      <c r="G190" s="615">
        <v>17926</v>
      </c>
      <c r="H190" s="614">
        <v>17969</v>
      </c>
      <c r="I190" s="595">
        <v>16</v>
      </c>
      <c r="J190" s="1693">
        <v>152.87700000000001</v>
      </c>
      <c r="K190" s="612">
        <f t="shared" ref="K190:K200" si="17">ROUND((J190/J178*100),1)</f>
        <v>100.2</v>
      </c>
      <c r="L190" s="607">
        <v>17945</v>
      </c>
      <c r="N190" s="609">
        <f t="shared" si="13"/>
        <v>24</v>
      </c>
    </row>
    <row r="191" spans="1:14">
      <c r="B191" s="608"/>
      <c r="C191" s="608" t="s">
        <v>420</v>
      </c>
      <c r="D191" s="1661">
        <v>114.9</v>
      </c>
      <c r="E191" s="613">
        <v>46.2</v>
      </c>
      <c r="F191" s="614">
        <v>4752</v>
      </c>
      <c r="G191" s="615">
        <v>16642</v>
      </c>
      <c r="H191" s="614">
        <v>26854</v>
      </c>
      <c r="I191" s="595">
        <v>34</v>
      </c>
      <c r="J191" s="1693">
        <v>152.23500000000001</v>
      </c>
      <c r="K191" s="612">
        <f>ROUND((J191/J179*100),1)</f>
        <v>97.5</v>
      </c>
      <c r="L191" s="607">
        <v>26789</v>
      </c>
      <c r="N191" s="609">
        <f t="shared" si="13"/>
        <v>65</v>
      </c>
    </row>
    <row r="192" spans="1:14">
      <c r="B192" s="608"/>
      <c r="C192" s="608" t="s">
        <v>421</v>
      </c>
      <c r="D192" s="1661">
        <v>116.3</v>
      </c>
      <c r="E192" s="613">
        <v>46.3</v>
      </c>
      <c r="F192" s="614">
        <v>5024</v>
      </c>
      <c r="G192" s="615">
        <v>17646</v>
      </c>
      <c r="H192" s="614">
        <v>17677</v>
      </c>
      <c r="I192" s="595">
        <v>18</v>
      </c>
      <c r="J192" s="1693">
        <v>150.339</v>
      </c>
      <c r="K192" s="612">
        <f t="shared" si="17"/>
        <v>95.8</v>
      </c>
      <c r="L192" s="607">
        <v>17610</v>
      </c>
      <c r="N192" s="609">
        <f t="shared" si="13"/>
        <v>67</v>
      </c>
    </row>
    <row r="193" spans="1:14">
      <c r="B193" s="608"/>
      <c r="C193" s="608" t="s">
        <v>422</v>
      </c>
      <c r="D193" s="1661">
        <v>117.9</v>
      </c>
      <c r="E193" s="613">
        <v>46.3</v>
      </c>
      <c r="F193" s="614">
        <v>3830</v>
      </c>
      <c r="G193" s="615">
        <v>15798</v>
      </c>
      <c r="H193" s="614">
        <v>16296</v>
      </c>
      <c r="I193" s="595">
        <v>29</v>
      </c>
      <c r="J193" s="1693">
        <v>148.83799999999999</v>
      </c>
      <c r="K193" s="612">
        <f t="shared" si="17"/>
        <v>95</v>
      </c>
      <c r="L193" s="607">
        <v>16235</v>
      </c>
      <c r="N193" s="609">
        <f t="shared" si="13"/>
        <v>61</v>
      </c>
    </row>
    <row r="194" spans="1:14">
      <c r="B194" s="608"/>
      <c r="C194" s="608" t="s">
        <v>423</v>
      </c>
      <c r="D194" s="1661">
        <v>118.2</v>
      </c>
      <c r="E194" s="613">
        <v>47.9</v>
      </c>
      <c r="F194" s="614">
        <v>5087</v>
      </c>
      <c r="G194" s="615">
        <v>17210</v>
      </c>
      <c r="H194" s="614">
        <v>18390</v>
      </c>
      <c r="I194" s="595">
        <v>25</v>
      </c>
      <c r="J194" s="1693">
        <v>148.30099999999999</v>
      </c>
      <c r="K194" s="612">
        <f t="shared" si="17"/>
        <v>95.1</v>
      </c>
      <c r="L194" s="607">
        <v>18354</v>
      </c>
      <c r="N194" s="609">
        <f t="shared" si="13"/>
        <v>36</v>
      </c>
    </row>
    <row r="195" spans="1:14">
      <c r="B195" s="608"/>
      <c r="C195" s="608" t="s">
        <v>424</v>
      </c>
      <c r="D195" s="1661">
        <v>118.2</v>
      </c>
      <c r="E195" s="613">
        <v>48.7</v>
      </c>
      <c r="F195" s="614">
        <v>4346</v>
      </c>
      <c r="G195" s="615">
        <v>16813</v>
      </c>
      <c r="H195" s="614">
        <v>22169</v>
      </c>
      <c r="I195" s="595">
        <v>23</v>
      </c>
      <c r="J195" s="1693">
        <v>147.29900000000001</v>
      </c>
      <c r="K195" s="612">
        <f t="shared" si="17"/>
        <v>95</v>
      </c>
      <c r="L195" s="607">
        <v>22128</v>
      </c>
      <c r="N195" s="609">
        <f t="shared" si="13"/>
        <v>41</v>
      </c>
    </row>
    <row r="196" spans="1:14">
      <c r="B196" s="608"/>
      <c r="C196" s="608" t="s">
        <v>425</v>
      </c>
      <c r="D196" s="1661">
        <v>115.6</v>
      </c>
      <c r="E196" s="613">
        <v>50.3</v>
      </c>
      <c r="F196" s="614">
        <v>4293</v>
      </c>
      <c r="G196" s="615">
        <v>16300</v>
      </c>
      <c r="H196" s="614">
        <v>13215</v>
      </c>
      <c r="I196" s="595">
        <v>31</v>
      </c>
      <c r="J196" s="1693">
        <v>146.34100000000001</v>
      </c>
      <c r="K196" s="612">
        <f t="shared" si="17"/>
        <v>93.1</v>
      </c>
      <c r="L196" s="607">
        <v>13185</v>
      </c>
      <c r="N196" s="609">
        <f t="shared" si="13"/>
        <v>30</v>
      </c>
    </row>
    <row r="197" spans="1:14">
      <c r="B197" s="608"/>
      <c r="C197" s="608" t="s">
        <v>426</v>
      </c>
      <c r="D197" s="1661">
        <v>112.8</v>
      </c>
      <c r="E197" s="613">
        <v>50.7</v>
      </c>
      <c r="F197" s="614">
        <v>4766</v>
      </c>
      <c r="G197" s="615">
        <v>17516</v>
      </c>
      <c r="H197" s="614">
        <v>18162</v>
      </c>
      <c r="I197" s="595">
        <v>31</v>
      </c>
      <c r="J197" s="1693">
        <v>144.06299999999999</v>
      </c>
      <c r="K197" s="612">
        <f t="shared" si="17"/>
        <v>91.3</v>
      </c>
      <c r="L197" s="607">
        <v>18109</v>
      </c>
      <c r="N197" s="609">
        <f t="shared" si="13"/>
        <v>53</v>
      </c>
    </row>
    <row r="198" spans="1:14">
      <c r="B198" s="608"/>
      <c r="C198" s="608" t="s">
        <v>166</v>
      </c>
      <c r="D198" s="1661">
        <v>111.8</v>
      </c>
      <c r="E198" s="613">
        <v>53.1</v>
      </c>
      <c r="F198" s="614">
        <v>3631</v>
      </c>
      <c r="G198" s="615">
        <v>16917</v>
      </c>
      <c r="H198" s="614">
        <v>18933</v>
      </c>
      <c r="I198" s="595">
        <v>40</v>
      </c>
      <c r="J198" s="1693">
        <v>141.976</v>
      </c>
      <c r="K198" s="612">
        <f t="shared" si="17"/>
        <v>92.3</v>
      </c>
      <c r="L198" s="607">
        <v>18883</v>
      </c>
      <c r="N198" s="609">
        <f t="shared" si="13"/>
        <v>50</v>
      </c>
    </row>
    <row r="199" spans="1:14">
      <c r="B199" s="608"/>
      <c r="C199" s="608" t="s">
        <v>167</v>
      </c>
      <c r="D199" s="1661">
        <v>112.3</v>
      </c>
      <c r="E199" s="613">
        <v>52.8</v>
      </c>
      <c r="F199" s="614">
        <v>4073</v>
      </c>
      <c r="G199" s="615">
        <v>13703</v>
      </c>
      <c r="H199" s="614">
        <v>18757</v>
      </c>
      <c r="I199" s="595">
        <v>45</v>
      </c>
      <c r="J199" s="1693">
        <v>141.899</v>
      </c>
      <c r="K199" s="612">
        <f t="shared" si="17"/>
        <v>92.2</v>
      </c>
      <c r="L199" s="607">
        <v>18708</v>
      </c>
      <c r="N199" s="609">
        <f t="shared" si="13"/>
        <v>49</v>
      </c>
    </row>
    <row r="200" spans="1:14">
      <c r="B200" s="608"/>
      <c r="C200" s="611" t="s">
        <v>168</v>
      </c>
      <c r="D200" s="1661">
        <v>112.1</v>
      </c>
      <c r="E200" s="613">
        <v>54.3</v>
      </c>
      <c r="F200" s="614">
        <v>3969</v>
      </c>
      <c r="G200" s="615">
        <v>12398</v>
      </c>
      <c r="H200" s="614">
        <v>16157</v>
      </c>
      <c r="I200" s="595">
        <v>48</v>
      </c>
      <c r="J200" s="1693">
        <v>141.24799999999999</v>
      </c>
      <c r="K200" s="612">
        <f t="shared" si="17"/>
        <v>91.9</v>
      </c>
      <c r="L200" s="607">
        <v>16130</v>
      </c>
      <c r="N200" s="609">
        <f t="shared" si="13"/>
        <v>27</v>
      </c>
    </row>
    <row r="201" spans="1:14">
      <c r="A201" s="605">
        <v>1992</v>
      </c>
      <c r="B201" s="606" t="s">
        <v>171</v>
      </c>
      <c r="C201" s="606" t="s">
        <v>418</v>
      </c>
      <c r="D201" s="1662">
        <v>112.1</v>
      </c>
      <c r="E201" s="616">
        <v>53.5</v>
      </c>
      <c r="F201" s="617">
        <v>3090</v>
      </c>
      <c r="G201" s="618">
        <v>17533</v>
      </c>
      <c r="H201" s="617">
        <v>12463</v>
      </c>
      <c r="I201" s="619">
        <v>33</v>
      </c>
      <c r="J201" s="1694">
        <v>139.85</v>
      </c>
      <c r="K201" s="612">
        <f>ROUND((J201/J189*100),1)</f>
        <v>91.8</v>
      </c>
      <c r="L201" s="607">
        <v>12433</v>
      </c>
      <c r="N201" s="609">
        <f t="shared" si="13"/>
        <v>30</v>
      </c>
    </row>
    <row r="202" spans="1:14">
      <c r="B202" s="608"/>
      <c r="C202" s="608" t="s">
        <v>419</v>
      </c>
      <c r="D202" s="1661">
        <v>110.2</v>
      </c>
      <c r="E202" s="613">
        <v>54.4</v>
      </c>
      <c r="F202" s="614">
        <v>3871</v>
      </c>
      <c r="G202" s="615">
        <v>14692</v>
      </c>
      <c r="H202" s="614">
        <v>17550</v>
      </c>
      <c r="I202" s="595">
        <v>37</v>
      </c>
      <c r="J202" s="1693">
        <v>139.29900000000001</v>
      </c>
      <c r="K202" s="612">
        <f t="shared" ref="K202:K212" si="18">ROUND((J202/J190*100),1)</f>
        <v>91.1</v>
      </c>
      <c r="L202" s="607">
        <v>17517</v>
      </c>
      <c r="N202" s="609">
        <f t="shared" si="13"/>
        <v>33</v>
      </c>
    </row>
    <row r="203" spans="1:14">
      <c r="B203" s="608"/>
      <c r="C203" s="608" t="s">
        <v>420</v>
      </c>
      <c r="D203" s="1661">
        <v>111.5</v>
      </c>
      <c r="E203" s="613">
        <v>53.1</v>
      </c>
      <c r="F203" s="614">
        <v>3476</v>
      </c>
      <c r="G203" s="615">
        <v>14278</v>
      </c>
      <c r="H203" s="614">
        <v>25313</v>
      </c>
      <c r="I203" s="595">
        <v>43</v>
      </c>
      <c r="J203" s="1693">
        <v>139.95099999999999</v>
      </c>
      <c r="K203" s="612">
        <f>ROUND((J203/J191*100),1)</f>
        <v>91.9</v>
      </c>
      <c r="L203" s="607">
        <v>25278</v>
      </c>
      <c r="N203" s="609">
        <f t="shared" si="13"/>
        <v>35</v>
      </c>
    </row>
    <row r="204" spans="1:14">
      <c r="B204" s="608"/>
      <c r="C204" s="608" t="s">
        <v>421</v>
      </c>
      <c r="D204" s="1661">
        <v>108.7</v>
      </c>
      <c r="E204" s="613">
        <v>53.6</v>
      </c>
      <c r="F204" s="614">
        <v>5302</v>
      </c>
      <c r="G204" s="615">
        <v>15001</v>
      </c>
      <c r="H204" s="614">
        <v>16494</v>
      </c>
      <c r="I204" s="595">
        <v>28</v>
      </c>
      <c r="J204" s="1693">
        <v>139.55099999999999</v>
      </c>
      <c r="K204" s="612">
        <f t="shared" si="18"/>
        <v>92.8</v>
      </c>
      <c r="L204" s="607">
        <v>16450</v>
      </c>
      <c r="N204" s="609">
        <f t="shared" si="13"/>
        <v>44</v>
      </c>
    </row>
    <row r="205" spans="1:14">
      <c r="B205" s="608"/>
      <c r="C205" s="608" t="s">
        <v>422</v>
      </c>
      <c r="D205" s="1661">
        <v>106.8</v>
      </c>
      <c r="E205" s="613">
        <v>54.7</v>
      </c>
      <c r="F205" s="614">
        <v>4353</v>
      </c>
      <c r="G205" s="615">
        <v>12089</v>
      </c>
      <c r="H205" s="614">
        <v>14304</v>
      </c>
      <c r="I205" s="595">
        <v>42</v>
      </c>
      <c r="J205" s="1693">
        <v>138.17099999999999</v>
      </c>
      <c r="K205" s="612">
        <f t="shared" si="18"/>
        <v>92.8</v>
      </c>
      <c r="L205" s="607">
        <v>14256</v>
      </c>
      <c r="N205" s="609">
        <f t="shared" si="13"/>
        <v>48</v>
      </c>
    </row>
    <row r="206" spans="1:14">
      <c r="B206" s="608"/>
      <c r="C206" s="608" t="s">
        <v>423</v>
      </c>
      <c r="D206" s="1661">
        <v>109.5</v>
      </c>
      <c r="E206" s="613">
        <v>52.7</v>
      </c>
      <c r="F206" s="614">
        <v>4192</v>
      </c>
      <c r="G206" s="615">
        <v>13880</v>
      </c>
      <c r="H206" s="614">
        <v>18880</v>
      </c>
      <c r="I206" s="595">
        <v>47</v>
      </c>
      <c r="J206" s="1693">
        <v>137.62100000000001</v>
      </c>
      <c r="K206" s="612">
        <f t="shared" si="18"/>
        <v>92.8</v>
      </c>
      <c r="L206" s="607">
        <v>18840</v>
      </c>
      <c r="N206" s="609">
        <f t="shared" ref="N206:N269" si="19">H206-L206</f>
        <v>40</v>
      </c>
    </row>
    <row r="207" spans="1:14">
      <c r="B207" s="608"/>
      <c r="C207" s="608" t="s">
        <v>424</v>
      </c>
      <c r="D207" s="1661">
        <v>107.5</v>
      </c>
      <c r="E207" s="613">
        <v>54.2</v>
      </c>
      <c r="F207" s="614">
        <v>5690</v>
      </c>
      <c r="G207" s="615">
        <v>14123</v>
      </c>
      <c r="H207" s="614">
        <v>20882</v>
      </c>
      <c r="I207" s="595">
        <v>57</v>
      </c>
      <c r="J207" s="1693">
        <v>137.40199999999999</v>
      </c>
      <c r="K207" s="612">
        <f t="shared" si="18"/>
        <v>93.3</v>
      </c>
      <c r="L207" s="607">
        <v>20854</v>
      </c>
      <c r="N207" s="609">
        <f t="shared" si="19"/>
        <v>28</v>
      </c>
    </row>
    <row r="208" spans="1:14">
      <c r="B208" s="608"/>
      <c r="C208" s="608" t="s">
        <v>425</v>
      </c>
      <c r="D208" s="1661">
        <v>107.4</v>
      </c>
      <c r="E208" s="613">
        <v>54.2</v>
      </c>
      <c r="F208" s="614">
        <v>4941</v>
      </c>
      <c r="G208" s="615">
        <v>12508</v>
      </c>
      <c r="H208" s="614">
        <v>10799</v>
      </c>
      <c r="I208" s="595">
        <v>40</v>
      </c>
      <c r="J208" s="1693">
        <v>135.76900000000001</v>
      </c>
      <c r="K208" s="612">
        <f t="shared" si="18"/>
        <v>92.8</v>
      </c>
      <c r="L208" s="607">
        <v>10768</v>
      </c>
      <c r="N208" s="609">
        <f t="shared" si="19"/>
        <v>31</v>
      </c>
    </row>
    <row r="209" spans="1:14">
      <c r="B209" s="608"/>
      <c r="C209" s="608" t="s">
        <v>426</v>
      </c>
      <c r="D209" s="1661">
        <v>110</v>
      </c>
      <c r="E209" s="613">
        <v>53</v>
      </c>
      <c r="F209" s="614">
        <v>4542</v>
      </c>
      <c r="G209" s="615">
        <v>14673</v>
      </c>
      <c r="H209" s="614">
        <v>17254</v>
      </c>
      <c r="I209" s="595">
        <v>42</v>
      </c>
      <c r="J209" s="1693">
        <v>134.64500000000001</v>
      </c>
      <c r="K209" s="612">
        <f t="shared" si="18"/>
        <v>93.5</v>
      </c>
      <c r="L209" s="607">
        <v>17217</v>
      </c>
      <c r="N209" s="609">
        <f t="shared" si="19"/>
        <v>37</v>
      </c>
    </row>
    <row r="210" spans="1:14">
      <c r="B210" s="608"/>
      <c r="C210" s="608" t="s">
        <v>166</v>
      </c>
      <c r="D210" s="1661">
        <v>108.9</v>
      </c>
      <c r="E210" s="613">
        <v>52.8</v>
      </c>
      <c r="F210" s="614">
        <v>3826</v>
      </c>
      <c r="G210" s="615">
        <v>13471</v>
      </c>
      <c r="H210" s="614">
        <v>16387</v>
      </c>
      <c r="I210" s="595">
        <v>40</v>
      </c>
      <c r="J210" s="1693">
        <v>133.17500000000001</v>
      </c>
      <c r="K210" s="612">
        <f t="shared" si="18"/>
        <v>93.8</v>
      </c>
      <c r="L210" s="607">
        <v>16357</v>
      </c>
      <c r="N210" s="609">
        <f t="shared" si="19"/>
        <v>30</v>
      </c>
    </row>
    <row r="211" spans="1:14">
      <c r="B211" s="608"/>
      <c r="C211" s="608" t="s">
        <v>167</v>
      </c>
      <c r="D211" s="1661">
        <v>105.7</v>
      </c>
      <c r="E211" s="613">
        <v>54.7</v>
      </c>
      <c r="F211" s="614">
        <v>4474</v>
      </c>
      <c r="G211" s="615">
        <v>9984</v>
      </c>
      <c r="H211" s="614">
        <v>16240</v>
      </c>
      <c r="I211" s="595">
        <v>52</v>
      </c>
      <c r="J211" s="1693">
        <v>133.767</v>
      </c>
      <c r="K211" s="612">
        <f t="shared" si="18"/>
        <v>94.3</v>
      </c>
      <c r="L211" s="607">
        <v>13202</v>
      </c>
      <c r="N211" s="609">
        <f t="shared" si="19"/>
        <v>3038</v>
      </c>
    </row>
    <row r="212" spans="1:14">
      <c r="A212" s="610"/>
      <c r="B212" s="611"/>
      <c r="C212" s="611" t="s">
        <v>168</v>
      </c>
      <c r="D212" s="1663">
        <v>105.9</v>
      </c>
      <c r="E212" s="620">
        <v>53.6</v>
      </c>
      <c r="F212" s="621">
        <v>4463</v>
      </c>
      <c r="G212" s="622">
        <v>9982</v>
      </c>
      <c r="H212" s="621">
        <v>15290</v>
      </c>
      <c r="I212" s="623">
        <v>50</v>
      </c>
      <c r="J212" s="1695">
        <v>133.60499999999999</v>
      </c>
      <c r="K212" s="612">
        <f t="shared" si="18"/>
        <v>94.6</v>
      </c>
      <c r="L212" s="607">
        <v>15277</v>
      </c>
      <c r="N212" s="609">
        <f t="shared" si="19"/>
        <v>13</v>
      </c>
    </row>
    <row r="213" spans="1:14">
      <c r="A213" s="571">
        <v>1993</v>
      </c>
      <c r="B213" s="608" t="s">
        <v>172</v>
      </c>
      <c r="C213" s="606" t="s">
        <v>418</v>
      </c>
      <c r="D213" s="1661">
        <v>107.4</v>
      </c>
      <c r="E213" s="613">
        <v>55.2</v>
      </c>
      <c r="F213" s="614">
        <v>3897</v>
      </c>
      <c r="G213" s="615">
        <v>13594</v>
      </c>
      <c r="H213" s="614">
        <v>10848</v>
      </c>
      <c r="I213" s="595">
        <v>43</v>
      </c>
      <c r="J213" s="1693">
        <v>133.048</v>
      </c>
      <c r="K213" s="612">
        <f>ROUND((J213/J201*100),1)</f>
        <v>95.1</v>
      </c>
      <c r="L213" s="607">
        <v>10821</v>
      </c>
      <c r="N213" s="609">
        <f t="shared" si="19"/>
        <v>27</v>
      </c>
    </row>
    <row r="214" spans="1:14">
      <c r="B214" s="608"/>
      <c r="C214" s="608" t="s">
        <v>419</v>
      </c>
      <c r="D214" s="1661">
        <v>106.5</v>
      </c>
      <c r="E214" s="613">
        <v>55.3</v>
      </c>
      <c r="F214" s="614">
        <v>3427</v>
      </c>
      <c r="G214" s="615">
        <v>12104</v>
      </c>
      <c r="H214" s="614">
        <v>16313</v>
      </c>
      <c r="I214" s="595">
        <v>41</v>
      </c>
      <c r="J214" s="1693">
        <v>131.773</v>
      </c>
      <c r="K214" s="612">
        <f t="shared" ref="K214:K224" si="20">ROUND((J214/J202*100),1)</f>
        <v>94.6</v>
      </c>
      <c r="L214" s="607">
        <v>16277</v>
      </c>
      <c r="N214" s="609">
        <f t="shared" si="19"/>
        <v>36</v>
      </c>
    </row>
    <row r="215" spans="1:14">
      <c r="B215" s="608"/>
      <c r="C215" s="608" t="s">
        <v>420</v>
      </c>
      <c r="D215" s="1661">
        <v>102.7</v>
      </c>
      <c r="E215" s="613">
        <v>55.1</v>
      </c>
      <c r="F215" s="614">
        <v>4757</v>
      </c>
      <c r="G215" s="615">
        <v>12688</v>
      </c>
      <c r="H215" s="614">
        <v>26335</v>
      </c>
      <c r="I215" s="595">
        <v>48</v>
      </c>
      <c r="J215" s="1693">
        <v>129.85</v>
      </c>
      <c r="K215" s="612">
        <f>ROUND((J215/J203*100),1)</f>
        <v>92.8</v>
      </c>
      <c r="L215" s="607">
        <v>26297</v>
      </c>
      <c r="N215" s="609">
        <f t="shared" si="19"/>
        <v>38</v>
      </c>
    </row>
    <row r="216" spans="1:14">
      <c r="B216" s="608"/>
      <c r="C216" s="608" t="s">
        <v>421</v>
      </c>
      <c r="D216" s="1661">
        <v>107</v>
      </c>
      <c r="E216" s="613">
        <v>53.6</v>
      </c>
      <c r="F216" s="614">
        <v>5747</v>
      </c>
      <c r="G216" s="615">
        <v>12510</v>
      </c>
      <c r="H216" s="614">
        <v>15144</v>
      </c>
      <c r="I216" s="595">
        <v>53</v>
      </c>
      <c r="J216" s="1693">
        <v>127.45399999999999</v>
      </c>
      <c r="K216" s="612">
        <f t="shared" si="20"/>
        <v>91.3</v>
      </c>
      <c r="L216" s="607">
        <v>15130</v>
      </c>
      <c r="N216" s="609">
        <f t="shared" si="19"/>
        <v>14</v>
      </c>
    </row>
    <row r="217" spans="1:14">
      <c r="B217" s="608"/>
      <c r="C217" s="608" t="s">
        <v>422</v>
      </c>
      <c r="D217" s="1661">
        <v>102.1</v>
      </c>
      <c r="E217" s="613">
        <v>53.7</v>
      </c>
      <c r="F217" s="614">
        <v>4156</v>
      </c>
      <c r="G217" s="615">
        <v>10001</v>
      </c>
      <c r="H217" s="614">
        <v>12575</v>
      </c>
      <c r="I217" s="595">
        <v>53</v>
      </c>
      <c r="J217" s="1693">
        <v>125.953</v>
      </c>
      <c r="K217" s="612">
        <f t="shared" si="20"/>
        <v>91.2</v>
      </c>
      <c r="L217" s="607">
        <v>12561</v>
      </c>
      <c r="N217" s="609">
        <f t="shared" si="19"/>
        <v>14</v>
      </c>
    </row>
    <row r="218" spans="1:14">
      <c r="B218" s="608"/>
      <c r="C218" s="608" t="s">
        <v>423</v>
      </c>
      <c r="D218" s="1661">
        <v>103.5</v>
      </c>
      <c r="E218" s="613">
        <v>57.1</v>
      </c>
      <c r="F218" s="614">
        <v>5115</v>
      </c>
      <c r="G218" s="615">
        <v>11243</v>
      </c>
      <c r="H218" s="614">
        <v>16982</v>
      </c>
      <c r="I218" s="595">
        <v>46</v>
      </c>
      <c r="J218" s="1693">
        <v>125.121</v>
      </c>
      <c r="K218" s="612">
        <f t="shared" si="20"/>
        <v>90.9</v>
      </c>
      <c r="L218" s="607">
        <v>16971</v>
      </c>
      <c r="N218" s="609">
        <f t="shared" si="19"/>
        <v>11</v>
      </c>
    </row>
    <row r="219" spans="1:14">
      <c r="B219" s="608"/>
      <c r="C219" s="608" t="s">
        <v>424</v>
      </c>
      <c r="D219" s="1661">
        <v>107</v>
      </c>
      <c r="E219" s="613">
        <v>53.2</v>
      </c>
      <c r="F219" s="614">
        <v>5772</v>
      </c>
      <c r="G219" s="615">
        <v>11891</v>
      </c>
      <c r="H219" s="614">
        <v>19134</v>
      </c>
      <c r="I219" s="595">
        <v>53</v>
      </c>
      <c r="J219" s="1693">
        <v>123.621</v>
      </c>
      <c r="K219" s="612">
        <f t="shared" si="20"/>
        <v>90</v>
      </c>
      <c r="L219" s="607">
        <v>19119</v>
      </c>
      <c r="N219" s="609">
        <f t="shared" si="19"/>
        <v>15</v>
      </c>
    </row>
    <row r="220" spans="1:14">
      <c r="B220" s="608"/>
      <c r="C220" s="608" t="s">
        <v>425</v>
      </c>
      <c r="D220" s="1661">
        <v>102.3</v>
      </c>
      <c r="E220" s="613">
        <v>55.5</v>
      </c>
      <c r="F220" s="614">
        <v>4847</v>
      </c>
      <c r="G220" s="615">
        <v>10993</v>
      </c>
      <c r="H220" s="614">
        <v>10112</v>
      </c>
      <c r="I220" s="595">
        <v>54</v>
      </c>
      <c r="J220" s="1693">
        <v>121.102</v>
      </c>
      <c r="K220" s="612">
        <f t="shared" si="20"/>
        <v>89.2</v>
      </c>
      <c r="L220" s="607">
        <v>10101</v>
      </c>
      <c r="N220" s="609">
        <f t="shared" si="19"/>
        <v>11</v>
      </c>
    </row>
    <row r="221" spans="1:14">
      <c r="B221" s="608"/>
      <c r="C221" s="608" t="s">
        <v>426</v>
      </c>
      <c r="D221" s="1661">
        <v>103.4</v>
      </c>
      <c r="E221" s="613">
        <v>54.1</v>
      </c>
      <c r="F221" s="614">
        <v>5337</v>
      </c>
      <c r="G221" s="615">
        <v>11802</v>
      </c>
      <c r="H221" s="614">
        <v>16695</v>
      </c>
      <c r="I221" s="595">
        <v>53</v>
      </c>
      <c r="J221" s="1693">
        <v>118.438</v>
      </c>
      <c r="K221" s="612">
        <f t="shared" si="20"/>
        <v>88</v>
      </c>
      <c r="L221" s="607">
        <v>16668</v>
      </c>
      <c r="N221" s="609">
        <f t="shared" si="19"/>
        <v>27</v>
      </c>
    </row>
    <row r="222" spans="1:14">
      <c r="B222" s="608"/>
      <c r="C222" s="608" t="s">
        <v>166</v>
      </c>
      <c r="D222" s="1661">
        <v>100.4</v>
      </c>
      <c r="E222" s="613">
        <v>54.9</v>
      </c>
      <c r="F222" s="614">
        <v>5038</v>
      </c>
      <c r="G222" s="615">
        <v>11409</v>
      </c>
      <c r="H222" s="614">
        <v>14499</v>
      </c>
      <c r="I222" s="595">
        <v>64</v>
      </c>
      <c r="J222" s="1693">
        <v>117.16500000000001</v>
      </c>
      <c r="K222" s="612">
        <f t="shared" si="20"/>
        <v>88</v>
      </c>
      <c r="L222" s="607">
        <v>14482</v>
      </c>
      <c r="N222" s="609">
        <f t="shared" si="19"/>
        <v>17</v>
      </c>
    </row>
    <row r="223" spans="1:14">
      <c r="B223" s="608"/>
      <c r="C223" s="608" t="s">
        <v>167</v>
      </c>
      <c r="D223" s="1661">
        <v>101.8</v>
      </c>
      <c r="E223" s="613">
        <v>54.9</v>
      </c>
      <c r="F223" s="614">
        <v>5085</v>
      </c>
      <c r="G223" s="615">
        <v>9184</v>
      </c>
      <c r="H223" s="614">
        <v>15633</v>
      </c>
      <c r="I223" s="595">
        <v>63</v>
      </c>
      <c r="J223" s="1693">
        <v>116.85899999999999</v>
      </c>
      <c r="K223" s="612">
        <f t="shared" si="20"/>
        <v>87.4</v>
      </c>
      <c r="L223" s="607">
        <v>15621</v>
      </c>
      <c r="N223" s="609">
        <f t="shared" si="19"/>
        <v>12</v>
      </c>
    </row>
    <row r="224" spans="1:14">
      <c r="B224" s="608"/>
      <c r="C224" s="611" t="s">
        <v>168</v>
      </c>
      <c r="D224" s="1661">
        <v>101.1</v>
      </c>
      <c r="E224" s="613">
        <v>54.7</v>
      </c>
      <c r="F224" s="614">
        <v>5987</v>
      </c>
      <c r="G224" s="615">
        <v>8484</v>
      </c>
      <c r="H224" s="614">
        <v>13596</v>
      </c>
      <c r="I224" s="595">
        <v>60</v>
      </c>
      <c r="J224" s="1693">
        <v>117.774</v>
      </c>
      <c r="K224" s="612">
        <f t="shared" si="20"/>
        <v>88.2</v>
      </c>
      <c r="L224" s="607">
        <v>13576</v>
      </c>
      <c r="N224" s="609">
        <f t="shared" si="19"/>
        <v>20</v>
      </c>
    </row>
    <row r="225" spans="1:14">
      <c r="A225" s="605">
        <v>1994</v>
      </c>
      <c r="B225" s="606" t="s">
        <v>175</v>
      </c>
      <c r="C225" s="606" t="s">
        <v>418</v>
      </c>
      <c r="D225" s="1662">
        <v>101.6</v>
      </c>
      <c r="E225" s="616">
        <v>58.7</v>
      </c>
      <c r="F225" s="617">
        <v>4699</v>
      </c>
      <c r="G225" s="618">
        <v>12023</v>
      </c>
      <c r="H225" s="617">
        <v>10161</v>
      </c>
      <c r="I225" s="619">
        <v>58</v>
      </c>
      <c r="J225" s="1694">
        <v>117.899</v>
      </c>
      <c r="K225" s="612">
        <f>ROUND((J225/J213*100),1)</f>
        <v>88.6</v>
      </c>
      <c r="L225" s="607">
        <v>10145</v>
      </c>
      <c r="N225" s="609">
        <f t="shared" si="19"/>
        <v>16</v>
      </c>
    </row>
    <row r="226" spans="1:14">
      <c r="B226" s="608"/>
      <c r="C226" s="608" t="s">
        <v>419</v>
      </c>
      <c r="D226" s="1661">
        <v>97.8</v>
      </c>
      <c r="E226" s="613">
        <v>57.6</v>
      </c>
      <c r="F226" s="614">
        <v>4853</v>
      </c>
      <c r="G226" s="615">
        <v>10265</v>
      </c>
      <c r="H226" s="614">
        <v>14883</v>
      </c>
      <c r="I226" s="595">
        <v>56</v>
      </c>
      <c r="J226" s="1693">
        <v>117.759</v>
      </c>
      <c r="K226" s="612">
        <f t="shared" ref="K226:K236" si="21">ROUND((J226/J214*100),1)</f>
        <v>89.4</v>
      </c>
      <c r="L226" s="607">
        <v>14861</v>
      </c>
      <c r="N226" s="609">
        <f t="shared" si="19"/>
        <v>22</v>
      </c>
    </row>
    <row r="227" spans="1:14">
      <c r="B227" s="608"/>
      <c r="C227" s="608" t="s">
        <v>420</v>
      </c>
      <c r="D227" s="1661">
        <v>129.4</v>
      </c>
      <c r="E227" s="613">
        <v>50.3</v>
      </c>
      <c r="F227" s="614">
        <v>4645</v>
      </c>
      <c r="G227" s="615">
        <v>11344</v>
      </c>
      <c r="H227" s="614">
        <v>25588</v>
      </c>
      <c r="I227" s="595">
        <v>61</v>
      </c>
      <c r="J227" s="1693">
        <v>117.17</v>
      </c>
      <c r="K227" s="612">
        <f>ROUND((J227/J215*100),1)</f>
        <v>90.2</v>
      </c>
      <c r="L227" s="607">
        <v>25535</v>
      </c>
      <c r="N227" s="609">
        <f t="shared" si="19"/>
        <v>53</v>
      </c>
    </row>
    <row r="228" spans="1:14">
      <c r="B228" s="608"/>
      <c r="C228" s="608" t="s">
        <v>421</v>
      </c>
      <c r="D228" s="1661">
        <v>101.2</v>
      </c>
      <c r="E228" s="613">
        <v>53.8</v>
      </c>
      <c r="F228" s="614">
        <v>5050</v>
      </c>
      <c r="G228" s="615">
        <v>11454</v>
      </c>
      <c r="H228" s="614">
        <v>14130</v>
      </c>
      <c r="I228" s="595">
        <v>62</v>
      </c>
      <c r="J228" s="1693">
        <v>116.32899999999999</v>
      </c>
      <c r="K228" s="612">
        <f t="shared" si="21"/>
        <v>91.3</v>
      </c>
      <c r="L228" s="607">
        <v>17101</v>
      </c>
      <c r="N228" s="609">
        <f t="shared" si="19"/>
        <v>-2971</v>
      </c>
    </row>
    <row r="229" spans="1:14">
      <c r="B229" s="608"/>
      <c r="C229" s="608" t="s">
        <v>422</v>
      </c>
      <c r="D229" s="1661">
        <v>100.6</v>
      </c>
      <c r="E229" s="613">
        <v>54.6</v>
      </c>
      <c r="F229" s="614">
        <v>6221</v>
      </c>
      <c r="G229" s="615">
        <v>9642</v>
      </c>
      <c r="H229" s="614">
        <v>12649</v>
      </c>
      <c r="I229" s="595">
        <v>53</v>
      </c>
      <c r="J229" s="1693">
        <v>116.35899999999999</v>
      </c>
      <c r="K229" s="612">
        <f t="shared" si="21"/>
        <v>92.4</v>
      </c>
      <c r="L229" s="607">
        <v>12633</v>
      </c>
      <c r="N229" s="609">
        <f t="shared" si="19"/>
        <v>16</v>
      </c>
    </row>
    <row r="230" spans="1:14">
      <c r="B230" s="608"/>
      <c r="C230" s="608" t="s">
        <v>423</v>
      </c>
      <c r="D230" s="1661">
        <v>103.4</v>
      </c>
      <c r="E230" s="613">
        <v>56.6</v>
      </c>
      <c r="F230" s="614">
        <v>6497</v>
      </c>
      <c r="G230" s="615">
        <v>10668</v>
      </c>
      <c r="H230" s="614">
        <v>17629</v>
      </c>
      <c r="I230" s="595">
        <v>55</v>
      </c>
      <c r="J230" s="1693">
        <v>116.154</v>
      </c>
      <c r="K230" s="612">
        <f t="shared" si="21"/>
        <v>92.8</v>
      </c>
      <c r="L230" s="607">
        <v>17597</v>
      </c>
      <c r="N230" s="609">
        <f t="shared" si="19"/>
        <v>32</v>
      </c>
    </row>
    <row r="231" spans="1:14">
      <c r="B231" s="608"/>
      <c r="C231" s="608" t="s">
        <v>424</v>
      </c>
      <c r="D231" s="1661">
        <v>100.2</v>
      </c>
      <c r="E231" s="613">
        <v>51.8</v>
      </c>
      <c r="F231" s="614">
        <v>6266</v>
      </c>
      <c r="G231" s="615">
        <v>11158</v>
      </c>
      <c r="H231" s="614">
        <v>20177</v>
      </c>
      <c r="I231" s="595">
        <v>48</v>
      </c>
      <c r="J231" s="1693">
        <v>116.30200000000001</v>
      </c>
      <c r="K231" s="612">
        <f t="shared" si="21"/>
        <v>94.1</v>
      </c>
      <c r="L231" s="607">
        <v>20137</v>
      </c>
      <c r="N231" s="609">
        <f t="shared" si="19"/>
        <v>40</v>
      </c>
    </row>
    <row r="232" spans="1:14">
      <c r="B232" s="608"/>
      <c r="C232" s="608" t="s">
        <v>425</v>
      </c>
      <c r="D232" s="1661">
        <v>107</v>
      </c>
      <c r="E232" s="613">
        <v>49.6</v>
      </c>
      <c r="F232" s="614">
        <v>6500</v>
      </c>
      <c r="G232" s="615">
        <v>11809</v>
      </c>
      <c r="H232" s="614">
        <v>11639</v>
      </c>
      <c r="I232" s="595">
        <v>49</v>
      </c>
      <c r="J232" s="1693">
        <v>115.95</v>
      </c>
      <c r="K232" s="612">
        <f t="shared" si="21"/>
        <v>95.7</v>
      </c>
      <c r="L232" s="607">
        <v>11595</v>
      </c>
      <c r="N232" s="609">
        <f t="shared" si="19"/>
        <v>44</v>
      </c>
    </row>
    <row r="233" spans="1:14">
      <c r="B233" s="608"/>
      <c r="C233" s="608" t="s">
        <v>426</v>
      </c>
      <c r="D233" s="1664">
        <v>106.8</v>
      </c>
      <c r="E233" s="613">
        <v>51.4</v>
      </c>
      <c r="F233" s="614">
        <v>6475</v>
      </c>
      <c r="G233" s="615">
        <v>11819</v>
      </c>
      <c r="H233" s="614">
        <v>18024</v>
      </c>
      <c r="I233" s="595">
        <v>56</v>
      </c>
      <c r="J233" s="1693">
        <v>116.73</v>
      </c>
      <c r="K233" s="612">
        <f t="shared" si="21"/>
        <v>98.6</v>
      </c>
      <c r="L233" s="607">
        <v>17983</v>
      </c>
      <c r="N233" s="609">
        <f t="shared" si="19"/>
        <v>41</v>
      </c>
    </row>
    <row r="234" spans="1:14">
      <c r="B234" s="608"/>
      <c r="C234" s="608" t="s">
        <v>166</v>
      </c>
      <c r="D234" s="1664">
        <v>103.3</v>
      </c>
      <c r="E234" s="613">
        <v>50.3</v>
      </c>
      <c r="F234" s="614">
        <v>5212</v>
      </c>
      <c r="G234" s="615">
        <v>10879</v>
      </c>
      <c r="H234" s="614">
        <v>15702</v>
      </c>
      <c r="I234" s="595">
        <v>44</v>
      </c>
      <c r="J234" s="1693">
        <v>116.464</v>
      </c>
      <c r="K234" s="612">
        <f t="shared" si="21"/>
        <v>99.4</v>
      </c>
      <c r="L234" s="607">
        <v>15660</v>
      </c>
      <c r="N234" s="609">
        <f t="shared" si="19"/>
        <v>42</v>
      </c>
    </row>
    <row r="235" spans="1:14">
      <c r="B235" s="608"/>
      <c r="C235" s="608" t="s">
        <v>167</v>
      </c>
      <c r="D235" s="1664">
        <v>110.6</v>
      </c>
      <c r="E235" s="613">
        <v>47.7</v>
      </c>
      <c r="F235" s="614">
        <v>6893</v>
      </c>
      <c r="G235" s="615">
        <v>9520</v>
      </c>
      <c r="H235" s="614">
        <v>16571</v>
      </c>
      <c r="I235" s="595">
        <v>50</v>
      </c>
      <c r="J235" s="1693">
        <v>117.852</v>
      </c>
      <c r="K235" s="612">
        <f t="shared" si="21"/>
        <v>100.8</v>
      </c>
      <c r="L235" s="607">
        <v>16516</v>
      </c>
      <c r="N235" s="609">
        <f t="shared" si="19"/>
        <v>55</v>
      </c>
    </row>
    <row r="236" spans="1:14">
      <c r="A236" s="610"/>
      <c r="B236" s="611"/>
      <c r="C236" s="611" t="s">
        <v>168</v>
      </c>
      <c r="D236" s="1663">
        <v>103.1</v>
      </c>
      <c r="E236" s="624">
        <v>51.2</v>
      </c>
      <c r="F236" s="621">
        <v>6203</v>
      </c>
      <c r="G236" s="622">
        <v>8537</v>
      </c>
      <c r="H236" s="621">
        <v>14265</v>
      </c>
      <c r="I236" s="623">
        <v>71</v>
      </c>
      <c r="J236" s="1695">
        <v>118.937</v>
      </c>
      <c r="K236" s="612">
        <f t="shared" si="21"/>
        <v>101</v>
      </c>
      <c r="L236" s="607">
        <v>14197</v>
      </c>
      <c r="N236" s="609">
        <f t="shared" si="19"/>
        <v>68</v>
      </c>
    </row>
    <row r="237" spans="1:14">
      <c r="A237" s="571">
        <v>1995</v>
      </c>
      <c r="B237" s="608" t="s">
        <v>176</v>
      </c>
      <c r="C237" s="606" t="s">
        <v>418</v>
      </c>
      <c r="D237" s="1661">
        <v>98.2</v>
      </c>
      <c r="E237" s="625">
        <v>58</v>
      </c>
      <c r="F237" s="614">
        <v>3632</v>
      </c>
      <c r="G237" s="615">
        <v>10360</v>
      </c>
      <c r="H237" s="614">
        <v>3706</v>
      </c>
      <c r="I237" s="595">
        <v>40</v>
      </c>
      <c r="J237" s="1693">
        <v>120.19</v>
      </c>
      <c r="K237" s="612">
        <f>ROUND((J237/J225*100),1)</f>
        <v>101.9</v>
      </c>
      <c r="L237" s="607">
        <v>3694</v>
      </c>
      <c r="N237" s="609">
        <f t="shared" si="19"/>
        <v>12</v>
      </c>
    </row>
    <row r="238" spans="1:14">
      <c r="B238" s="608"/>
      <c r="C238" s="608" t="s">
        <v>419</v>
      </c>
      <c r="D238" s="1661">
        <v>100.6</v>
      </c>
      <c r="E238" s="625">
        <v>52.2</v>
      </c>
      <c r="F238" s="614">
        <v>3766</v>
      </c>
      <c r="G238" s="615">
        <v>18460</v>
      </c>
      <c r="H238" s="614">
        <v>16199</v>
      </c>
      <c r="I238" s="595">
        <v>53</v>
      </c>
      <c r="J238" s="1693">
        <v>118.672</v>
      </c>
      <c r="K238" s="612">
        <f t="shared" ref="K238:K248" si="22">ROUND((J238/J226*100),1)</f>
        <v>100.8</v>
      </c>
      <c r="L238" s="607">
        <v>16124</v>
      </c>
      <c r="N238" s="609">
        <f t="shared" si="19"/>
        <v>75</v>
      </c>
    </row>
    <row r="239" spans="1:14">
      <c r="B239" s="608"/>
      <c r="C239" s="608" t="s">
        <v>420</v>
      </c>
      <c r="D239" s="1661">
        <v>108.6</v>
      </c>
      <c r="E239" s="625">
        <v>50.2</v>
      </c>
      <c r="F239" s="614">
        <v>5411</v>
      </c>
      <c r="G239" s="615">
        <v>15765</v>
      </c>
      <c r="H239" s="614">
        <v>24951</v>
      </c>
      <c r="I239" s="595">
        <v>57</v>
      </c>
      <c r="J239" s="1693">
        <v>117.499</v>
      </c>
      <c r="K239" s="612">
        <f>ROUND((J239/J227*100),1)</f>
        <v>100.3</v>
      </c>
      <c r="L239" s="607">
        <v>24888</v>
      </c>
      <c r="N239" s="609">
        <f t="shared" si="19"/>
        <v>63</v>
      </c>
    </row>
    <row r="240" spans="1:14">
      <c r="B240" s="608"/>
      <c r="C240" s="608" t="s">
        <v>421</v>
      </c>
      <c r="D240" s="1661">
        <v>106.8</v>
      </c>
      <c r="E240" s="625">
        <v>51.9</v>
      </c>
      <c r="F240" s="614">
        <v>6455</v>
      </c>
      <c r="G240" s="615">
        <v>12447</v>
      </c>
      <c r="H240" s="614">
        <v>15891</v>
      </c>
      <c r="I240" s="595">
        <v>49</v>
      </c>
      <c r="J240" s="1693">
        <v>116.134</v>
      </c>
      <c r="K240" s="612">
        <f t="shared" si="22"/>
        <v>99.8</v>
      </c>
      <c r="L240" s="607">
        <v>15831</v>
      </c>
      <c r="N240" s="609">
        <f t="shared" si="19"/>
        <v>60</v>
      </c>
    </row>
    <row r="241" spans="1:14">
      <c r="B241" s="608"/>
      <c r="C241" s="608" t="s">
        <v>422</v>
      </c>
      <c r="D241" s="1661">
        <v>113.5</v>
      </c>
      <c r="E241" s="625">
        <v>50.7</v>
      </c>
      <c r="F241" s="614">
        <v>7263</v>
      </c>
      <c r="G241" s="615">
        <v>12793</v>
      </c>
      <c r="H241" s="614">
        <v>13872</v>
      </c>
      <c r="I241" s="595">
        <v>26</v>
      </c>
      <c r="J241" s="1693">
        <v>114.395</v>
      </c>
      <c r="K241" s="612">
        <f t="shared" si="22"/>
        <v>98.3</v>
      </c>
      <c r="L241" s="607">
        <v>13822</v>
      </c>
      <c r="N241" s="609">
        <f t="shared" si="19"/>
        <v>50</v>
      </c>
    </row>
    <row r="242" spans="1:14">
      <c r="B242" s="608"/>
      <c r="C242" s="608" t="s">
        <v>423</v>
      </c>
      <c r="D242" s="1661">
        <v>111.1</v>
      </c>
      <c r="E242" s="625">
        <v>49.9</v>
      </c>
      <c r="F242" s="614">
        <v>8964</v>
      </c>
      <c r="G242" s="615">
        <v>13541</v>
      </c>
      <c r="H242" s="614">
        <v>19435</v>
      </c>
      <c r="I242" s="595">
        <v>30</v>
      </c>
      <c r="J242" s="1693">
        <v>113.035</v>
      </c>
      <c r="K242" s="612">
        <f t="shared" si="22"/>
        <v>97.3</v>
      </c>
      <c r="L242" s="607">
        <v>19367</v>
      </c>
      <c r="N242" s="609">
        <f t="shared" si="19"/>
        <v>68</v>
      </c>
    </row>
    <row r="243" spans="1:14">
      <c r="B243" s="608"/>
      <c r="C243" s="608" t="s">
        <v>424</v>
      </c>
      <c r="D243" s="1661">
        <v>105.1</v>
      </c>
      <c r="E243" s="625">
        <v>52.4</v>
      </c>
      <c r="F243" s="614">
        <v>10324</v>
      </c>
      <c r="G243" s="615">
        <v>13079</v>
      </c>
      <c r="H243" s="614">
        <v>21651</v>
      </c>
      <c r="I243" s="595">
        <v>28</v>
      </c>
      <c r="J243" s="1693">
        <v>112.116</v>
      </c>
      <c r="K243" s="612">
        <f t="shared" si="22"/>
        <v>96.4</v>
      </c>
      <c r="L243" s="607">
        <v>21542</v>
      </c>
      <c r="N243" s="609">
        <f t="shared" si="19"/>
        <v>109</v>
      </c>
    </row>
    <row r="244" spans="1:14">
      <c r="B244" s="608"/>
      <c r="C244" s="608" t="s">
        <v>425</v>
      </c>
      <c r="D244" s="1661">
        <v>106.8</v>
      </c>
      <c r="E244" s="625">
        <v>51</v>
      </c>
      <c r="F244" s="614">
        <v>10001</v>
      </c>
      <c r="G244" s="615">
        <v>13833</v>
      </c>
      <c r="H244" s="614">
        <v>12694</v>
      </c>
      <c r="I244" s="595">
        <v>43</v>
      </c>
      <c r="J244" s="1693">
        <v>114.45399999999999</v>
      </c>
      <c r="K244" s="612">
        <f t="shared" si="22"/>
        <v>98.7</v>
      </c>
      <c r="L244" s="607">
        <v>12556</v>
      </c>
      <c r="N244" s="609">
        <f t="shared" si="19"/>
        <v>138</v>
      </c>
    </row>
    <row r="245" spans="1:14">
      <c r="B245" s="608"/>
      <c r="C245" s="608" t="s">
        <v>426</v>
      </c>
      <c r="D245" s="1661">
        <v>106.9</v>
      </c>
      <c r="E245" s="625">
        <v>50.8</v>
      </c>
      <c r="F245" s="614">
        <v>10401</v>
      </c>
      <c r="G245" s="615">
        <v>14125</v>
      </c>
      <c r="H245" s="614">
        <v>18932</v>
      </c>
      <c r="I245" s="595">
        <v>48</v>
      </c>
      <c r="J245" s="1693">
        <v>115.26</v>
      </c>
      <c r="K245" s="612">
        <f t="shared" si="22"/>
        <v>98.7</v>
      </c>
      <c r="L245" s="607">
        <v>18899</v>
      </c>
      <c r="N245" s="609">
        <f t="shared" si="19"/>
        <v>33</v>
      </c>
    </row>
    <row r="246" spans="1:14">
      <c r="B246" s="608"/>
      <c r="C246" s="608" t="s">
        <v>166</v>
      </c>
      <c r="D246" s="1661">
        <v>105.1</v>
      </c>
      <c r="E246" s="625">
        <v>49.9</v>
      </c>
      <c r="F246" s="614">
        <v>9791</v>
      </c>
      <c r="G246" s="615">
        <v>13703</v>
      </c>
      <c r="H246" s="614">
        <v>17264</v>
      </c>
      <c r="I246" s="595">
        <v>41</v>
      </c>
      <c r="J246" s="1693">
        <v>116.875</v>
      </c>
      <c r="K246" s="612">
        <f t="shared" si="22"/>
        <v>100.4</v>
      </c>
      <c r="L246" s="607">
        <v>17212</v>
      </c>
      <c r="N246" s="609">
        <f t="shared" si="19"/>
        <v>52</v>
      </c>
    </row>
    <row r="247" spans="1:14">
      <c r="B247" s="608"/>
      <c r="C247" s="608" t="s">
        <v>167</v>
      </c>
      <c r="D247" s="1661">
        <v>103.9</v>
      </c>
      <c r="E247" s="625">
        <v>49.8</v>
      </c>
      <c r="F247" s="614">
        <v>11745</v>
      </c>
      <c r="G247" s="615">
        <v>11747</v>
      </c>
      <c r="H247" s="614">
        <v>17947</v>
      </c>
      <c r="I247" s="595">
        <v>34</v>
      </c>
      <c r="J247" s="1693">
        <v>117.367</v>
      </c>
      <c r="K247" s="612">
        <f t="shared" si="22"/>
        <v>99.6</v>
      </c>
      <c r="L247" s="607">
        <v>17929</v>
      </c>
      <c r="N247" s="609">
        <f t="shared" si="19"/>
        <v>18</v>
      </c>
    </row>
    <row r="248" spans="1:14">
      <c r="B248" s="608"/>
      <c r="C248" s="611" t="s">
        <v>168</v>
      </c>
      <c r="D248" s="1661">
        <v>107.5</v>
      </c>
      <c r="E248" s="625">
        <v>46.4</v>
      </c>
      <c r="F248" s="614">
        <v>11542</v>
      </c>
      <c r="G248" s="615">
        <v>9358</v>
      </c>
      <c r="H248" s="614">
        <v>15907</v>
      </c>
      <c r="I248" s="595">
        <v>29</v>
      </c>
      <c r="J248" s="1693">
        <v>117.95099999999999</v>
      </c>
      <c r="K248" s="612">
        <f t="shared" si="22"/>
        <v>99.2</v>
      </c>
      <c r="L248" s="607">
        <v>15877</v>
      </c>
      <c r="N248" s="609">
        <f t="shared" si="19"/>
        <v>30</v>
      </c>
    </row>
    <row r="249" spans="1:14">
      <c r="A249" s="605">
        <v>1996</v>
      </c>
      <c r="B249" s="606" t="s">
        <v>177</v>
      </c>
      <c r="C249" s="606" t="s">
        <v>418</v>
      </c>
      <c r="D249" s="1662">
        <v>104</v>
      </c>
      <c r="E249" s="626">
        <v>43.9</v>
      </c>
      <c r="F249" s="617">
        <v>8678</v>
      </c>
      <c r="G249" s="618">
        <v>14660</v>
      </c>
      <c r="H249" s="617">
        <v>11788</v>
      </c>
      <c r="I249" s="619">
        <v>23</v>
      </c>
      <c r="J249" s="1694">
        <v>119.265</v>
      </c>
      <c r="K249" s="612">
        <f>ROUND((J249/J237*100),1)</f>
        <v>99.2</v>
      </c>
      <c r="L249" s="607">
        <v>11768</v>
      </c>
      <c r="N249" s="609">
        <f t="shared" si="19"/>
        <v>20</v>
      </c>
    </row>
    <row r="250" spans="1:14">
      <c r="B250" s="608"/>
      <c r="C250" s="608" t="s">
        <v>419</v>
      </c>
      <c r="D250" s="1661">
        <v>109.1</v>
      </c>
      <c r="E250" s="625">
        <v>44.9</v>
      </c>
      <c r="F250" s="614">
        <v>9789</v>
      </c>
      <c r="G250" s="615">
        <v>14426</v>
      </c>
      <c r="H250" s="614">
        <v>18697</v>
      </c>
      <c r="I250" s="595">
        <v>37</v>
      </c>
      <c r="J250" s="1693">
        <v>119.76900000000001</v>
      </c>
      <c r="K250" s="612">
        <f t="shared" ref="K250:K260" si="23">ROUND((J250/J238*100),1)</f>
        <v>100.9</v>
      </c>
      <c r="L250" s="607">
        <v>18672</v>
      </c>
      <c r="N250" s="609">
        <f t="shared" si="19"/>
        <v>25</v>
      </c>
    </row>
    <row r="251" spans="1:14">
      <c r="B251" s="608"/>
      <c r="C251" s="608" t="s">
        <v>420</v>
      </c>
      <c r="D251" s="1661">
        <v>97</v>
      </c>
      <c r="E251" s="625">
        <v>46.7</v>
      </c>
      <c r="F251" s="614">
        <v>11274</v>
      </c>
      <c r="G251" s="615">
        <v>14030</v>
      </c>
      <c r="H251" s="614">
        <v>27847</v>
      </c>
      <c r="I251" s="595">
        <v>33</v>
      </c>
      <c r="J251" s="1693">
        <v>120.50700000000001</v>
      </c>
      <c r="K251" s="612">
        <f>ROUND((J251/J239*100),1)</f>
        <v>102.6</v>
      </c>
      <c r="L251" s="607">
        <v>27825</v>
      </c>
      <c r="N251" s="609">
        <f t="shared" si="19"/>
        <v>22</v>
      </c>
    </row>
    <row r="252" spans="1:14">
      <c r="B252" s="608"/>
      <c r="C252" s="608" t="s">
        <v>421</v>
      </c>
      <c r="D252" s="1661">
        <v>104</v>
      </c>
      <c r="E252" s="625">
        <v>47.7</v>
      </c>
      <c r="F252" s="614">
        <v>10831</v>
      </c>
      <c r="G252" s="615">
        <v>14184</v>
      </c>
      <c r="H252" s="614">
        <v>15733</v>
      </c>
      <c r="I252" s="595">
        <v>48</v>
      </c>
      <c r="J252" s="1693">
        <v>120.53400000000001</v>
      </c>
      <c r="K252" s="612">
        <f t="shared" si="23"/>
        <v>103.8</v>
      </c>
      <c r="L252" s="607">
        <v>15698</v>
      </c>
      <c r="N252" s="609">
        <f t="shared" si="19"/>
        <v>35</v>
      </c>
    </row>
    <row r="253" spans="1:14">
      <c r="B253" s="608"/>
      <c r="C253" s="608" t="s">
        <v>422</v>
      </c>
      <c r="D253" s="1664">
        <v>107.1</v>
      </c>
      <c r="E253" s="613">
        <v>46</v>
      </c>
      <c r="F253" s="614">
        <v>9782</v>
      </c>
      <c r="G253" s="615">
        <v>13784</v>
      </c>
      <c r="H253" s="614">
        <v>14171</v>
      </c>
      <c r="I253" s="595">
        <v>38</v>
      </c>
      <c r="J253" s="1693">
        <v>120.197</v>
      </c>
      <c r="K253" s="612">
        <f t="shared" si="23"/>
        <v>105.1</v>
      </c>
      <c r="L253" s="607">
        <v>14152</v>
      </c>
      <c r="N253" s="609">
        <f t="shared" si="19"/>
        <v>19</v>
      </c>
    </row>
    <row r="254" spans="1:14">
      <c r="B254" s="608"/>
      <c r="C254" s="608" t="s">
        <v>423</v>
      </c>
      <c r="D254" s="1664">
        <v>103.4</v>
      </c>
      <c r="E254" s="613">
        <v>47</v>
      </c>
      <c r="F254" s="614">
        <v>12511</v>
      </c>
      <c r="G254" s="615">
        <v>13217</v>
      </c>
      <c r="H254" s="614">
        <v>18168</v>
      </c>
      <c r="I254" s="595">
        <v>30</v>
      </c>
      <c r="J254" s="1693">
        <v>118.941</v>
      </c>
      <c r="K254" s="612">
        <f t="shared" si="23"/>
        <v>105.2</v>
      </c>
      <c r="L254" s="607">
        <v>18141</v>
      </c>
      <c r="N254" s="609">
        <f t="shared" si="19"/>
        <v>27</v>
      </c>
    </row>
    <row r="255" spans="1:14">
      <c r="B255" s="608"/>
      <c r="C255" s="608" t="s">
        <v>424</v>
      </c>
      <c r="D255" s="1664">
        <v>110.9</v>
      </c>
      <c r="E255" s="613">
        <v>45</v>
      </c>
      <c r="F255" s="614">
        <v>13672</v>
      </c>
      <c r="G255" s="615">
        <v>15364</v>
      </c>
      <c r="H255" s="614">
        <v>21071</v>
      </c>
      <c r="I255" s="595">
        <v>35</v>
      </c>
      <c r="J255" s="1693">
        <v>119.447</v>
      </c>
      <c r="K255" s="612">
        <f t="shared" si="23"/>
        <v>106.5</v>
      </c>
      <c r="L255" s="607">
        <v>21047</v>
      </c>
      <c r="N255" s="609">
        <f t="shared" si="19"/>
        <v>24</v>
      </c>
    </row>
    <row r="256" spans="1:14">
      <c r="B256" s="608"/>
      <c r="C256" s="608" t="s">
        <v>425</v>
      </c>
      <c r="D256" s="1664">
        <v>104.6</v>
      </c>
      <c r="E256" s="613">
        <v>46.3</v>
      </c>
      <c r="F256" s="614">
        <v>10757</v>
      </c>
      <c r="G256" s="615">
        <v>14053</v>
      </c>
      <c r="H256" s="614">
        <v>11782</v>
      </c>
      <c r="I256" s="595">
        <v>47</v>
      </c>
      <c r="J256" s="1693">
        <v>120.83499999999999</v>
      </c>
      <c r="K256" s="612">
        <f t="shared" si="23"/>
        <v>105.6</v>
      </c>
      <c r="L256" s="607">
        <v>11741</v>
      </c>
      <c r="N256" s="609">
        <f t="shared" si="19"/>
        <v>41</v>
      </c>
    </row>
    <row r="257" spans="1:14">
      <c r="B257" s="608"/>
      <c r="C257" s="608" t="s">
        <v>426</v>
      </c>
      <c r="D257" s="1664">
        <v>108.5</v>
      </c>
      <c r="E257" s="613">
        <v>45.7</v>
      </c>
      <c r="F257" s="614">
        <v>12069</v>
      </c>
      <c r="G257" s="615">
        <v>14322</v>
      </c>
      <c r="H257" s="614">
        <v>20050</v>
      </c>
      <c r="I257" s="595">
        <v>47</v>
      </c>
      <c r="J257" s="1693">
        <v>120.142</v>
      </c>
      <c r="K257" s="612">
        <f t="shared" si="23"/>
        <v>104.2</v>
      </c>
      <c r="L257" s="607">
        <v>20025</v>
      </c>
      <c r="N257" s="609">
        <f t="shared" si="19"/>
        <v>25</v>
      </c>
    </row>
    <row r="258" spans="1:14">
      <c r="B258" s="608"/>
      <c r="C258" s="608" t="s">
        <v>166</v>
      </c>
      <c r="D258" s="1664">
        <v>112.3</v>
      </c>
      <c r="E258" s="613">
        <v>44.7</v>
      </c>
      <c r="F258" s="614">
        <v>11935</v>
      </c>
      <c r="G258" s="615">
        <v>15095</v>
      </c>
      <c r="H258" s="614">
        <v>18731</v>
      </c>
      <c r="I258" s="595">
        <v>49</v>
      </c>
      <c r="J258" s="1693">
        <v>122.43600000000001</v>
      </c>
      <c r="K258" s="612">
        <f t="shared" si="23"/>
        <v>104.8</v>
      </c>
      <c r="L258" s="607">
        <v>18698</v>
      </c>
      <c r="N258" s="609">
        <f t="shared" si="19"/>
        <v>33</v>
      </c>
    </row>
    <row r="259" spans="1:14">
      <c r="B259" s="608"/>
      <c r="C259" s="608" t="s">
        <v>167</v>
      </c>
      <c r="D259" s="1664">
        <v>114.6</v>
      </c>
      <c r="E259" s="613">
        <v>44.4</v>
      </c>
      <c r="F259" s="614">
        <v>9696</v>
      </c>
      <c r="G259" s="615">
        <v>13249</v>
      </c>
      <c r="H259" s="614">
        <v>20034</v>
      </c>
      <c r="I259" s="595">
        <v>44</v>
      </c>
      <c r="J259" s="1693">
        <v>123.685</v>
      </c>
      <c r="K259" s="612">
        <f t="shared" si="23"/>
        <v>105.4</v>
      </c>
      <c r="L259" s="607">
        <v>20011</v>
      </c>
      <c r="N259" s="609">
        <f t="shared" si="19"/>
        <v>23</v>
      </c>
    </row>
    <row r="260" spans="1:14">
      <c r="A260" s="610"/>
      <c r="B260" s="611"/>
      <c r="C260" s="611" t="s">
        <v>168</v>
      </c>
      <c r="D260" s="1665">
        <v>109.1</v>
      </c>
      <c r="E260" s="620">
        <v>45</v>
      </c>
      <c r="F260" s="621">
        <v>10471</v>
      </c>
      <c r="G260" s="622">
        <v>11003</v>
      </c>
      <c r="H260" s="621">
        <v>16906</v>
      </c>
      <c r="I260" s="623">
        <v>51</v>
      </c>
      <c r="J260" s="1695">
        <v>124.267</v>
      </c>
      <c r="K260" s="612">
        <f t="shared" si="23"/>
        <v>105.4</v>
      </c>
      <c r="L260" s="607">
        <v>16877</v>
      </c>
      <c r="N260" s="609">
        <f t="shared" si="19"/>
        <v>29</v>
      </c>
    </row>
    <row r="261" spans="1:14">
      <c r="A261" s="571">
        <v>1997</v>
      </c>
      <c r="B261" s="608" t="s">
        <v>178</v>
      </c>
      <c r="C261" s="606" t="s">
        <v>418</v>
      </c>
      <c r="D261" s="1664">
        <v>118</v>
      </c>
      <c r="E261" s="613">
        <v>44.1</v>
      </c>
      <c r="F261" s="614">
        <v>7755</v>
      </c>
      <c r="G261" s="615">
        <v>15604</v>
      </c>
      <c r="H261" s="614">
        <v>13479</v>
      </c>
      <c r="I261" s="595">
        <v>46</v>
      </c>
      <c r="J261" s="1693">
        <v>125.351</v>
      </c>
      <c r="K261" s="612">
        <f>ROUND((J261/J249*100),1)</f>
        <v>105.1</v>
      </c>
      <c r="L261" s="607">
        <v>13463</v>
      </c>
      <c r="N261" s="609">
        <f t="shared" si="19"/>
        <v>16</v>
      </c>
    </row>
    <row r="262" spans="1:14">
      <c r="B262" s="608"/>
      <c r="C262" s="608" t="s">
        <v>419</v>
      </c>
      <c r="D262" s="1664">
        <v>115.8</v>
      </c>
      <c r="E262" s="613">
        <v>43.9</v>
      </c>
      <c r="F262" s="614">
        <v>7340</v>
      </c>
      <c r="G262" s="615">
        <v>14880</v>
      </c>
      <c r="H262" s="614">
        <v>20411</v>
      </c>
      <c r="I262" s="595">
        <v>53</v>
      </c>
      <c r="J262" s="1693">
        <v>125.51300000000001</v>
      </c>
      <c r="K262" s="612">
        <f t="shared" ref="K262:K272" si="24">ROUND((J262/J250*100),1)</f>
        <v>104.8</v>
      </c>
      <c r="L262" s="607">
        <v>20396</v>
      </c>
      <c r="N262" s="609">
        <f t="shared" si="19"/>
        <v>15</v>
      </c>
    </row>
    <row r="263" spans="1:14">
      <c r="B263" s="608"/>
      <c r="C263" s="608" t="s">
        <v>420</v>
      </c>
      <c r="D263" s="1664">
        <v>113.5</v>
      </c>
      <c r="E263" s="613">
        <v>41.7</v>
      </c>
      <c r="F263" s="614">
        <v>8804</v>
      </c>
      <c r="G263" s="615">
        <v>14318</v>
      </c>
      <c r="H263" s="614">
        <v>31671</v>
      </c>
      <c r="I263" s="595">
        <v>44</v>
      </c>
      <c r="J263" s="1693">
        <v>126.202</v>
      </c>
      <c r="K263" s="612">
        <f>ROUND((J263/J251*100),1)</f>
        <v>104.7</v>
      </c>
      <c r="L263" s="607">
        <v>31427</v>
      </c>
      <c r="N263" s="609">
        <f t="shared" si="19"/>
        <v>244</v>
      </c>
    </row>
    <row r="264" spans="1:14">
      <c r="B264" s="608"/>
      <c r="C264" s="608" t="s">
        <v>421</v>
      </c>
      <c r="D264" s="1664">
        <v>114.7</v>
      </c>
      <c r="E264" s="613">
        <v>46.4</v>
      </c>
      <c r="F264" s="614">
        <v>7564</v>
      </c>
      <c r="G264" s="615">
        <v>14613</v>
      </c>
      <c r="H264" s="614">
        <v>13465</v>
      </c>
      <c r="I264" s="595">
        <v>51</v>
      </c>
      <c r="J264" s="1693">
        <v>125.227</v>
      </c>
      <c r="K264" s="612">
        <f t="shared" si="24"/>
        <v>103.9</v>
      </c>
      <c r="L264" s="607">
        <v>13435</v>
      </c>
      <c r="N264" s="609">
        <f t="shared" si="19"/>
        <v>30</v>
      </c>
    </row>
    <row r="265" spans="1:14">
      <c r="B265" s="608"/>
      <c r="C265" s="608" t="s">
        <v>422</v>
      </c>
      <c r="D265" s="1664">
        <v>113.5</v>
      </c>
      <c r="E265" s="613">
        <v>44.6</v>
      </c>
      <c r="F265" s="614">
        <v>7550</v>
      </c>
      <c r="G265" s="615">
        <v>12875</v>
      </c>
      <c r="H265" s="614">
        <v>12701</v>
      </c>
      <c r="I265" s="595">
        <v>46</v>
      </c>
      <c r="J265" s="1693">
        <v>124.15</v>
      </c>
      <c r="K265" s="612">
        <f t="shared" si="24"/>
        <v>103.3</v>
      </c>
      <c r="L265" s="607">
        <v>12674</v>
      </c>
      <c r="N265" s="609">
        <f t="shared" si="19"/>
        <v>27</v>
      </c>
    </row>
    <row r="266" spans="1:14">
      <c r="B266" s="608"/>
      <c r="C266" s="608" t="s">
        <v>423</v>
      </c>
      <c r="D266" s="1664">
        <v>110.6</v>
      </c>
      <c r="E266" s="613">
        <v>44.5</v>
      </c>
      <c r="F266" s="614">
        <v>9695</v>
      </c>
      <c r="G266" s="615">
        <v>13590</v>
      </c>
      <c r="H266" s="614">
        <v>16346</v>
      </c>
      <c r="I266" s="595">
        <v>50</v>
      </c>
      <c r="J266" s="1693">
        <v>122.015</v>
      </c>
      <c r="K266" s="612">
        <f t="shared" si="24"/>
        <v>102.6</v>
      </c>
      <c r="L266" s="607">
        <v>16323</v>
      </c>
      <c r="N266" s="609">
        <f t="shared" si="19"/>
        <v>23</v>
      </c>
    </row>
    <row r="267" spans="1:14">
      <c r="B267" s="608"/>
      <c r="C267" s="608" t="s">
        <v>424</v>
      </c>
      <c r="D267" s="1664">
        <v>113.7</v>
      </c>
      <c r="E267" s="613">
        <v>46.4</v>
      </c>
      <c r="F267" s="614">
        <v>7552</v>
      </c>
      <c r="G267" s="615">
        <v>13950</v>
      </c>
      <c r="H267" s="614">
        <v>18567</v>
      </c>
      <c r="I267" s="595">
        <v>57</v>
      </c>
      <c r="J267" s="1693">
        <v>122.05</v>
      </c>
      <c r="K267" s="612">
        <f t="shared" si="24"/>
        <v>102.2</v>
      </c>
      <c r="L267" s="607">
        <v>18535</v>
      </c>
      <c r="N267" s="609">
        <f t="shared" si="19"/>
        <v>32</v>
      </c>
    </row>
    <row r="268" spans="1:14">
      <c r="B268" s="608"/>
      <c r="C268" s="608" t="s">
        <v>425</v>
      </c>
      <c r="D268" s="1664">
        <v>112.9</v>
      </c>
      <c r="E268" s="613">
        <v>46.4</v>
      </c>
      <c r="F268" s="614">
        <v>6262</v>
      </c>
      <c r="G268" s="615">
        <v>12297</v>
      </c>
      <c r="H268" s="614">
        <v>10155</v>
      </c>
      <c r="I268" s="595">
        <v>50</v>
      </c>
      <c r="J268" s="1693">
        <v>121.453</v>
      </c>
      <c r="K268" s="612">
        <f t="shared" si="24"/>
        <v>100.5</v>
      </c>
      <c r="L268" s="607">
        <v>10130</v>
      </c>
      <c r="N268" s="609">
        <f t="shared" si="19"/>
        <v>25</v>
      </c>
    </row>
    <row r="269" spans="1:14">
      <c r="B269" s="608"/>
      <c r="C269" s="608" t="s">
        <v>426</v>
      </c>
      <c r="D269" s="1664">
        <v>110.5</v>
      </c>
      <c r="E269" s="613">
        <v>42.7</v>
      </c>
      <c r="F269" s="614">
        <v>7135</v>
      </c>
      <c r="G269" s="615">
        <v>14248</v>
      </c>
      <c r="H269" s="614">
        <v>17809</v>
      </c>
      <c r="I269" s="595">
        <v>51</v>
      </c>
      <c r="J269" s="1693">
        <v>121.895</v>
      </c>
      <c r="K269" s="612">
        <f t="shared" si="24"/>
        <v>101.5</v>
      </c>
      <c r="L269" s="607">
        <v>17759</v>
      </c>
      <c r="N269" s="609">
        <f t="shared" si="19"/>
        <v>50</v>
      </c>
    </row>
    <row r="270" spans="1:14">
      <c r="B270" s="608"/>
      <c r="C270" s="608" t="s">
        <v>166</v>
      </c>
      <c r="D270" s="1664">
        <v>113.5</v>
      </c>
      <c r="E270" s="613">
        <v>47.4</v>
      </c>
      <c r="F270" s="614">
        <v>6313</v>
      </c>
      <c r="G270" s="615">
        <v>14032</v>
      </c>
      <c r="H270" s="614">
        <v>15900</v>
      </c>
      <c r="I270" s="595">
        <v>50</v>
      </c>
      <c r="J270" s="1693">
        <v>118.91200000000001</v>
      </c>
      <c r="K270" s="612">
        <f t="shared" si="24"/>
        <v>97.1</v>
      </c>
      <c r="L270" s="607">
        <v>15864</v>
      </c>
      <c r="N270" s="609">
        <f t="shared" ref="N270:N333" si="25">H270-L270</f>
        <v>36</v>
      </c>
    </row>
    <row r="271" spans="1:14">
      <c r="B271" s="608"/>
      <c r="C271" s="608" t="s">
        <v>167</v>
      </c>
      <c r="D271" s="1664">
        <v>110.8</v>
      </c>
      <c r="E271" s="613">
        <v>49.5</v>
      </c>
      <c r="F271" s="614">
        <v>6481</v>
      </c>
      <c r="G271" s="615">
        <v>10868</v>
      </c>
      <c r="H271" s="614">
        <v>14965</v>
      </c>
      <c r="I271" s="595">
        <v>45</v>
      </c>
      <c r="J271" s="1693">
        <v>118.923</v>
      </c>
      <c r="K271" s="612">
        <f t="shared" si="24"/>
        <v>96.1</v>
      </c>
      <c r="L271" s="607">
        <v>14934</v>
      </c>
      <c r="N271" s="609">
        <f t="shared" si="25"/>
        <v>31</v>
      </c>
    </row>
    <row r="272" spans="1:14">
      <c r="B272" s="608"/>
      <c r="C272" s="611" t="s">
        <v>168</v>
      </c>
      <c r="D272" s="1664">
        <v>118.6</v>
      </c>
      <c r="E272" s="613">
        <v>50.3</v>
      </c>
      <c r="F272" s="614">
        <v>5392</v>
      </c>
      <c r="G272" s="615">
        <v>10249</v>
      </c>
      <c r="H272" s="614">
        <v>14694</v>
      </c>
      <c r="I272" s="595">
        <v>76</v>
      </c>
      <c r="J272" s="1693">
        <v>117.694</v>
      </c>
      <c r="K272" s="612">
        <f t="shared" si="24"/>
        <v>94.7</v>
      </c>
      <c r="L272" s="607">
        <v>14672</v>
      </c>
      <c r="N272" s="609">
        <f t="shared" si="25"/>
        <v>22</v>
      </c>
    </row>
    <row r="273" spans="1:14">
      <c r="A273" s="605">
        <v>1998</v>
      </c>
      <c r="B273" s="606" t="s">
        <v>179</v>
      </c>
      <c r="C273" s="606" t="s">
        <v>418</v>
      </c>
      <c r="D273" s="1666">
        <v>112.4</v>
      </c>
      <c r="E273" s="616">
        <v>48.6</v>
      </c>
      <c r="F273" s="617">
        <v>5514</v>
      </c>
      <c r="G273" s="618">
        <v>13244</v>
      </c>
      <c r="H273" s="617">
        <v>10113</v>
      </c>
      <c r="I273" s="619">
        <v>48</v>
      </c>
      <c r="J273" s="1694">
        <v>117.056</v>
      </c>
      <c r="K273" s="612">
        <f>ROUND((J273/J261*100),1)</f>
        <v>93.4</v>
      </c>
      <c r="L273" s="607">
        <v>10096</v>
      </c>
      <c r="N273" s="609">
        <f t="shared" si="25"/>
        <v>17</v>
      </c>
    </row>
    <row r="274" spans="1:14">
      <c r="B274" s="608"/>
      <c r="C274" s="608" t="s">
        <v>419</v>
      </c>
      <c r="D274" s="1664">
        <v>108.9</v>
      </c>
      <c r="E274" s="613">
        <v>49.8</v>
      </c>
      <c r="F274" s="614">
        <v>4998</v>
      </c>
      <c r="G274" s="615">
        <v>11618</v>
      </c>
      <c r="H274" s="614">
        <v>15635</v>
      </c>
      <c r="I274" s="595">
        <v>63</v>
      </c>
      <c r="J274" s="1693">
        <v>114.40600000000001</v>
      </c>
      <c r="K274" s="612">
        <f t="shared" ref="K274:K284" si="26">ROUND((J274/J262*100),1)</f>
        <v>91.2</v>
      </c>
      <c r="L274" s="607">
        <v>15606</v>
      </c>
      <c r="N274" s="609">
        <f t="shared" si="25"/>
        <v>29</v>
      </c>
    </row>
    <row r="275" spans="1:14">
      <c r="B275" s="608"/>
      <c r="C275" s="608" t="s">
        <v>420</v>
      </c>
      <c r="D275" s="1664">
        <v>108.1</v>
      </c>
      <c r="E275" s="613">
        <v>49.4</v>
      </c>
      <c r="F275" s="614">
        <v>5467</v>
      </c>
      <c r="G275" s="615">
        <v>12795</v>
      </c>
      <c r="H275" s="614">
        <v>24963</v>
      </c>
      <c r="I275" s="595">
        <v>65</v>
      </c>
      <c r="J275" s="1693">
        <v>113.884</v>
      </c>
      <c r="K275" s="612">
        <f>ROUND((J275/J263*100),1)</f>
        <v>90.2</v>
      </c>
      <c r="L275" s="607">
        <v>24911</v>
      </c>
      <c r="N275" s="609">
        <f t="shared" si="25"/>
        <v>52</v>
      </c>
    </row>
    <row r="276" spans="1:14">
      <c r="B276" s="608"/>
      <c r="C276" s="608" t="s">
        <v>421</v>
      </c>
      <c r="D276" s="1664">
        <v>104.6</v>
      </c>
      <c r="E276" s="613">
        <v>51</v>
      </c>
      <c r="F276" s="614">
        <v>5234</v>
      </c>
      <c r="G276" s="615">
        <v>11412</v>
      </c>
      <c r="H276" s="614">
        <v>12090</v>
      </c>
      <c r="I276" s="595">
        <v>69</v>
      </c>
      <c r="J276" s="1693">
        <v>112.482</v>
      </c>
      <c r="K276" s="612">
        <f t="shared" si="26"/>
        <v>89.8</v>
      </c>
      <c r="L276" s="607">
        <v>12069</v>
      </c>
      <c r="N276" s="609">
        <f t="shared" si="25"/>
        <v>21</v>
      </c>
    </row>
    <row r="277" spans="1:14">
      <c r="B277" s="608"/>
      <c r="C277" s="608" t="s">
        <v>422</v>
      </c>
      <c r="D277" s="1664">
        <v>106.5</v>
      </c>
      <c r="E277" s="613">
        <v>49.2</v>
      </c>
      <c r="F277" s="614">
        <v>4374</v>
      </c>
      <c r="G277" s="615">
        <v>9552</v>
      </c>
      <c r="H277" s="614">
        <v>11296</v>
      </c>
      <c r="I277" s="595">
        <v>71</v>
      </c>
      <c r="J277" s="1693">
        <v>111.96599999999999</v>
      </c>
      <c r="K277" s="612">
        <f t="shared" si="26"/>
        <v>90.2</v>
      </c>
      <c r="L277" s="607">
        <v>11281</v>
      </c>
      <c r="N277" s="609">
        <f t="shared" si="25"/>
        <v>15</v>
      </c>
    </row>
    <row r="278" spans="1:14">
      <c r="B278" s="608"/>
      <c r="C278" s="608" t="s">
        <v>423</v>
      </c>
      <c r="D278" s="1664">
        <v>109.4</v>
      </c>
      <c r="E278" s="613">
        <v>48.8</v>
      </c>
      <c r="F278" s="614">
        <v>4942</v>
      </c>
      <c r="G278" s="615">
        <v>11274</v>
      </c>
      <c r="H278" s="614">
        <v>15223</v>
      </c>
      <c r="I278" s="595">
        <v>71</v>
      </c>
      <c r="J278" s="1693">
        <v>111.029</v>
      </c>
      <c r="K278" s="612">
        <f t="shared" si="26"/>
        <v>91</v>
      </c>
      <c r="L278" s="607">
        <v>15199</v>
      </c>
      <c r="N278" s="609">
        <f t="shared" si="25"/>
        <v>24</v>
      </c>
    </row>
    <row r="279" spans="1:14">
      <c r="B279" s="608"/>
      <c r="C279" s="608" t="s">
        <v>424</v>
      </c>
      <c r="D279" s="1664">
        <v>104.2</v>
      </c>
      <c r="E279" s="613">
        <v>50.2</v>
      </c>
      <c r="F279" s="614">
        <v>5215</v>
      </c>
      <c r="G279" s="615">
        <v>11348</v>
      </c>
      <c r="H279" s="614">
        <v>17153</v>
      </c>
      <c r="I279" s="595">
        <v>88</v>
      </c>
      <c r="J279" s="1693">
        <v>110.97</v>
      </c>
      <c r="K279" s="612">
        <f t="shared" si="26"/>
        <v>90.9</v>
      </c>
      <c r="L279" s="607">
        <v>17120</v>
      </c>
      <c r="N279" s="609">
        <f t="shared" si="25"/>
        <v>33</v>
      </c>
    </row>
    <row r="280" spans="1:14">
      <c r="B280" s="608"/>
      <c r="C280" s="608" t="s">
        <v>425</v>
      </c>
      <c r="D280" s="1664">
        <v>104.6</v>
      </c>
      <c r="E280" s="613">
        <v>51.6</v>
      </c>
      <c r="F280" s="614">
        <v>4337</v>
      </c>
      <c r="G280" s="615">
        <v>10031</v>
      </c>
      <c r="H280" s="614">
        <v>8877</v>
      </c>
      <c r="I280" s="595">
        <v>77</v>
      </c>
      <c r="J280" s="1693">
        <v>109.825</v>
      </c>
      <c r="K280" s="612">
        <f t="shared" si="26"/>
        <v>90.4</v>
      </c>
      <c r="L280" s="607">
        <v>8858</v>
      </c>
      <c r="N280" s="609">
        <f t="shared" si="25"/>
        <v>19</v>
      </c>
    </row>
    <row r="281" spans="1:14">
      <c r="B281" s="608"/>
      <c r="C281" s="608" t="s">
        <v>426</v>
      </c>
      <c r="D281" s="1664">
        <v>103.9</v>
      </c>
      <c r="E281" s="613">
        <v>48.4</v>
      </c>
      <c r="F281" s="614">
        <v>4403</v>
      </c>
      <c r="G281" s="615">
        <v>10821</v>
      </c>
      <c r="H281" s="614">
        <v>16626</v>
      </c>
      <c r="I281" s="595">
        <v>67</v>
      </c>
      <c r="J281" s="1693">
        <v>107.895</v>
      </c>
      <c r="K281" s="612">
        <f t="shared" si="26"/>
        <v>88.5</v>
      </c>
      <c r="L281" s="607">
        <v>16458</v>
      </c>
      <c r="N281" s="609">
        <f t="shared" si="25"/>
        <v>168</v>
      </c>
    </row>
    <row r="282" spans="1:14">
      <c r="B282" s="608"/>
      <c r="C282" s="608" t="s">
        <v>166</v>
      </c>
      <c r="D282" s="1664">
        <v>100.4</v>
      </c>
      <c r="E282" s="613">
        <v>51.1</v>
      </c>
      <c r="F282" s="614">
        <v>4142</v>
      </c>
      <c r="G282" s="615">
        <v>12375</v>
      </c>
      <c r="H282" s="614">
        <v>12827</v>
      </c>
      <c r="I282" s="595">
        <v>60</v>
      </c>
      <c r="J282" s="1693">
        <v>103.93300000000001</v>
      </c>
      <c r="K282" s="612">
        <f t="shared" si="26"/>
        <v>87.4</v>
      </c>
      <c r="L282" s="607">
        <v>12733</v>
      </c>
      <c r="N282" s="609">
        <f t="shared" si="25"/>
        <v>94</v>
      </c>
    </row>
    <row r="283" spans="1:14">
      <c r="B283" s="608"/>
      <c r="C283" s="608" t="s">
        <v>167</v>
      </c>
      <c r="D283" s="1664">
        <v>100.7</v>
      </c>
      <c r="E283" s="613">
        <v>49.9</v>
      </c>
      <c r="F283" s="614">
        <v>4162</v>
      </c>
      <c r="G283" s="615">
        <v>9471</v>
      </c>
      <c r="H283" s="614">
        <v>12787</v>
      </c>
      <c r="I283" s="595">
        <v>65</v>
      </c>
      <c r="J283" s="1693">
        <v>103.693</v>
      </c>
      <c r="K283" s="612">
        <f t="shared" si="26"/>
        <v>87.2</v>
      </c>
      <c r="L283" s="607">
        <v>12763</v>
      </c>
      <c r="N283" s="609">
        <f t="shared" si="25"/>
        <v>24</v>
      </c>
    </row>
    <row r="284" spans="1:14">
      <c r="A284" s="610"/>
      <c r="B284" s="611"/>
      <c r="C284" s="611" t="s">
        <v>168</v>
      </c>
      <c r="D284" s="1665">
        <v>100.6</v>
      </c>
      <c r="E284" s="620">
        <v>49.8</v>
      </c>
      <c r="F284" s="621">
        <v>4784</v>
      </c>
      <c r="G284" s="622">
        <v>8381</v>
      </c>
      <c r="H284" s="621">
        <v>11838</v>
      </c>
      <c r="I284" s="623">
        <v>41</v>
      </c>
      <c r="J284" s="1695">
        <v>101.971</v>
      </c>
      <c r="K284" s="612">
        <f t="shared" si="26"/>
        <v>86.6</v>
      </c>
      <c r="L284" s="607">
        <v>11811</v>
      </c>
      <c r="N284" s="609">
        <f t="shared" si="25"/>
        <v>27</v>
      </c>
    </row>
    <row r="285" spans="1:14">
      <c r="A285" s="571">
        <v>1999</v>
      </c>
      <c r="B285" s="608" t="s">
        <v>180</v>
      </c>
      <c r="C285" s="606" t="s">
        <v>418</v>
      </c>
      <c r="D285" s="1664">
        <v>101.3</v>
      </c>
      <c r="E285" s="613">
        <v>48.4</v>
      </c>
      <c r="F285" s="614">
        <v>4183</v>
      </c>
      <c r="G285" s="615">
        <v>11850</v>
      </c>
      <c r="H285" s="614">
        <v>9187</v>
      </c>
      <c r="I285" s="595">
        <v>43</v>
      </c>
      <c r="J285" s="1696">
        <v>101.202</v>
      </c>
      <c r="K285" s="612">
        <f>ROUND((J285/J273*100),1)</f>
        <v>86.5</v>
      </c>
      <c r="L285" s="607">
        <v>9178</v>
      </c>
      <c r="N285" s="609">
        <f t="shared" si="25"/>
        <v>9</v>
      </c>
    </row>
    <row r="286" spans="1:14">
      <c r="B286" s="608"/>
      <c r="C286" s="608" t="s">
        <v>419</v>
      </c>
      <c r="D286" s="1664">
        <v>101.1</v>
      </c>
      <c r="E286" s="613">
        <v>49.4</v>
      </c>
      <c r="F286" s="614">
        <v>4484</v>
      </c>
      <c r="G286" s="615">
        <v>9761</v>
      </c>
      <c r="H286" s="614">
        <v>13968</v>
      </c>
      <c r="I286" s="595">
        <v>37</v>
      </c>
      <c r="J286" s="1693">
        <v>100.378</v>
      </c>
      <c r="K286" s="612">
        <f t="shared" ref="K286:K296" si="27">ROUND((J286/J274*100),1)</f>
        <v>87.7</v>
      </c>
      <c r="L286" s="607">
        <v>13954</v>
      </c>
      <c r="N286" s="609">
        <f t="shared" si="25"/>
        <v>14</v>
      </c>
    </row>
    <row r="287" spans="1:14">
      <c r="B287" s="608"/>
      <c r="C287" s="608" t="s">
        <v>420</v>
      </c>
      <c r="D287" s="1664">
        <v>111.5</v>
      </c>
      <c r="E287" s="613">
        <v>49.5</v>
      </c>
      <c r="F287" s="614">
        <v>4327</v>
      </c>
      <c r="G287" s="615">
        <v>10694</v>
      </c>
      <c r="H287" s="614">
        <v>22408</v>
      </c>
      <c r="I287" s="595">
        <v>47</v>
      </c>
      <c r="J287" s="1693">
        <v>99.902000000000001</v>
      </c>
      <c r="K287" s="612">
        <f>ROUND((J287/J275*100),1)</f>
        <v>87.7</v>
      </c>
      <c r="L287" s="607">
        <v>22386</v>
      </c>
      <c r="N287" s="609">
        <f t="shared" si="25"/>
        <v>22</v>
      </c>
    </row>
    <row r="288" spans="1:14">
      <c r="B288" s="608"/>
      <c r="C288" s="608" t="s">
        <v>421</v>
      </c>
      <c r="D288" s="1664">
        <v>103.4</v>
      </c>
      <c r="E288" s="613">
        <v>48.2</v>
      </c>
      <c r="F288" s="614">
        <v>4035</v>
      </c>
      <c r="G288" s="615">
        <v>11722</v>
      </c>
      <c r="H288" s="614">
        <v>10873</v>
      </c>
      <c r="I288" s="595">
        <v>45</v>
      </c>
      <c r="J288" s="1693">
        <v>100.306</v>
      </c>
      <c r="K288" s="612">
        <f t="shared" si="27"/>
        <v>89.2</v>
      </c>
      <c r="L288" s="607">
        <v>10863</v>
      </c>
      <c r="N288" s="609">
        <f t="shared" si="25"/>
        <v>10</v>
      </c>
    </row>
    <row r="289" spans="1:14">
      <c r="B289" s="608"/>
      <c r="C289" s="608" t="s">
        <v>422</v>
      </c>
      <c r="D289" s="1664">
        <v>103.3</v>
      </c>
      <c r="E289" s="613">
        <v>49.7</v>
      </c>
      <c r="F289" s="614">
        <v>4513</v>
      </c>
      <c r="G289" s="615">
        <v>7659</v>
      </c>
      <c r="H289" s="614">
        <v>10155</v>
      </c>
      <c r="I289" s="595">
        <v>58</v>
      </c>
      <c r="J289" s="1693">
        <v>101.14</v>
      </c>
      <c r="K289" s="612">
        <f t="shared" si="27"/>
        <v>90.3</v>
      </c>
      <c r="L289" s="607">
        <v>10142</v>
      </c>
      <c r="N289" s="609">
        <f t="shared" si="25"/>
        <v>13</v>
      </c>
    </row>
    <row r="290" spans="1:14">
      <c r="B290" s="608"/>
      <c r="C290" s="608" t="s">
        <v>423</v>
      </c>
      <c r="D290" s="1664">
        <v>100.7</v>
      </c>
      <c r="E290" s="613">
        <v>49</v>
      </c>
      <c r="F290" s="614">
        <v>5001</v>
      </c>
      <c r="G290" s="615">
        <v>9816</v>
      </c>
      <c r="H290" s="593">
        <v>13289</v>
      </c>
      <c r="I290" s="627">
        <v>43</v>
      </c>
      <c r="J290" s="1693">
        <v>102.37</v>
      </c>
      <c r="K290" s="612">
        <f t="shared" si="27"/>
        <v>92.2</v>
      </c>
      <c r="L290" s="628">
        <v>13267</v>
      </c>
      <c r="N290" s="609">
        <f t="shared" si="25"/>
        <v>22</v>
      </c>
    </row>
    <row r="291" spans="1:14">
      <c r="B291" s="608"/>
      <c r="C291" s="608" t="s">
        <v>424</v>
      </c>
      <c r="D291" s="1664">
        <v>104.1</v>
      </c>
      <c r="E291" s="613">
        <v>48.1</v>
      </c>
      <c r="F291" s="593">
        <v>4422</v>
      </c>
      <c r="G291" s="594">
        <v>11148</v>
      </c>
      <c r="H291" s="593">
        <v>14824</v>
      </c>
      <c r="I291" s="627">
        <v>58</v>
      </c>
      <c r="J291" s="1693">
        <v>102.062</v>
      </c>
      <c r="K291" s="612">
        <f t="shared" si="27"/>
        <v>92</v>
      </c>
      <c r="L291" s="628">
        <v>14809</v>
      </c>
      <c r="N291" s="609">
        <f t="shared" si="25"/>
        <v>15</v>
      </c>
    </row>
    <row r="292" spans="1:14">
      <c r="B292" s="608"/>
      <c r="C292" s="608" t="s">
        <v>425</v>
      </c>
      <c r="D292" s="1664">
        <v>105.8</v>
      </c>
      <c r="E292" s="613">
        <v>48.5</v>
      </c>
      <c r="F292" s="593">
        <v>4188</v>
      </c>
      <c r="G292" s="594">
        <v>9825</v>
      </c>
      <c r="H292" s="593">
        <v>8615</v>
      </c>
      <c r="I292" s="627">
        <v>60</v>
      </c>
      <c r="J292" s="1693">
        <v>102.05800000000001</v>
      </c>
      <c r="K292" s="612">
        <f t="shared" si="27"/>
        <v>92.9</v>
      </c>
      <c r="L292" s="628">
        <v>8959</v>
      </c>
      <c r="N292" s="609">
        <f t="shared" si="25"/>
        <v>-344</v>
      </c>
    </row>
    <row r="293" spans="1:14">
      <c r="B293" s="608"/>
      <c r="C293" s="608" t="s">
        <v>426</v>
      </c>
      <c r="D293" s="1664">
        <v>113.3</v>
      </c>
      <c r="E293" s="613">
        <v>48</v>
      </c>
      <c r="F293" s="593">
        <v>4776</v>
      </c>
      <c r="G293" s="594">
        <v>10653</v>
      </c>
      <c r="H293" s="593">
        <v>15138</v>
      </c>
      <c r="I293" s="627">
        <v>47</v>
      </c>
      <c r="J293" s="1693">
        <v>102.3</v>
      </c>
      <c r="K293" s="612">
        <f t="shared" si="27"/>
        <v>94.8</v>
      </c>
      <c r="L293" s="628">
        <v>15111</v>
      </c>
      <c r="N293" s="609">
        <f t="shared" si="25"/>
        <v>27</v>
      </c>
    </row>
    <row r="294" spans="1:14">
      <c r="B294" s="608"/>
      <c r="C294" s="608" t="s">
        <v>166</v>
      </c>
      <c r="D294" s="1664">
        <v>107.1</v>
      </c>
      <c r="E294" s="613">
        <v>51.3</v>
      </c>
      <c r="F294" s="593">
        <v>4281</v>
      </c>
      <c r="G294" s="594">
        <v>12053</v>
      </c>
      <c r="H294" s="593">
        <v>11702</v>
      </c>
      <c r="I294" s="627">
        <v>64</v>
      </c>
      <c r="J294" s="1693">
        <v>102.87</v>
      </c>
      <c r="K294" s="612">
        <f t="shared" si="27"/>
        <v>99</v>
      </c>
      <c r="L294" s="628">
        <v>11682</v>
      </c>
      <c r="N294" s="609">
        <f t="shared" si="25"/>
        <v>20</v>
      </c>
    </row>
    <row r="295" spans="1:14">
      <c r="B295" s="608"/>
      <c r="C295" s="608" t="s">
        <v>167</v>
      </c>
      <c r="D295" s="1664">
        <v>108</v>
      </c>
      <c r="E295" s="613">
        <v>45.8</v>
      </c>
      <c r="F295" s="593">
        <v>4918</v>
      </c>
      <c r="G295" s="594">
        <v>10361</v>
      </c>
      <c r="H295" s="593">
        <v>12732</v>
      </c>
      <c r="I295" s="627">
        <v>54</v>
      </c>
      <c r="J295" s="1693">
        <v>102.65</v>
      </c>
      <c r="K295" s="612">
        <f t="shared" si="27"/>
        <v>99</v>
      </c>
      <c r="L295" s="628">
        <v>12719</v>
      </c>
      <c r="N295" s="609">
        <f t="shared" si="25"/>
        <v>13</v>
      </c>
    </row>
    <row r="296" spans="1:14">
      <c r="B296" s="608"/>
      <c r="C296" s="611" t="s">
        <v>168</v>
      </c>
      <c r="D296" s="1664">
        <v>105.9</v>
      </c>
      <c r="E296" s="613">
        <v>46.8</v>
      </c>
      <c r="F296" s="593">
        <v>4537</v>
      </c>
      <c r="G296" s="594">
        <v>9033</v>
      </c>
      <c r="H296" s="593">
        <v>11525</v>
      </c>
      <c r="I296" s="627">
        <v>76</v>
      </c>
      <c r="J296" s="1693">
        <v>103.233</v>
      </c>
      <c r="K296" s="612">
        <f t="shared" si="27"/>
        <v>101.2</v>
      </c>
      <c r="L296" s="628">
        <v>11511</v>
      </c>
      <c r="N296" s="609">
        <f t="shared" si="25"/>
        <v>14</v>
      </c>
    </row>
    <row r="297" spans="1:14">
      <c r="A297" s="605">
        <v>2000</v>
      </c>
      <c r="B297" s="606" t="s">
        <v>181</v>
      </c>
      <c r="C297" s="606" t="s">
        <v>418</v>
      </c>
      <c r="D297" s="1666">
        <v>108.6</v>
      </c>
      <c r="E297" s="616">
        <v>47.6</v>
      </c>
      <c r="F297" s="629">
        <v>5051</v>
      </c>
      <c r="G297" s="630">
        <v>12424</v>
      </c>
      <c r="H297" s="629">
        <v>9710</v>
      </c>
      <c r="I297" s="631">
        <v>61</v>
      </c>
      <c r="J297" s="1694">
        <v>104.70099999999999</v>
      </c>
      <c r="K297" s="612">
        <f>ROUND((J297/J285*100),1)</f>
        <v>103.5</v>
      </c>
      <c r="L297" s="628">
        <v>9690</v>
      </c>
      <c r="N297" s="609">
        <f t="shared" si="25"/>
        <v>20</v>
      </c>
    </row>
    <row r="298" spans="1:14">
      <c r="B298" s="608"/>
      <c r="C298" s="608" t="s">
        <v>419</v>
      </c>
      <c r="D298" s="1664">
        <v>109.8</v>
      </c>
      <c r="E298" s="613">
        <v>45.9</v>
      </c>
      <c r="F298" s="593">
        <v>3539</v>
      </c>
      <c r="G298" s="594">
        <v>11930</v>
      </c>
      <c r="H298" s="593">
        <v>14287</v>
      </c>
      <c r="I298" s="627">
        <v>48</v>
      </c>
      <c r="J298" s="1693">
        <v>105.21899999999999</v>
      </c>
      <c r="K298" s="612">
        <f t="shared" ref="K298:K308" si="28">ROUND((J298/J286*100),1)</f>
        <v>104.8</v>
      </c>
      <c r="L298" s="628">
        <v>14266</v>
      </c>
      <c r="N298" s="609">
        <f t="shared" si="25"/>
        <v>21</v>
      </c>
    </row>
    <row r="299" spans="1:14">
      <c r="B299" s="608"/>
      <c r="C299" s="608" t="s">
        <v>420</v>
      </c>
      <c r="D299" s="1664">
        <v>106.8</v>
      </c>
      <c r="E299" s="613">
        <v>45.8</v>
      </c>
      <c r="F299" s="593">
        <v>4042</v>
      </c>
      <c r="G299" s="594">
        <v>12301</v>
      </c>
      <c r="H299" s="593">
        <v>21971</v>
      </c>
      <c r="I299" s="627">
        <v>73</v>
      </c>
      <c r="J299" s="1693">
        <v>103.76900000000001</v>
      </c>
      <c r="K299" s="612">
        <f>ROUND((J299/J287*100),1)</f>
        <v>103.9</v>
      </c>
      <c r="L299" s="628">
        <v>21928</v>
      </c>
      <c r="N299" s="609">
        <f t="shared" si="25"/>
        <v>43</v>
      </c>
    </row>
    <row r="300" spans="1:14">
      <c r="B300" s="608"/>
      <c r="C300" s="608" t="s">
        <v>421</v>
      </c>
      <c r="D300" s="1664">
        <v>111.6</v>
      </c>
      <c r="E300" s="613">
        <v>45.1</v>
      </c>
      <c r="F300" s="593">
        <v>5017</v>
      </c>
      <c r="G300" s="594">
        <v>11263</v>
      </c>
      <c r="H300" s="593">
        <v>10529</v>
      </c>
      <c r="I300" s="627">
        <v>60</v>
      </c>
      <c r="J300" s="1693">
        <v>103.919</v>
      </c>
      <c r="K300" s="612">
        <f t="shared" si="28"/>
        <v>103.6</v>
      </c>
      <c r="L300" s="628">
        <v>10501</v>
      </c>
      <c r="N300" s="609">
        <f t="shared" si="25"/>
        <v>28</v>
      </c>
    </row>
    <row r="301" spans="1:14">
      <c r="B301" s="608"/>
      <c r="C301" s="608" t="s">
        <v>422</v>
      </c>
      <c r="D301" s="1664">
        <v>112.2</v>
      </c>
      <c r="E301" s="613">
        <v>45.3</v>
      </c>
      <c r="F301" s="593">
        <v>4581</v>
      </c>
      <c r="G301" s="594">
        <v>10864</v>
      </c>
      <c r="H301" s="593">
        <v>11023</v>
      </c>
      <c r="I301" s="627">
        <v>60</v>
      </c>
      <c r="J301" s="1693">
        <v>104.31100000000001</v>
      </c>
      <c r="K301" s="612">
        <f t="shared" si="28"/>
        <v>103.1</v>
      </c>
      <c r="L301" s="628">
        <v>11014</v>
      </c>
      <c r="N301" s="609">
        <f t="shared" si="25"/>
        <v>9</v>
      </c>
    </row>
    <row r="302" spans="1:14">
      <c r="B302" s="608"/>
      <c r="C302" s="608" t="s">
        <v>423</v>
      </c>
      <c r="D302" s="1664">
        <v>112</v>
      </c>
      <c r="E302" s="613">
        <v>43.8</v>
      </c>
      <c r="F302" s="593">
        <v>4606</v>
      </c>
      <c r="G302" s="594">
        <v>11950</v>
      </c>
      <c r="H302" s="593">
        <v>14545</v>
      </c>
      <c r="I302" s="627">
        <v>68</v>
      </c>
      <c r="J302" s="1693">
        <v>104.572</v>
      </c>
      <c r="K302" s="612">
        <f t="shared" si="28"/>
        <v>102.2</v>
      </c>
      <c r="L302" s="628">
        <v>14493</v>
      </c>
      <c r="N302" s="609">
        <f t="shared" si="25"/>
        <v>52</v>
      </c>
    </row>
    <row r="303" spans="1:14">
      <c r="B303" s="608"/>
      <c r="C303" s="608" t="s">
        <v>424</v>
      </c>
      <c r="D303" s="1664">
        <v>113.4</v>
      </c>
      <c r="E303" s="613">
        <v>45.7</v>
      </c>
      <c r="F303" s="593">
        <v>5177</v>
      </c>
      <c r="G303" s="594">
        <v>12314</v>
      </c>
      <c r="H303" s="593">
        <v>14096</v>
      </c>
      <c r="I303" s="627">
        <v>59</v>
      </c>
      <c r="J303" s="1693">
        <v>105.646</v>
      </c>
      <c r="K303" s="612">
        <f t="shared" si="28"/>
        <v>103.5</v>
      </c>
      <c r="L303" s="628">
        <v>14071</v>
      </c>
      <c r="N303" s="609">
        <f t="shared" si="25"/>
        <v>25</v>
      </c>
    </row>
    <row r="304" spans="1:14">
      <c r="B304" s="608"/>
      <c r="C304" s="608" t="s">
        <v>425</v>
      </c>
      <c r="D304" s="1664">
        <v>113.8</v>
      </c>
      <c r="E304" s="613">
        <v>45.3</v>
      </c>
      <c r="F304" s="593">
        <v>3615</v>
      </c>
      <c r="G304" s="594">
        <v>12534</v>
      </c>
      <c r="H304" s="593">
        <v>9136</v>
      </c>
      <c r="I304" s="627">
        <v>63</v>
      </c>
      <c r="J304" s="1693">
        <v>105.929</v>
      </c>
      <c r="K304" s="612">
        <f t="shared" si="28"/>
        <v>103.8</v>
      </c>
      <c r="L304" s="628">
        <v>9095</v>
      </c>
      <c r="N304" s="609">
        <f t="shared" si="25"/>
        <v>41</v>
      </c>
    </row>
    <row r="305" spans="1:14">
      <c r="B305" s="608"/>
      <c r="C305" s="608" t="s">
        <v>426</v>
      </c>
      <c r="D305" s="1664">
        <v>113.5</v>
      </c>
      <c r="E305" s="613">
        <v>47.1</v>
      </c>
      <c r="F305" s="593">
        <v>3820</v>
      </c>
      <c r="G305" s="594">
        <v>13237</v>
      </c>
      <c r="H305" s="593">
        <v>14672</v>
      </c>
      <c r="I305" s="627">
        <v>62</v>
      </c>
      <c r="J305" s="1693">
        <v>107.467</v>
      </c>
      <c r="K305" s="612">
        <f t="shared" si="28"/>
        <v>105.1</v>
      </c>
      <c r="L305" s="628">
        <v>14654</v>
      </c>
      <c r="N305" s="609">
        <f t="shared" si="25"/>
        <v>18</v>
      </c>
    </row>
    <row r="306" spans="1:14">
      <c r="B306" s="608"/>
      <c r="C306" s="608" t="s">
        <v>166</v>
      </c>
      <c r="D306" s="1664">
        <v>114.6</v>
      </c>
      <c r="E306" s="613">
        <v>45.7</v>
      </c>
      <c r="F306" s="593">
        <v>4169</v>
      </c>
      <c r="G306" s="594">
        <v>14380</v>
      </c>
      <c r="H306" s="593">
        <v>12121</v>
      </c>
      <c r="I306" s="627">
        <v>70</v>
      </c>
      <c r="J306" s="1693">
        <v>107.015</v>
      </c>
      <c r="K306" s="612">
        <f t="shared" si="28"/>
        <v>104</v>
      </c>
      <c r="L306" s="628">
        <v>12096</v>
      </c>
      <c r="N306" s="609">
        <f t="shared" si="25"/>
        <v>25</v>
      </c>
    </row>
    <row r="307" spans="1:14">
      <c r="B307" s="608"/>
      <c r="C307" s="608" t="s">
        <v>167</v>
      </c>
      <c r="D307" s="1664">
        <v>114.5</v>
      </c>
      <c r="E307" s="613">
        <v>47.3</v>
      </c>
      <c r="F307" s="593">
        <v>3937</v>
      </c>
      <c r="G307" s="594">
        <v>11947</v>
      </c>
      <c r="H307" s="593">
        <v>12848</v>
      </c>
      <c r="I307" s="627">
        <v>70</v>
      </c>
      <c r="J307" s="1693">
        <v>107.155</v>
      </c>
      <c r="K307" s="612">
        <f t="shared" si="28"/>
        <v>104.4</v>
      </c>
      <c r="L307" s="628">
        <v>12821</v>
      </c>
      <c r="N307" s="609">
        <f t="shared" si="25"/>
        <v>27</v>
      </c>
    </row>
    <row r="308" spans="1:14">
      <c r="A308" s="610"/>
      <c r="B308" s="611"/>
      <c r="C308" s="611" t="s">
        <v>168</v>
      </c>
      <c r="D308" s="1665">
        <v>117.8</v>
      </c>
      <c r="E308" s="620">
        <v>50.7</v>
      </c>
      <c r="F308" s="632">
        <v>4081</v>
      </c>
      <c r="G308" s="633">
        <v>11131</v>
      </c>
      <c r="H308" s="632">
        <v>12576</v>
      </c>
      <c r="I308" s="634">
        <v>61</v>
      </c>
      <c r="J308" s="1695">
        <v>106.77800000000001</v>
      </c>
      <c r="K308" s="612">
        <f t="shared" si="28"/>
        <v>103.4</v>
      </c>
      <c r="L308" s="628">
        <v>12531</v>
      </c>
      <c r="N308" s="609">
        <f t="shared" si="25"/>
        <v>45</v>
      </c>
    </row>
    <row r="309" spans="1:14">
      <c r="A309" s="571">
        <v>2001</v>
      </c>
      <c r="B309" s="635" t="s">
        <v>182</v>
      </c>
      <c r="C309" s="606" t="s">
        <v>418</v>
      </c>
      <c r="D309" s="1664">
        <v>114.3</v>
      </c>
      <c r="E309" s="613">
        <v>50.2</v>
      </c>
      <c r="F309" s="593">
        <v>3549</v>
      </c>
      <c r="G309" s="594">
        <v>14682</v>
      </c>
      <c r="H309" s="593">
        <v>10222</v>
      </c>
      <c r="I309" s="627">
        <v>52</v>
      </c>
      <c r="J309" s="1693">
        <v>105.809</v>
      </c>
      <c r="K309" s="612">
        <f>ROUND((J309/J297*100),1)</f>
        <v>101.1</v>
      </c>
      <c r="L309" s="628">
        <v>10205</v>
      </c>
      <c r="N309" s="609">
        <f t="shared" si="25"/>
        <v>17</v>
      </c>
    </row>
    <row r="310" spans="1:14">
      <c r="B310" s="608"/>
      <c r="C310" s="608" t="s">
        <v>419</v>
      </c>
      <c r="D310" s="1664">
        <v>112.4</v>
      </c>
      <c r="E310" s="613">
        <v>48.7</v>
      </c>
      <c r="F310" s="593">
        <v>3260</v>
      </c>
      <c r="G310" s="594">
        <v>13382</v>
      </c>
      <c r="H310" s="593">
        <v>15273</v>
      </c>
      <c r="I310" s="627">
        <v>51</v>
      </c>
      <c r="J310" s="1693">
        <v>105.453</v>
      </c>
      <c r="K310" s="612">
        <f t="shared" ref="K310:K320" si="29">ROUND((J310/J298*100),1)</f>
        <v>100.2</v>
      </c>
      <c r="L310" s="628">
        <v>15258</v>
      </c>
      <c r="N310" s="609">
        <f t="shared" si="25"/>
        <v>15</v>
      </c>
    </row>
    <row r="311" spans="1:14">
      <c r="B311" s="608"/>
      <c r="C311" s="608" t="s">
        <v>420</v>
      </c>
      <c r="D311" s="1664">
        <v>106.4</v>
      </c>
      <c r="E311" s="613">
        <v>49.7</v>
      </c>
      <c r="F311" s="593">
        <v>3759</v>
      </c>
      <c r="G311" s="594">
        <v>13685</v>
      </c>
      <c r="H311" s="593">
        <v>22434</v>
      </c>
      <c r="I311" s="627">
        <v>87</v>
      </c>
      <c r="J311" s="1693">
        <v>106.399</v>
      </c>
      <c r="K311" s="612">
        <f>ROUND((J311/J299*100),1)</f>
        <v>102.5</v>
      </c>
      <c r="L311" s="628">
        <v>22395</v>
      </c>
      <c r="N311" s="609">
        <f t="shared" si="25"/>
        <v>39</v>
      </c>
    </row>
    <row r="312" spans="1:14">
      <c r="B312" s="608"/>
      <c r="C312" s="608" t="s">
        <v>421</v>
      </c>
      <c r="D312" s="1664">
        <v>109.7</v>
      </c>
      <c r="E312" s="613">
        <v>51.9</v>
      </c>
      <c r="F312" s="593">
        <v>3927</v>
      </c>
      <c r="G312" s="594">
        <v>12661</v>
      </c>
      <c r="H312" s="593">
        <v>10513</v>
      </c>
      <c r="I312" s="627">
        <v>75</v>
      </c>
      <c r="J312" s="1693">
        <v>106.495</v>
      </c>
      <c r="K312" s="612">
        <f t="shared" si="29"/>
        <v>102.5</v>
      </c>
      <c r="L312" s="628">
        <v>10501</v>
      </c>
      <c r="N312" s="609">
        <f t="shared" si="25"/>
        <v>12</v>
      </c>
    </row>
    <row r="313" spans="1:14">
      <c r="B313" s="608"/>
      <c r="C313" s="608" t="s">
        <v>422</v>
      </c>
      <c r="D313" s="1664">
        <v>106.4</v>
      </c>
      <c r="E313" s="613">
        <v>54.3</v>
      </c>
      <c r="F313" s="593">
        <v>3870</v>
      </c>
      <c r="G313" s="594">
        <v>11475</v>
      </c>
      <c r="H313" s="593">
        <v>11074</v>
      </c>
      <c r="I313" s="627">
        <v>65</v>
      </c>
      <c r="J313" s="1693">
        <v>105.592</v>
      </c>
      <c r="K313" s="612">
        <f t="shared" si="29"/>
        <v>101.2</v>
      </c>
      <c r="L313" s="628">
        <v>11059</v>
      </c>
      <c r="N313" s="609">
        <f t="shared" si="25"/>
        <v>15</v>
      </c>
    </row>
    <row r="314" spans="1:14">
      <c r="B314" s="608"/>
      <c r="C314" s="608" t="s">
        <v>423</v>
      </c>
      <c r="D314" s="1664">
        <v>105.8</v>
      </c>
      <c r="E314" s="613">
        <v>54.9</v>
      </c>
      <c r="F314" s="593">
        <v>4444</v>
      </c>
      <c r="G314" s="594">
        <v>12301</v>
      </c>
      <c r="H314" s="593">
        <v>14300</v>
      </c>
      <c r="I314" s="627">
        <v>54</v>
      </c>
      <c r="J314" s="1693">
        <v>105.062</v>
      </c>
      <c r="K314" s="612">
        <f t="shared" si="29"/>
        <v>100.5</v>
      </c>
      <c r="L314" s="628">
        <v>14281</v>
      </c>
      <c r="N314" s="609">
        <f t="shared" si="25"/>
        <v>19</v>
      </c>
    </row>
    <row r="315" spans="1:14">
      <c r="B315" s="608"/>
      <c r="C315" s="608" t="s">
        <v>424</v>
      </c>
      <c r="D315" s="1664">
        <v>104.4</v>
      </c>
      <c r="E315" s="613">
        <v>55</v>
      </c>
      <c r="F315" s="593">
        <v>4309</v>
      </c>
      <c r="G315" s="594">
        <v>12389</v>
      </c>
      <c r="H315" s="593">
        <v>15215</v>
      </c>
      <c r="I315" s="627">
        <v>51</v>
      </c>
      <c r="J315" s="1693">
        <v>103.05200000000001</v>
      </c>
      <c r="K315" s="612">
        <f t="shared" si="29"/>
        <v>97.5</v>
      </c>
      <c r="L315" s="628">
        <v>15192</v>
      </c>
      <c r="N315" s="609">
        <f t="shared" si="25"/>
        <v>23</v>
      </c>
    </row>
    <row r="316" spans="1:14">
      <c r="B316" s="608"/>
      <c r="C316" s="608" t="s">
        <v>425</v>
      </c>
      <c r="D316" s="1664">
        <v>97.6</v>
      </c>
      <c r="E316" s="613">
        <v>53.9</v>
      </c>
      <c r="F316" s="593">
        <v>3545</v>
      </c>
      <c r="G316" s="594">
        <v>12403</v>
      </c>
      <c r="H316" s="593">
        <v>9662</v>
      </c>
      <c r="I316" s="627">
        <v>91</v>
      </c>
      <c r="J316" s="1693">
        <v>102.176</v>
      </c>
      <c r="K316" s="612">
        <f t="shared" si="29"/>
        <v>96.5</v>
      </c>
      <c r="L316" s="628">
        <v>9638</v>
      </c>
      <c r="N316" s="609">
        <f t="shared" si="25"/>
        <v>24</v>
      </c>
    </row>
    <row r="317" spans="1:14">
      <c r="B317" s="608"/>
      <c r="C317" s="608" t="s">
        <v>426</v>
      </c>
      <c r="D317" s="1664">
        <v>102.7</v>
      </c>
      <c r="E317" s="613">
        <v>55</v>
      </c>
      <c r="F317" s="593">
        <v>4195</v>
      </c>
      <c r="G317" s="594">
        <v>12758</v>
      </c>
      <c r="H317" s="593">
        <v>14104</v>
      </c>
      <c r="I317" s="627">
        <v>62</v>
      </c>
      <c r="J317" s="1693">
        <v>100.376</v>
      </c>
      <c r="K317" s="612">
        <f t="shared" si="29"/>
        <v>93.4</v>
      </c>
      <c r="L317" s="628">
        <v>14088</v>
      </c>
      <c r="N317" s="609">
        <f t="shared" si="25"/>
        <v>16</v>
      </c>
    </row>
    <row r="318" spans="1:14">
      <c r="B318" s="608"/>
      <c r="C318" s="608" t="s">
        <v>166</v>
      </c>
      <c r="D318" s="1664">
        <v>105.1</v>
      </c>
      <c r="E318" s="613">
        <v>55.8</v>
      </c>
      <c r="F318" s="593">
        <v>4004</v>
      </c>
      <c r="G318" s="594">
        <v>12893</v>
      </c>
      <c r="H318" s="593">
        <v>11852</v>
      </c>
      <c r="I318" s="627">
        <v>95</v>
      </c>
      <c r="J318" s="1693">
        <v>100.179</v>
      </c>
      <c r="K318" s="612">
        <f t="shared" si="29"/>
        <v>93.6</v>
      </c>
      <c r="L318" s="628">
        <v>11828</v>
      </c>
      <c r="N318" s="609">
        <f t="shared" si="25"/>
        <v>24</v>
      </c>
    </row>
    <row r="319" spans="1:14">
      <c r="B319" s="608"/>
      <c r="C319" s="608" t="s">
        <v>167</v>
      </c>
      <c r="D319" s="1664">
        <v>102.7</v>
      </c>
      <c r="E319" s="613">
        <v>59.4</v>
      </c>
      <c r="F319" s="614">
        <v>4398</v>
      </c>
      <c r="G319" s="594">
        <v>11491</v>
      </c>
      <c r="H319" s="614">
        <v>12177</v>
      </c>
      <c r="I319" s="627">
        <v>60</v>
      </c>
      <c r="J319" s="1693">
        <v>99.203000000000003</v>
      </c>
      <c r="K319" s="612">
        <f t="shared" si="29"/>
        <v>92.6</v>
      </c>
      <c r="L319" s="607">
        <v>12161</v>
      </c>
      <c r="N319" s="609">
        <f t="shared" si="25"/>
        <v>16</v>
      </c>
    </row>
    <row r="320" spans="1:14">
      <c r="B320" s="608"/>
      <c r="C320" s="611" t="s">
        <v>168</v>
      </c>
      <c r="D320" s="1664">
        <v>101.8</v>
      </c>
      <c r="E320" s="613">
        <v>54.7</v>
      </c>
      <c r="F320" s="593">
        <v>4727</v>
      </c>
      <c r="G320" s="594">
        <v>9619</v>
      </c>
      <c r="H320" s="593">
        <v>11507</v>
      </c>
      <c r="I320" s="627">
        <v>72</v>
      </c>
      <c r="J320" s="1693">
        <v>100.218</v>
      </c>
      <c r="K320" s="612">
        <f t="shared" si="29"/>
        <v>93.9</v>
      </c>
      <c r="L320" s="628">
        <v>11503</v>
      </c>
      <c r="N320" s="609">
        <f t="shared" si="25"/>
        <v>4</v>
      </c>
    </row>
    <row r="321" spans="1:14">
      <c r="A321" s="605">
        <v>2002</v>
      </c>
      <c r="B321" s="636" t="s">
        <v>183</v>
      </c>
      <c r="C321" s="606" t="s">
        <v>418</v>
      </c>
      <c r="D321" s="1666">
        <v>100.4</v>
      </c>
      <c r="E321" s="616">
        <v>52.4</v>
      </c>
      <c r="F321" s="629">
        <v>3924</v>
      </c>
      <c r="G321" s="630">
        <v>11890</v>
      </c>
      <c r="H321" s="629">
        <v>10004</v>
      </c>
      <c r="I321" s="631">
        <v>57</v>
      </c>
      <c r="J321" s="1694">
        <v>100.928</v>
      </c>
      <c r="K321" s="612">
        <f>ROUND((J321/J309*100),1)</f>
        <v>95.4</v>
      </c>
      <c r="L321" s="628">
        <v>9994</v>
      </c>
      <c r="N321" s="609">
        <f t="shared" si="25"/>
        <v>10</v>
      </c>
    </row>
    <row r="322" spans="1:14">
      <c r="B322" s="608"/>
      <c r="C322" s="608" t="s">
        <v>419</v>
      </c>
      <c r="D322" s="1664">
        <v>104.7</v>
      </c>
      <c r="E322" s="613">
        <v>55.3</v>
      </c>
      <c r="F322" s="593">
        <v>3791</v>
      </c>
      <c r="G322" s="594">
        <v>12216</v>
      </c>
      <c r="H322" s="593">
        <v>14040</v>
      </c>
      <c r="I322" s="627">
        <v>62</v>
      </c>
      <c r="J322" s="1693">
        <v>100.776</v>
      </c>
      <c r="K322" s="612">
        <f t="shared" ref="K322:K332" si="30">ROUND((J322/J310*100),1)</f>
        <v>95.6</v>
      </c>
      <c r="L322" s="628">
        <v>14019</v>
      </c>
      <c r="N322" s="609">
        <f t="shared" si="25"/>
        <v>21</v>
      </c>
    </row>
    <row r="323" spans="1:14">
      <c r="B323" s="608"/>
      <c r="C323" s="608" t="s">
        <v>420</v>
      </c>
      <c r="D323" s="1664">
        <v>106</v>
      </c>
      <c r="E323" s="613">
        <v>53</v>
      </c>
      <c r="F323" s="593">
        <v>3360</v>
      </c>
      <c r="G323" s="594">
        <v>11496</v>
      </c>
      <c r="H323" s="593">
        <v>20274</v>
      </c>
      <c r="I323" s="627">
        <v>69</v>
      </c>
      <c r="J323" s="1693">
        <v>101.155</v>
      </c>
      <c r="K323" s="612">
        <f>ROUND((J323/J311*100),1)</f>
        <v>95.1</v>
      </c>
      <c r="L323" s="628">
        <v>20243</v>
      </c>
      <c r="N323" s="609">
        <f t="shared" si="25"/>
        <v>31</v>
      </c>
    </row>
    <row r="324" spans="1:14">
      <c r="B324" s="608"/>
      <c r="C324" s="608" t="s">
        <v>421</v>
      </c>
      <c r="D324" s="1664">
        <v>107.7</v>
      </c>
      <c r="E324" s="613">
        <v>51.9</v>
      </c>
      <c r="F324" s="593">
        <v>4040</v>
      </c>
      <c r="G324" s="594">
        <v>11401</v>
      </c>
      <c r="H324" s="593">
        <v>10238</v>
      </c>
      <c r="I324" s="627">
        <v>59</v>
      </c>
      <c r="J324" s="1693">
        <v>101.649</v>
      </c>
      <c r="K324" s="612">
        <f t="shared" si="30"/>
        <v>95.4</v>
      </c>
      <c r="L324" s="628">
        <v>10217</v>
      </c>
      <c r="N324" s="609">
        <f t="shared" si="25"/>
        <v>21</v>
      </c>
    </row>
    <row r="325" spans="1:14">
      <c r="B325" s="608"/>
      <c r="C325" s="608" t="s">
        <v>422</v>
      </c>
      <c r="D325" s="1664">
        <v>110</v>
      </c>
      <c r="E325" s="613">
        <v>49.5</v>
      </c>
      <c r="F325" s="593">
        <v>2929</v>
      </c>
      <c r="G325" s="594">
        <v>11318</v>
      </c>
      <c r="H325" s="593">
        <v>11098</v>
      </c>
      <c r="I325" s="627">
        <v>61</v>
      </c>
      <c r="J325" s="1693">
        <v>102.619</v>
      </c>
      <c r="K325" s="612">
        <f t="shared" si="30"/>
        <v>97.2</v>
      </c>
      <c r="L325" s="628">
        <v>11084</v>
      </c>
      <c r="N325" s="609">
        <f t="shared" si="25"/>
        <v>14</v>
      </c>
    </row>
    <row r="326" spans="1:14">
      <c r="B326" s="608"/>
      <c r="C326" s="608" t="s">
        <v>423</v>
      </c>
      <c r="D326" s="1664">
        <v>111.8</v>
      </c>
      <c r="E326" s="613">
        <v>50.8</v>
      </c>
      <c r="F326" s="593">
        <v>4052</v>
      </c>
      <c r="G326" s="594">
        <v>11248</v>
      </c>
      <c r="H326" s="593">
        <v>13019</v>
      </c>
      <c r="I326" s="627">
        <v>61</v>
      </c>
      <c r="J326" s="1693">
        <v>103.917</v>
      </c>
      <c r="K326" s="612">
        <f t="shared" si="30"/>
        <v>98.9</v>
      </c>
      <c r="L326" s="628">
        <v>12996</v>
      </c>
      <c r="N326" s="609">
        <f t="shared" si="25"/>
        <v>23</v>
      </c>
    </row>
    <row r="327" spans="1:14">
      <c r="B327" s="608"/>
      <c r="C327" s="608" t="s">
        <v>424</v>
      </c>
      <c r="D327" s="1664">
        <v>112.3</v>
      </c>
      <c r="E327" s="613">
        <v>48.6</v>
      </c>
      <c r="F327" s="593">
        <v>3434</v>
      </c>
      <c r="G327" s="594">
        <v>12550</v>
      </c>
      <c r="H327" s="593">
        <v>14316</v>
      </c>
      <c r="I327" s="627">
        <v>70</v>
      </c>
      <c r="J327" s="1693">
        <v>101.53</v>
      </c>
      <c r="K327" s="612">
        <f t="shared" si="30"/>
        <v>98.5</v>
      </c>
      <c r="L327" s="628">
        <v>14293</v>
      </c>
      <c r="N327" s="609">
        <f t="shared" si="25"/>
        <v>23</v>
      </c>
    </row>
    <row r="328" spans="1:14">
      <c r="B328" s="608"/>
      <c r="C328" s="608" t="s">
        <v>425</v>
      </c>
      <c r="D328" s="1664">
        <v>113.8</v>
      </c>
      <c r="E328" s="613">
        <v>48</v>
      </c>
      <c r="F328" s="593">
        <v>3433</v>
      </c>
      <c r="G328" s="594">
        <v>12563</v>
      </c>
      <c r="H328" s="593">
        <v>9365</v>
      </c>
      <c r="I328" s="627">
        <v>66</v>
      </c>
      <c r="J328" s="1693">
        <v>102.277</v>
      </c>
      <c r="K328" s="612">
        <f t="shared" si="30"/>
        <v>100.1</v>
      </c>
      <c r="L328" s="628">
        <v>9346</v>
      </c>
      <c r="N328" s="609">
        <f t="shared" si="25"/>
        <v>19</v>
      </c>
    </row>
    <row r="329" spans="1:14">
      <c r="B329" s="608"/>
      <c r="C329" s="608" t="s">
        <v>426</v>
      </c>
      <c r="D329" s="1664">
        <v>115.2</v>
      </c>
      <c r="E329" s="613">
        <v>48.5</v>
      </c>
      <c r="F329" s="593">
        <v>3605</v>
      </c>
      <c r="G329" s="594">
        <v>12882</v>
      </c>
      <c r="H329" s="593">
        <v>15058</v>
      </c>
      <c r="I329" s="627">
        <v>67</v>
      </c>
      <c r="J329" s="1693">
        <v>102.306</v>
      </c>
      <c r="K329" s="612">
        <f t="shared" si="30"/>
        <v>101.9</v>
      </c>
      <c r="L329" s="628">
        <v>15025</v>
      </c>
      <c r="N329" s="609">
        <f t="shared" si="25"/>
        <v>33</v>
      </c>
    </row>
    <row r="330" spans="1:14">
      <c r="B330" s="608"/>
      <c r="C330" s="608" t="s">
        <v>166</v>
      </c>
      <c r="D330" s="1664">
        <v>119.6</v>
      </c>
      <c r="E330" s="613">
        <v>47.4</v>
      </c>
      <c r="F330" s="593">
        <v>3479</v>
      </c>
      <c r="G330" s="594">
        <v>13987</v>
      </c>
      <c r="H330" s="593">
        <v>11903</v>
      </c>
      <c r="I330" s="627">
        <v>59</v>
      </c>
      <c r="J330" s="1693">
        <v>104.02800000000001</v>
      </c>
      <c r="K330" s="612">
        <f t="shared" si="30"/>
        <v>103.8</v>
      </c>
      <c r="L330" s="628">
        <v>11874</v>
      </c>
      <c r="N330" s="609">
        <f t="shared" si="25"/>
        <v>29</v>
      </c>
    </row>
    <row r="331" spans="1:14">
      <c r="B331" s="608"/>
      <c r="C331" s="608" t="s">
        <v>167</v>
      </c>
      <c r="D331" s="1664">
        <v>119.9</v>
      </c>
      <c r="E331" s="613">
        <v>49</v>
      </c>
      <c r="F331" s="593">
        <v>3587</v>
      </c>
      <c r="G331" s="594">
        <v>11567</v>
      </c>
      <c r="H331" s="593">
        <v>12622</v>
      </c>
      <c r="I331" s="627">
        <v>62</v>
      </c>
      <c r="J331" s="1693">
        <v>104.953</v>
      </c>
      <c r="K331" s="612">
        <f t="shared" si="30"/>
        <v>105.8</v>
      </c>
      <c r="L331" s="628">
        <v>12603</v>
      </c>
      <c r="N331" s="609">
        <f t="shared" si="25"/>
        <v>19</v>
      </c>
    </row>
    <row r="332" spans="1:14">
      <c r="A332" s="610"/>
      <c r="B332" s="611"/>
      <c r="C332" s="611" t="s">
        <v>168</v>
      </c>
      <c r="D332" s="1665">
        <v>121.5</v>
      </c>
      <c r="E332" s="620">
        <v>49.5</v>
      </c>
      <c r="F332" s="632">
        <v>3891</v>
      </c>
      <c r="G332" s="633">
        <v>10297</v>
      </c>
      <c r="H332" s="632">
        <v>11422</v>
      </c>
      <c r="I332" s="634">
        <v>54</v>
      </c>
      <c r="J332" s="1695">
        <v>105.515</v>
      </c>
      <c r="K332" s="612">
        <f t="shared" si="30"/>
        <v>105.3</v>
      </c>
      <c r="L332" s="637">
        <v>11401</v>
      </c>
      <c r="N332" s="609">
        <f t="shared" si="25"/>
        <v>21</v>
      </c>
    </row>
    <row r="333" spans="1:14">
      <c r="A333" s="571">
        <v>2003</v>
      </c>
      <c r="B333" s="635" t="s">
        <v>184</v>
      </c>
      <c r="C333" s="606" t="s">
        <v>418</v>
      </c>
      <c r="D333" s="1664">
        <v>108.8</v>
      </c>
      <c r="E333" s="613">
        <v>48.7</v>
      </c>
      <c r="F333" s="593">
        <v>3381</v>
      </c>
      <c r="G333" s="594">
        <v>14973</v>
      </c>
      <c r="H333" s="593">
        <v>10242</v>
      </c>
      <c r="I333" s="627">
        <v>58</v>
      </c>
      <c r="J333" s="1693">
        <v>106.752</v>
      </c>
      <c r="K333" s="612">
        <f>ROUND((J333/J321*100),1)</f>
        <v>105.8</v>
      </c>
      <c r="L333" s="638">
        <v>10236</v>
      </c>
      <c r="N333" s="609">
        <f t="shared" si="25"/>
        <v>6</v>
      </c>
    </row>
    <row r="334" spans="1:14">
      <c r="B334" s="608"/>
      <c r="C334" s="608" t="s">
        <v>419</v>
      </c>
      <c r="D334" s="1664">
        <v>108.9</v>
      </c>
      <c r="E334" s="613">
        <v>47.8</v>
      </c>
      <c r="F334" s="593">
        <v>3832</v>
      </c>
      <c r="G334" s="594">
        <v>14314</v>
      </c>
      <c r="H334" s="593">
        <v>15032</v>
      </c>
      <c r="I334" s="627">
        <v>59</v>
      </c>
      <c r="J334" s="1693">
        <v>108.276</v>
      </c>
      <c r="K334" s="612">
        <f t="shared" ref="K334:K344" si="31">ROUND((J334/J322*100),1)</f>
        <v>107.4</v>
      </c>
      <c r="L334" s="628">
        <v>15012</v>
      </c>
      <c r="N334" s="609">
        <f t="shared" ref="N334:N343" si="32">H334-L334</f>
        <v>20</v>
      </c>
    </row>
    <row r="335" spans="1:14">
      <c r="B335" s="608"/>
      <c r="C335" s="608" t="s">
        <v>420</v>
      </c>
      <c r="D335" s="1664">
        <v>115.3</v>
      </c>
      <c r="E335" s="613">
        <v>48.3</v>
      </c>
      <c r="F335" s="593">
        <v>3325</v>
      </c>
      <c r="G335" s="594">
        <v>13161</v>
      </c>
      <c r="H335" s="593">
        <v>22005</v>
      </c>
      <c r="I335" s="627">
        <v>55</v>
      </c>
      <c r="J335" s="1693">
        <v>108.91800000000001</v>
      </c>
      <c r="K335" s="612">
        <f>ROUND((J335/J323*100),1)</f>
        <v>107.7</v>
      </c>
      <c r="L335" s="628">
        <v>21968</v>
      </c>
      <c r="N335" s="609">
        <f t="shared" si="32"/>
        <v>37</v>
      </c>
    </row>
    <row r="336" spans="1:14">
      <c r="B336" s="608"/>
      <c r="C336" s="608" t="s">
        <v>421</v>
      </c>
      <c r="D336" s="1664">
        <v>109.1</v>
      </c>
      <c r="E336" s="613">
        <v>47.9</v>
      </c>
      <c r="F336" s="593">
        <v>3677</v>
      </c>
      <c r="G336" s="594">
        <v>12926</v>
      </c>
      <c r="H336" s="593">
        <v>9521</v>
      </c>
      <c r="I336" s="627">
        <v>61</v>
      </c>
      <c r="J336" s="1693">
        <v>108.065</v>
      </c>
      <c r="K336" s="612">
        <f t="shared" si="31"/>
        <v>106.3</v>
      </c>
      <c r="L336" s="628">
        <v>9494</v>
      </c>
      <c r="N336" s="609">
        <f t="shared" si="32"/>
        <v>27</v>
      </c>
    </row>
    <row r="337" spans="1:14">
      <c r="B337" s="608"/>
      <c r="C337" s="608" t="s">
        <v>422</v>
      </c>
      <c r="D337" s="1664">
        <v>109.4</v>
      </c>
      <c r="E337" s="613">
        <v>45.8</v>
      </c>
      <c r="F337" s="593">
        <v>3254</v>
      </c>
      <c r="G337" s="594">
        <v>13424</v>
      </c>
      <c r="H337" s="593">
        <v>11138</v>
      </c>
      <c r="I337" s="627">
        <v>64</v>
      </c>
      <c r="J337" s="1693">
        <v>107.14700000000001</v>
      </c>
      <c r="K337" s="612">
        <f t="shared" si="31"/>
        <v>104.4</v>
      </c>
      <c r="L337" s="628">
        <v>11118</v>
      </c>
      <c r="N337" s="609">
        <f t="shared" si="32"/>
        <v>20</v>
      </c>
    </row>
    <row r="338" spans="1:14">
      <c r="B338" s="608"/>
      <c r="C338" s="608" t="s">
        <v>423</v>
      </c>
      <c r="D338" s="1664">
        <v>108.6</v>
      </c>
      <c r="E338" s="613">
        <v>46.4</v>
      </c>
      <c r="F338" s="593">
        <v>4182</v>
      </c>
      <c r="G338" s="594">
        <v>12609</v>
      </c>
      <c r="H338" s="593">
        <v>13105</v>
      </c>
      <c r="I338" s="627">
        <v>53</v>
      </c>
      <c r="J338" s="1693">
        <v>107.54300000000001</v>
      </c>
      <c r="K338" s="612">
        <f t="shared" si="31"/>
        <v>103.5</v>
      </c>
      <c r="L338" s="628">
        <v>13095</v>
      </c>
      <c r="N338" s="609">
        <f t="shared" si="32"/>
        <v>10</v>
      </c>
    </row>
    <row r="339" spans="1:14">
      <c r="B339" s="608"/>
      <c r="C339" s="608" t="s">
        <v>424</v>
      </c>
      <c r="D339" s="1664">
        <v>109.5</v>
      </c>
      <c r="E339" s="613">
        <v>44.8</v>
      </c>
      <c r="F339" s="593">
        <v>3757</v>
      </c>
      <c r="G339" s="594">
        <v>14545</v>
      </c>
      <c r="H339" s="593">
        <v>14143</v>
      </c>
      <c r="I339" s="627">
        <v>62</v>
      </c>
      <c r="J339" s="1693">
        <v>108.985</v>
      </c>
      <c r="K339" s="612">
        <f t="shared" si="31"/>
        <v>107.3</v>
      </c>
      <c r="L339" s="628">
        <v>14110</v>
      </c>
      <c r="N339" s="609">
        <f t="shared" si="32"/>
        <v>33</v>
      </c>
    </row>
    <row r="340" spans="1:14">
      <c r="B340" s="608"/>
      <c r="C340" s="608" t="s">
        <v>425</v>
      </c>
      <c r="D340" s="1664">
        <v>109.3</v>
      </c>
      <c r="E340" s="613">
        <v>48.3</v>
      </c>
      <c r="F340" s="593">
        <v>3299</v>
      </c>
      <c r="G340" s="594">
        <v>13897</v>
      </c>
      <c r="H340" s="593">
        <v>8718</v>
      </c>
      <c r="I340" s="627">
        <v>55</v>
      </c>
      <c r="J340" s="1693">
        <v>108.262</v>
      </c>
      <c r="K340" s="612">
        <f t="shared" si="31"/>
        <v>105.9</v>
      </c>
      <c r="L340" s="628">
        <v>8697</v>
      </c>
      <c r="N340" s="609">
        <f t="shared" si="32"/>
        <v>21</v>
      </c>
    </row>
    <row r="341" spans="1:14">
      <c r="B341" s="608"/>
      <c r="C341" s="608" t="s">
        <v>426</v>
      </c>
      <c r="D341" s="1664">
        <v>110.3</v>
      </c>
      <c r="E341" s="613">
        <v>46.4</v>
      </c>
      <c r="F341" s="593">
        <v>3352</v>
      </c>
      <c r="G341" s="594">
        <v>15233</v>
      </c>
      <c r="H341" s="593">
        <v>14862</v>
      </c>
      <c r="I341" s="627">
        <v>54</v>
      </c>
      <c r="J341" s="1693">
        <v>108.282</v>
      </c>
      <c r="K341" s="612">
        <f t="shared" si="31"/>
        <v>105.8</v>
      </c>
      <c r="L341" s="628">
        <v>14819</v>
      </c>
      <c r="N341" s="609">
        <f t="shared" si="32"/>
        <v>43</v>
      </c>
    </row>
    <row r="342" spans="1:14">
      <c r="B342" s="608"/>
      <c r="C342" s="608" t="s">
        <v>166</v>
      </c>
      <c r="D342" s="1664">
        <v>113.9</v>
      </c>
      <c r="E342" s="613">
        <v>42.6</v>
      </c>
      <c r="F342" s="593">
        <v>4191</v>
      </c>
      <c r="G342" s="594">
        <v>16378</v>
      </c>
      <c r="H342" s="593">
        <v>11622</v>
      </c>
      <c r="I342" s="627">
        <v>52</v>
      </c>
      <c r="J342" s="1693">
        <v>111.27500000000001</v>
      </c>
      <c r="K342" s="612">
        <f t="shared" si="31"/>
        <v>107</v>
      </c>
      <c r="L342" s="628">
        <v>11592</v>
      </c>
      <c r="N342" s="609">
        <f t="shared" si="32"/>
        <v>30</v>
      </c>
    </row>
    <row r="343" spans="1:14">
      <c r="B343" s="608"/>
      <c r="C343" s="608" t="s">
        <v>167</v>
      </c>
      <c r="D343" s="1664">
        <v>114.7</v>
      </c>
      <c r="E343" s="613">
        <v>43.8</v>
      </c>
      <c r="F343" s="593">
        <v>2868</v>
      </c>
      <c r="G343" s="594">
        <v>14708</v>
      </c>
      <c r="H343" s="593">
        <v>11598</v>
      </c>
      <c r="I343" s="627">
        <v>49</v>
      </c>
      <c r="J343" s="1693">
        <v>110.46</v>
      </c>
      <c r="K343" s="612">
        <f t="shared" si="31"/>
        <v>105.2</v>
      </c>
      <c r="L343" s="628">
        <v>11578</v>
      </c>
      <c r="N343" s="609">
        <f t="shared" si="32"/>
        <v>20</v>
      </c>
    </row>
    <row r="344" spans="1:14">
      <c r="B344" s="608"/>
      <c r="C344" s="611" t="s">
        <v>168</v>
      </c>
      <c r="D344" s="1664">
        <v>122</v>
      </c>
      <c r="E344" s="613">
        <v>42.3</v>
      </c>
      <c r="F344" s="593">
        <v>3142</v>
      </c>
      <c r="G344" s="594">
        <v>12204</v>
      </c>
      <c r="H344" s="593">
        <v>11802</v>
      </c>
      <c r="I344" s="627">
        <v>56</v>
      </c>
      <c r="J344" s="1693">
        <v>111.26</v>
      </c>
      <c r="K344" s="612">
        <f t="shared" si="31"/>
        <v>105.4</v>
      </c>
      <c r="L344" s="575"/>
    </row>
    <row r="345" spans="1:14">
      <c r="A345" s="605">
        <v>2004</v>
      </c>
      <c r="B345" s="636" t="s">
        <v>185</v>
      </c>
      <c r="C345" s="606" t="s">
        <v>418</v>
      </c>
      <c r="D345" s="1666">
        <v>117.4</v>
      </c>
      <c r="E345" s="616">
        <v>43</v>
      </c>
      <c r="F345" s="629">
        <v>3271</v>
      </c>
      <c r="G345" s="630">
        <v>17644</v>
      </c>
      <c r="H345" s="629">
        <v>10841</v>
      </c>
      <c r="I345" s="631">
        <v>56</v>
      </c>
      <c r="J345" s="1694">
        <v>113.551</v>
      </c>
      <c r="K345" s="612">
        <f>ROUND((J345/J333*100),1)</f>
        <v>106.4</v>
      </c>
      <c r="L345" s="575"/>
    </row>
    <row r="346" spans="1:14">
      <c r="B346" s="608"/>
      <c r="C346" s="608" t="s">
        <v>419</v>
      </c>
      <c r="D346" s="1664">
        <v>113.2</v>
      </c>
      <c r="E346" s="613">
        <v>43.8</v>
      </c>
      <c r="F346" s="593">
        <v>3068</v>
      </c>
      <c r="G346" s="594">
        <v>16017</v>
      </c>
      <c r="H346" s="593">
        <v>15134</v>
      </c>
      <c r="I346" s="627">
        <v>56</v>
      </c>
      <c r="J346" s="1693">
        <v>116.821</v>
      </c>
      <c r="K346" s="612">
        <f t="shared" ref="K346:K356" si="33">ROUND((J346/J334*100),1)</f>
        <v>107.9</v>
      </c>
      <c r="L346" s="575"/>
    </row>
    <row r="347" spans="1:14">
      <c r="B347" s="608"/>
      <c r="C347" s="608" t="s">
        <v>420</v>
      </c>
      <c r="D347" s="1664">
        <v>113.7</v>
      </c>
      <c r="E347" s="613">
        <v>43.5</v>
      </c>
      <c r="F347" s="593">
        <v>3522</v>
      </c>
      <c r="G347" s="594">
        <v>16062</v>
      </c>
      <c r="H347" s="593">
        <v>22699</v>
      </c>
      <c r="I347" s="627">
        <v>48</v>
      </c>
      <c r="J347" s="1693">
        <v>119.73099999999999</v>
      </c>
      <c r="K347" s="612">
        <f>ROUND((J347/J335*100),1)</f>
        <v>109.9</v>
      </c>
      <c r="L347" s="575"/>
    </row>
    <row r="348" spans="1:14">
      <c r="B348" s="608"/>
      <c r="C348" s="608" t="s">
        <v>421</v>
      </c>
      <c r="D348" s="1664">
        <v>117</v>
      </c>
      <c r="E348" s="613">
        <v>42.2</v>
      </c>
      <c r="F348" s="593">
        <v>3235</v>
      </c>
      <c r="G348" s="594">
        <v>16161</v>
      </c>
      <c r="H348" s="593">
        <v>9518</v>
      </c>
      <c r="I348" s="627">
        <v>62</v>
      </c>
      <c r="J348" s="1693">
        <v>119.795</v>
      </c>
      <c r="K348" s="612">
        <f t="shared" si="33"/>
        <v>110.9</v>
      </c>
      <c r="L348" s="575"/>
    </row>
    <row r="349" spans="1:14">
      <c r="B349" s="608"/>
      <c r="C349" s="608" t="s">
        <v>422</v>
      </c>
      <c r="D349" s="1664">
        <v>119.7</v>
      </c>
      <c r="E349" s="613">
        <v>43.2</v>
      </c>
      <c r="F349" s="593">
        <v>3446</v>
      </c>
      <c r="G349" s="594">
        <v>14501</v>
      </c>
      <c r="H349" s="593">
        <v>10423</v>
      </c>
      <c r="I349" s="627">
        <v>50</v>
      </c>
      <c r="J349" s="1693">
        <v>122.794</v>
      </c>
      <c r="K349" s="612">
        <f t="shared" si="33"/>
        <v>114.6</v>
      </c>
      <c r="L349" s="575"/>
    </row>
    <row r="350" spans="1:14">
      <c r="B350" s="608"/>
      <c r="C350" s="608" t="s">
        <v>423</v>
      </c>
      <c r="D350" s="1664">
        <v>117.5</v>
      </c>
      <c r="E350" s="613">
        <v>41.3</v>
      </c>
      <c r="F350" s="593">
        <v>4268</v>
      </c>
      <c r="G350" s="594">
        <v>16837</v>
      </c>
      <c r="H350" s="593">
        <v>13149</v>
      </c>
      <c r="I350" s="627">
        <v>45</v>
      </c>
      <c r="J350" s="1693">
        <v>122.926</v>
      </c>
      <c r="K350" s="612">
        <f t="shared" si="33"/>
        <v>114.3</v>
      </c>
      <c r="L350" s="575"/>
    </row>
    <row r="351" spans="1:14">
      <c r="B351" s="608"/>
      <c r="C351" s="608" t="s">
        <v>424</v>
      </c>
      <c r="D351" s="1664">
        <v>117.9</v>
      </c>
      <c r="E351" s="613">
        <v>42.1</v>
      </c>
      <c r="F351" s="593">
        <v>4455</v>
      </c>
      <c r="G351" s="594">
        <v>15899</v>
      </c>
      <c r="H351" s="593">
        <v>14151</v>
      </c>
      <c r="I351" s="627">
        <v>58</v>
      </c>
      <c r="J351" s="1693">
        <v>123.54300000000001</v>
      </c>
      <c r="K351" s="612">
        <f t="shared" si="33"/>
        <v>113.4</v>
      </c>
      <c r="L351" s="575"/>
    </row>
    <row r="352" spans="1:14">
      <c r="B352" s="608"/>
      <c r="C352" s="608" t="s">
        <v>425</v>
      </c>
      <c r="D352" s="1664">
        <v>118.1</v>
      </c>
      <c r="E352" s="613">
        <v>43.6</v>
      </c>
      <c r="F352" s="593">
        <v>4386</v>
      </c>
      <c r="G352" s="594">
        <v>16556</v>
      </c>
      <c r="H352" s="593">
        <v>10022</v>
      </c>
      <c r="I352" s="627">
        <v>75</v>
      </c>
      <c r="J352" s="1693">
        <v>125.081</v>
      </c>
      <c r="K352" s="612">
        <f t="shared" si="33"/>
        <v>115.5</v>
      </c>
      <c r="L352" s="575"/>
    </row>
    <row r="353" spans="1:12">
      <c r="B353" s="608"/>
      <c r="C353" s="608" t="s">
        <v>426</v>
      </c>
      <c r="D353" s="1664">
        <v>115.2</v>
      </c>
      <c r="E353" s="613">
        <v>41.6</v>
      </c>
      <c r="F353" s="593">
        <v>4890</v>
      </c>
      <c r="G353" s="594">
        <v>17017</v>
      </c>
      <c r="H353" s="593">
        <v>15570</v>
      </c>
      <c r="I353" s="627">
        <v>57</v>
      </c>
      <c r="J353" s="1693">
        <v>126.178</v>
      </c>
      <c r="K353" s="612">
        <f t="shared" si="33"/>
        <v>116.5</v>
      </c>
      <c r="L353" s="575"/>
    </row>
    <row r="354" spans="1:12">
      <c r="B354" s="608"/>
      <c r="C354" s="608" t="s">
        <v>166</v>
      </c>
      <c r="D354" s="1664">
        <v>118.2</v>
      </c>
      <c r="E354" s="613">
        <v>42.4</v>
      </c>
      <c r="F354" s="593">
        <v>4046</v>
      </c>
      <c r="G354" s="594">
        <v>19222</v>
      </c>
      <c r="H354" s="593">
        <v>12140</v>
      </c>
      <c r="I354" s="627">
        <v>60</v>
      </c>
      <c r="J354" s="1693">
        <v>126.294</v>
      </c>
      <c r="K354" s="612">
        <f t="shared" si="33"/>
        <v>113.5</v>
      </c>
      <c r="L354" s="575"/>
    </row>
    <row r="355" spans="1:12">
      <c r="B355" s="608"/>
      <c r="C355" s="608" t="s">
        <v>167</v>
      </c>
      <c r="D355" s="1664">
        <v>120.9</v>
      </c>
      <c r="E355" s="613">
        <v>42.3</v>
      </c>
      <c r="F355" s="593">
        <v>3344</v>
      </c>
      <c r="G355" s="594">
        <v>18399</v>
      </c>
      <c r="H355" s="593">
        <v>14772</v>
      </c>
      <c r="I355" s="627">
        <v>51</v>
      </c>
      <c r="J355" s="1693">
        <v>127.01300000000001</v>
      </c>
      <c r="K355" s="612">
        <f t="shared" si="33"/>
        <v>115</v>
      </c>
      <c r="L355" s="575"/>
    </row>
    <row r="356" spans="1:12">
      <c r="A356" s="610"/>
      <c r="B356" s="611"/>
      <c r="C356" s="611" t="s">
        <v>168</v>
      </c>
      <c r="D356" s="1665">
        <v>119.8</v>
      </c>
      <c r="E356" s="620">
        <v>41</v>
      </c>
      <c r="F356" s="632">
        <v>3856</v>
      </c>
      <c r="G356" s="633">
        <v>14788</v>
      </c>
      <c r="H356" s="632">
        <v>13804</v>
      </c>
      <c r="I356" s="634">
        <v>46</v>
      </c>
      <c r="J356" s="1695">
        <v>126.864</v>
      </c>
      <c r="K356" s="612">
        <f t="shared" si="33"/>
        <v>114</v>
      </c>
      <c r="L356" s="575"/>
    </row>
    <row r="357" spans="1:12">
      <c r="A357" s="571">
        <v>2005</v>
      </c>
      <c r="B357" s="635" t="s">
        <v>186</v>
      </c>
      <c r="C357" s="606" t="s">
        <v>418</v>
      </c>
      <c r="D357" s="1664">
        <v>120.7</v>
      </c>
      <c r="E357" s="613">
        <v>42.6</v>
      </c>
      <c r="F357" s="593">
        <v>3213</v>
      </c>
      <c r="G357" s="594">
        <v>20127</v>
      </c>
      <c r="H357" s="593">
        <v>11167</v>
      </c>
      <c r="I357" s="627">
        <v>47</v>
      </c>
      <c r="J357" s="1693">
        <v>126.146</v>
      </c>
      <c r="K357" s="612">
        <f>ROUND((J357/J345*100),1)</f>
        <v>111.1</v>
      </c>
      <c r="L357" s="575"/>
    </row>
    <row r="358" spans="1:12">
      <c r="B358" s="608"/>
      <c r="C358" s="608" t="s">
        <v>419</v>
      </c>
      <c r="D358" s="1664">
        <v>118.4</v>
      </c>
      <c r="E358" s="613">
        <v>43.3</v>
      </c>
      <c r="F358" s="593">
        <v>3726</v>
      </c>
      <c r="G358" s="594">
        <v>19753</v>
      </c>
      <c r="H358" s="593">
        <v>15418</v>
      </c>
      <c r="I358" s="627">
        <v>53</v>
      </c>
      <c r="J358" s="1693">
        <v>127.502</v>
      </c>
      <c r="K358" s="612">
        <f t="shared" ref="K358:K368" si="34">ROUND((J358/J346*100),1)</f>
        <v>109.1</v>
      </c>
      <c r="L358" s="575"/>
    </row>
    <row r="359" spans="1:12">
      <c r="B359" s="608"/>
      <c r="C359" s="608" t="s">
        <v>420</v>
      </c>
      <c r="D359" s="1664">
        <v>120.5</v>
      </c>
      <c r="E359" s="613">
        <v>43.5</v>
      </c>
      <c r="F359" s="593">
        <v>2775</v>
      </c>
      <c r="G359" s="594">
        <v>20653</v>
      </c>
      <c r="H359" s="593">
        <v>22298</v>
      </c>
      <c r="I359" s="627">
        <v>57</v>
      </c>
      <c r="J359" s="1693">
        <v>129.28100000000001</v>
      </c>
      <c r="K359" s="612">
        <f>ROUND((J359/J347*100),1)</f>
        <v>108</v>
      </c>
      <c r="L359" s="575"/>
    </row>
    <row r="360" spans="1:12">
      <c r="B360" s="608"/>
      <c r="C360" s="608" t="s">
        <v>421</v>
      </c>
      <c r="D360" s="1664">
        <v>121.9</v>
      </c>
      <c r="E360" s="613">
        <v>44.1</v>
      </c>
      <c r="F360" s="593">
        <v>3503</v>
      </c>
      <c r="G360" s="594">
        <v>18446</v>
      </c>
      <c r="H360" s="593">
        <v>10840</v>
      </c>
      <c r="I360" s="627">
        <v>53</v>
      </c>
      <c r="J360" s="1693">
        <v>129.816</v>
      </c>
      <c r="K360" s="612">
        <f t="shared" si="34"/>
        <v>108.4</v>
      </c>
      <c r="L360" s="575"/>
    </row>
    <row r="361" spans="1:12">
      <c r="B361" s="608"/>
      <c r="C361" s="608" t="s">
        <v>422</v>
      </c>
      <c r="D361" s="1664">
        <v>118.7</v>
      </c>
      <c r="E361" s="613">
        <v>44.7</v>
      </c>
      <c r="F361" s="593">
        <v>3574</v>
      </c>
      <c r="G361" s="594">
        <v>17496</v>
      </c>
      <c r="H361" s="593">
        <v>11650</v>
      </c>
      <c r="I361" s="627">
        <v>45</v>
      </c>
      <c r="J361" s="1693">
        <v>128.58600000000001</v>
      </c>
      <c r="K361" s="612">
        <f t="shared" si="34"/>
        <v>104.7</v>
      </c>
      <c r="L361" s="575"/>
    </row>
    <row r="362" spans="1:12">
      <c r="B362" s="608"/>
      <c r="C362" s="608" t="s">
        <v>423</v>
      </c>
      <c r="D362" s="1664">
        <v>121</v>
      </c>
      <c r="E362" s="613">
        <v>43.8</v>
      </c>
      <c r="F362" s="593">
        <v>4793</v>
      </c>
      <c r="G362" s="594">
        <v>18703</v>
      </c>
      <c r="H362" s="593">
        <v>14527</v>
      </c>
      <c r="I362" s="627">
        <v>61</v>
      </c>
      <c r="J362" s="1693">
        <v>128.66</v>
      </c>
      <c r="K362" s="612">
        <f t="shared" si="34"/>
        <v>104.7</v>
      </c>
      <c r="L362" s="575"/>
    </row>
    <row r="363" spans="1:12">
      <c r="B363" s="608"/>
      <c r="C363" s="608" t="s">
        <v>424</v>
      </c>
      <c r="D363" s="1664">
        <v>121.9</v>
      </c>
      <c r="E363" s="613">
        <v>44.6</v>
      </c>
      <c r="F363" s="593">
        <v>3760</v>
      </c>
      <c r="G363" s="594">
        <v>18689</v>
      </c>
      <c r="H363" s="593">
        <v>13883</v>
      </c>
      <c r="I363" s="627">
        <v>53</v>
      </c>
      <c r="J363" s="1693">
        <v>130.96700000000001</v>
      </c>
      <c r="K363" s="612">
        <f t="shared" si="34"/>
        <v>106</v>
      </c>
      <c r="L363" s="575"/>
    </row>
    <row r="364" spans="1:12">
      <c r="B364" s="608"/>
      <c r="C364" s="608" t="s">
        <v>425</v>
      </c>
      <c r="D364" s="1664">
        <v>122.1</v>
      </c>
      <c r="E364" s="613">
        <v>44.4</v>
      </c>
      <c r="F364" s="593">
        <v>4101</v>
      </c>
      <c r="G364" s="594">
        <v>18852</v>
      </c>
      <c r="H364" s="593">
        <v>10322</v>
      </c>
      <c r="I364" s="627">
        <v>49</v>
      </c>
      <c r="J364" s="1693">
        <v>131.60499999999999</v>
      </c>
      <c r="K364" s="612">
        <f t="shared" si="34"/>
        <v>105.2</v>
      </c>
      <c r="L364" s="575"/>
    </row>
    <row r="365" spans="1:12">
      <c r="B365" s="608"/>
      <c r="C365" s="608" t="s">
        <v>426</v>
      </c>
      <c r="D365" s="1664">
        <v>122.6</v>
      </c>
      <c r="E365" s="613">
        <v>44.7</v>
      </c>
      <c r="F365" s="593">
        <v>3490</v>
      </c>
      <c r="G365" s="594">
        <v>18664</v>
      </c>
      <c r="H365" s="593">
        <v>15839</v>
      </c>
      <c r="I365" s="627">
        <v>53</v>
      </c>
      <c r="J365" s="1693">
        <v>132.202</v>
      </c>
      <c r="K365" s="612">
        <f t="shared" si="34"/>
        <v>104.8</v>
      </c>
      <c r="L365" s="575"/>
    </row>
    <row r="366" spans="1:12">
      <c r="B366" s="608"/>
      <c r="C366" s="608" t="s">
        <v>166</v>
      </c>
      <c r="D366" s="1664">
        <v>121.7</v>
      </c>
      <c r="E366" s="613">
        <v>45.2</v>
      </c>
      <c r="F366" s="593">
        <v>3633</v>
      </c>
      <c r="G366" s="594">
        <v>18768</v>
      </c>
      <c r="H366" s="593">
        <v>11431</v>
      </c>
      <c r="I366" s="627">
        <v>68</v>
      </c>
      <c r="J366" s="1693">
        <v>134.82499999999999</v>
      </c>
      <c r="K366" s="612">
        <f t="shared" si="34"/>
        <v>106.8</v>
      </c>
      <c r="L366" s="575"/>
    </row>
    <row r="367" spans="1:12">
      <c r="B367" s="608"/>
      <c r="C367" s="608" t="s">
        <v>167</v>
      </c>
      <c r="D367" s="1664">
        <v>121.4</v>
      </c>
      <c r="E367" s="613">
        <v>44</v>
      </c>
      <c r="F367" s="593">
        <v>5031</v>
      </c>
      <c r="G367" s="594">
        <v>19067</v>
      </c>
      <c r="H367" s="593">
        <v>12592</v>
      </c>
      <c r="I367" s="627">
        <v>54</v>
      </c>
      <c r="J367" s="1693">
        <v>135.78700000000001</v>
      </c>
      <c r="K367" s="612">
        <f t="shared" si="34"/>
        <v>106.9</v>
      </c>
      <c r="L367" s="575"/>
    </row>
    <row r="368" spans="1:12">
      <c r="B368" s="608"/>
      <c r="C368" s="611" t="s">
        <v>168</v>
      </c>
      <c r="D368" s="1664">
        <v>122.8</v>
      </c>
      <c r="E368" s="613">
        <v>43.7</v>
      </c>
      <c r="F368" s="593">
        <v>2829</v>
      </c>
      <c r="G368" s="594">
        <v>14699</v>
      </c>
      <c r="H368" s="593">
        <v>11495</v>
      </c>
      <c r="I368" s="627">
        <v>56</v>
      </c>
      <c r="J368" s="1693">
        <v>138.398</v>
      </c>
      <c r="K368" s="612">
        <f t="shared" si="34"/>
        <v>109.1</v>
      </c>
      <c r="L368" s="575"/>
    </row>
    <row r="369" spans="1:12">
      <c r="A369" s="605">
        <v>2006</v>
      </c>
      <c r="B369" s="636" t="s">
        <v>187</v>
      </c>
      <c r="C369" s="606" t="s">
        <v>418</v>
      </c>
      <c r="D369" s="1667">
        <v>122</v>
      </c>
      <c r="E369" s="639">
        <v>43.6</v>
      </c>
      <c r="F369" s="640">
        <v>3186</v>
      </c>
      <c r="G369" s="641">
        <v>21131</v>
      </c>
      <c r="H369" s="640">
        <v>11163</v>
      </c>
      <c r="I369" s="642">
        <v>50</v>
      </c>
      <c r="J369" s="1697">
        <v>142.06</v>
      </c>
      <c r="K369" s="612">
        <f>ROUND((J369/J357*100),1)</f>
        <v>112.6</v>
      </c>
      <c r="L369" s="575"/>
    </row>
    <row r="370" spans="1:12">
      <c r="B370" s="608"/>
      <c r="C370" s="608" t="s">
        <v>419</v>
      </c>
      <c r="D370" s="1668">
        <v>123.3</v>
      </c>
      <c r="E370" s="643">
        <v>43</v>
      </c>
      <c r="F370" s="644">
        <v>4741</v>
      </c>
      <c r="G370" s="645">
        <v>20310</v>
      </c>
      <c r="H370" s="644">
        <v>15103</v>
      </c>
      <c r="I370" s="646">
        <v>49</v>
      </c>
      <c r="J370" s="1698">
        <v>142.571</v>
      </c>
      <c r="K370" s="612">
        <f t="shared" ref="K370:K380" si="35">ROUND((J370/J358*100),1)</f>
        <v>111.8</v>
      </c>
      <c r="L370" s="575"/>
    </row>
    <row r="371" spans="1:12">
      <c r="B371" s="608"/>
      <c r="C371" s="608" t="s">
        <v>420</v>
      </c>
      <c r="D371" s="1668">
        <v>123.4</v>
      </c>
      <c r="E371" s="643">
        <v>44.1</v>
      </c>
      <c r="F371" s="644">
        <v>3286</v>
      </c>
      <c r="G371" s="645">
        <v>20613</v>
      </c>
      <c r="H371" s="644">
        <v>22793</v>
      </c>
      <c r="I371" s="646">
        <v>52</v>
      </c>
      <c r="J371" s="1698">
        <v>143.471</v>
      </c>
      <c r="K371" s="612">
        <f>ROUND((J371/J359*100),1)</f>
        <v>111</v>
      </c>
      <c r="L371" s="575"/>
    </row>
    <row r="372" spans="1:12">
      <c r="B372" s="608"/>
      <c r="C372" s="608" t="s">
        <v>421</v>
      </c>
      <c r="D372" s="1668">
        <v>123</v>
      </c>
      <c r="E372" s="643">
        <v>43</v>
      </c>
      <c r="F372" s="644">
        <v>3772</v>
      </c>
      <c r="G372" s="645">
        <v>18931</v>
      </c>
      <c r="H372" s="644">
        <v>9629</v>
      </c>
      <c r="I372" s="646">
        <v>47</v>
      </c>
      <c r="J372" s="1698">
        <v>148.40600000000001</v>
      </c>
      <c r="K372" s="612">
        <f t="shared" si="35"/>
        <v>114.3</v>
      </c>
      <c r="L372" s="575"/>
    </row>
    <row r="373" spans="1:12">
      <c r="B373" s="608"/>
      <c r="C373" s="608" t="s">
        <v>422</v>
      </c>
      <c r="D373" s="1669">
        <v>126.2</v>
      </c>
      <c r="E373" s="648">
        <v>42.3</v>
      </c>
      <c r="F373" s="644">
        <v>4000</v>
      </c>
      <c r="G373" s="645">
        <v>19452</v>
      </c>
      <c r="H373" s="644">
        <v>10741</v>
      </c>
      <c r="I373" s="646">
        <v>53</v>
      </c>
      <c r="J373" s="1698">
        <v>150.488</v>
      </c>
      <c r="K373" s="612">
        <f t="shared" si="35"/>
        <v>117</v>
      </c>
      <c r="L373" s="575"/>
    </row>
    <row r="374" spans="1:12">
      <c r="B374" s="608"/>
      <c r="C374" s="608" t="s">
        <v>423</v>
      </c>
      <c r="D374" s="1669">
        <v>128.30000000000001</v>
      </c>
      <c r="E374" s="648">
        <v>43.2</v>
      </c>
      <c r="F374" s="644">
        <v>5481</v>
      </c>
      <c r="G374" s="645">
        <v>20067</v>
      </c>
      <c r="H374" s="644">
        <v>13814</v>
      </c>
      <c r="I374" s="646">
        <v>52</v>
      </c>
      <c r="J374" s="1698">
        <v>149.77500000000001</v>
      </c>
      <c r="K374" s="612">
        <f t="shared" si="35"/>
        <v>116.4</v>
      </c>
      <c r="L374" s="575"/>
    </row>
    <row r="375" spans="1:12">
      <c r="B375" s="608"/>
      <c r="C375" s="608" t="s">
        <v>424</v>
      </c>
      <c r="D375" s="1669">
        <v>126.9</v>
      </c>
      <c r="E375" s="648">
        <v>44.6</v>
      </c>
      <c r="F375" s="644">
        <v>4525</v>
      </c>
      <c r="G375" s="645">
        <v>19652</v>
      </c>
      <c r="H375" s="644">
        <v>12941</v>
      </c>
      <c r="I375" s="646">
        <v>45</v>
      </c>
      <c r="J375" s="1698">
        <v>151.78700000000001</v>
      </c>
      <c r="K375" s="612">
        <f t="shared" si="35"/>
        <v>115.9</v>
      </c>
      <c r="L375" s="575"/>
    </row>
    <row r="376" spans="1:12">
      <c r="B376" s="608"/>
      <c r="C376" s="608" t="s">
        <v>425</v>
      </c>
      <c r="D376" s="1669">
        <v>128.30000000000001</v>
      </c>
      <c r="E376" s="648">
        <v>43</v>
      </c>
      <c r="F376" s="644">
        <v>4480</v>
      </c>
      <c r="G376" s="645">
        <v>21400</v>
      </c>
      <c r="H376" s="644">
        <v>9639</v>
      </c>
      <c r="I376" s="646">
        <v>44</v>
      </c>
      <c r="J376" s="1698">
        <v>152.65899999999999</v>
      </c>
      <c r="K376" s="612">
        <f t="shared" si="35"/>
        <v>116</v>
      </c>
      <c r="L376" s="575"/>
    </row>
    <row r="377" spans="1:12">
      <c r="B377" s="608"/>
      <c r="C377" s="608" t="s">
        <v>426</v>
      </c>
      <c r="D377" s="1669">
        <v>135.30000000000001</v>
      </c>
      <c r="E377" s="648">
        <v>44.4</v>
      </c>
      <c r="F377" s="644">
        <v>5100</v>
      </c>
      <c r="G377" s="645">
        <v>21151</v>
      </c>
      <c r="H377" s="644">
        <v>15036</v>
      </c>
      <c r="I377" s="646">
        <v>48</v>
      </c>
      <c r="J377" s="1698">
        <v>152.471</v>
      </c>
      <c r="K377" s="612">
        <f t="shared" si="35"/>
        <v>115.3</v>
      </c>
      <c r="L377" s="575"/>
    </row>
    <row r="378" spans="1:12">
      <c r="B378" s="608"/>
      <c r="C378" s="608" t="s">
        <v>166</v>
      </c>
      <c r="D378" s="1669">
        <v>130.80000000000001</v>
      </c>
      <c r="E378" s="648">
        <v>42.9</v>
      </c>
      <c r="F378" s="644">
        <v>4766</v>
      </c>
      <c r="G378" s="645">
        <v>21157</v>
      </c>
      <c r="H378" s="644">
        <v>10713</v>
      </c>
      <c r="I378" s="646">
        <v>60</v>
      </c>
      <c r="J378" s="1698">
        <v>155.51599999999999</v>
      </c>
      <c r="K378" s="612">
        <f t="shared" si="35"/>
        <v>115.3</v>
      </c>
      <c r="L378" s="575"/>
    </row>
    <row r="379" spans="1:12">
      <c r="B379" s="608"/>
      <c r="C379" s="608" t="s">
        <v>167</v>
      </c>
      <c r="D379" s="1669">
        <v>131.6</v>
      </c>
      <c r="E379" s="648">
        <v>43.3</v>
      </c>
      <c r="F379" s="644">
        <v>5198</v>
      </c>
      <c r="G379" s="645">
        <v>19544</v>
      </c>
      <c r="H379" s="644">
        <v>11754</v>
      </c>
      <c r="I379" s="646">
        <v>54</v>
      </c>
      <c r="J379" s="1698">
        <v>156.554</v>
      </c>
      <c r="K379" s="612">
        <f t="shared" si="35"/>
        <v>115.3</v>
      </c>
      <c r="L379" s="575"/>
    </row>
    <row r="380" spans="1:12">
      <c r="A380" s="610"/>
      <c r="B380" s="611"/>
      <c r="C380" s="611" t="s">
        <v>168</v>
      </c>
      <c r="D380" s="1670">
        <v>133.80000000000001</v>
      </c>
      <c r="E380" s="650">
        <v>44.2</v>
      </c>
      <c r="F380" s="651">
        <v>4111</v>
      </c>
      <c r="G380" s="652">
        <v>16536</v>
      </c>
      <c r="H380" s="651">
        <v>10065</v>
      </c>
      <c r="I380" s="653">
        <v>50</v>
      </c>
      <c r="J380" s="1699">
        <v>158.92099999999999</v>
      </c>
      <c r="K380" s="612">
        <f t="shared" si="35"/>
        <v>114.8</v>
      </c>
      <c r="L380" s="575"/>
    </row>
    <row r="381" spans="1:12">
      <c r="A381" s="571">
        <v>2007</v>
      </c>
      <c r="B381" s="635" t="s">
        <v>188</v>
      </c>
      <c r="C381" s="606" t="s">
        <v>418</v>
      </c>
      <c r="D381" s="1669">
        <v>127.4</v>
      </c>
      <c r="E381" s="648">
        <v>44.3</v>
      </c>
      <c r="F381" s="644">
        <v>2783</v>
      </c>
      <c r="G381" s="645">
        <v>21561</v>
      </c>
      <c r="H381" s="644">
        <v>11153</v>
      </c>
      <c r="I381" s="646">
        <v>60</v>
      </c>
      <c r="J381" s="1698">
        <v>158.71600000000001</v>
      </c>
      <c r="K381" s="612">
        <f>ROUND((J381/J369*100),1)</f>
        <v>111.7</v>
      </c>
      <c r="L381" s="575"/>
    </row>
    <row r="382" spans="1:12">
      <c r="B382" s="608"/>
      <c r="C382" s="608" t="s">
        <v>419</v>
      </c>
      <c r="D382" s="1669">
        <v>131.80000000000001</v>
      </c>
      <c r="E382" s="648">
        <v>44.6</v>
      </c>
      <c r="F382" s="644">
        <v>4572</v>
      </c>
      <c r="G382" s="645">
        <v>20985</v>
      </c>
      <c r="H382" s="644">
        <v>13350</v>
      </c>
      <c r="I382" s="646">
        <v>50</v>
      </c>
      <c r="J382" s="1698">
        <v>159.42400000000001</v>
      </c>
      <c r="K382" s="612">
        <f t="shared" ref="K382:K392" si="36">ROUND((J382/J370*100),1)</f>
        <v>111.8</v>
      </c>
      <c r="L382" s="575"/>
    </row>
    <row r="383" spans="1:12">
      <c r="B383" s="608"/>
      <c r="C383" s="608" t="s">
        <v>420</v>
      </c>
      <c r="D383" s="1669">
        <v>130.80000000000001</v>
      </c>
      <c r="E383" s="648">
        <v>45.7</v>
      </c>
      <c r="F383" s="644">
        <v>3364</v>
      </c>
      <c r="G383" s="645">
        <v>19374</v>
      </c>
      <c r="H383" s="644">
        <v>19199</v>
      </c>
      <c r="I383" s="646">
        <v>53</v>
      </c>
      <c r="J383" s="1698">
        <v>163.06299999999999</v>
      </c>
      <c r="K383" s="612">
        <f>ROUND((J383/J371*100),1)</f>
        <v>113.7</v>
      </c>
      <c r="L383" s="575"/>
    </row>
    <row r="384" spans="1:12">
      <c r="B384" s="608"/>
      <c r="C384" s="608" t="s">
        <v>421</v>
      </c>
      <c r="D384" s="1669">
        <v>130.30000000000001</v>
      </c>
      <c r="E384" s="648">
        <v>44.6</v>
      </c>
      <c r="F384" s="644">
        <v>3563</v>
      </c>
      <c r="G384" s="645">
        <v>17806</v>
      </c>
      <c r="H384" s="644">
        <v>8266</v>
      </c>
      <c r="I384" s="646">
        <v>50</v>
      </c>
      <c r="J384" s="1698">
        <v>168.185</v>
      </c>
      <c r="K384" s="612">
        <f t="shared" si="36"/>
        <v>113.3</v>
      </c>
      <c r="L384" s="575"/>
    </row>
    <row r="385" spans="1:12">
      <c r="B385" s="608"/>
      <c r="C385" s="608" t="s">
        <v>422</v>
      </c>
      <c r="D385" s="1669">
        <v>129.6</v>
      </c>
      <c r="E385" s="648">
        <v>43.3</v>
      </c>
      <c r="F385" s="644">
        <v>4691</v>
      </c>
      <c r="G385" s="645">
        <v>19343</v>
      </c>
      <c r="H385" s="644">
        <v>9375</v>
      </c>
      <c r="I385" s="646">
        <v>62</v>
      </c>
      <c r="J385" s="1698">
        <v>169.648</v>
      </c>
      <c r="K385" s="612">
        <f t="shared" si="36"/>
        <v>112.7</v>
      </c>
      <c r="L385" s="575"/>
    </row>
    <row r="386" spans="1:12">
      <c r="B386" s="608"/>
      <c r="C386" s="608" t="s">
        <v>423</v>
      </c>
      <c r="D386" s="1671">
        <v>130.1</v>
      </c>
      <c r="E386" s="654">
        <v>44.3</v>
      </c>
      <c r="F386" s="644">
        <v>3960</v>
      </c>
      <c r="G386" s="645">
        <v>17569</v>
      </c>
      <c r="H386" s="644">
        <v>11350</v>
      </c>
      <c r="I386" s="646">
        <v>74</v>
      </c>
      <c r="J386" s="1698">
        <v>171.893</v>
      </c>
      <c r="K386" s="612">
        <f t="shared" si="36"/>
        <v>114.8</v>
      </c>
      <c r="L386" s="575"/>
    </row>
    <row r="387" spans="1:12">
      <c r="B387" s="608"/>
      <c r="C387" s="608" t="s">
        <v>424</v>
      </c>
      <c r="D387" s="1671">
        <v>130.19999999999999</v>
      </c>
      <c r="E387" s="654">
        <v>43.4</v>
      </c>
      <c r="F387" s="644">
        <v>3533</v>
      </c>
      <c r="G387" s="645">
        <v>19620</v>
      </c>
      <c r="H387" s="644">
        <v>11264</v>
      </c>
      <c r="I387" s="646">
        <v>50</v>
      </c>
      <c r="J387" s="1698">
        <v>175.31200000000001</v>
      </c>
      <c r="K387" s="612">
        <f t="shared" si="36"/>
        <v>115.5</v>
      </c>
      <c r="L387" s="575"/>
    </row>
    <row r="388" spans="1:12">
      <c r="B388" s="608"/>
      <c r="C388" s="608" t="s">
        <v>425</v>
      </c>
      <c r="D388" s="1671">
        <v>140.19999999999999</v>
      </c>
      <c r="E388" s="654">
        <v>43.6</v>
      </c>
      <c r="F388" s="644">
        <v>2185</v>
      </c>
      <c r="G388" s="645">
        <v>20027</v>
      </c>
      <c r="H388" s="644">
        <v>8685</v>
      </c>
      <c r="I388" s="646">
        <v>55</v>
      </c>
      <c r="J388" s="1698">
        <v>171.161</v>
      </c>
      <c r="K388" s="612">
        <f t="shared" si="36"/>
        <v>112.1</v>
      </c>
      <c r="L388" s="575"/>
    </row>
    <row r="389" spans="1:12">
      <c r="B389" s="608"/>
      <c r="C389" s="608" t="s">
        <v>426</v>
      </c>
      <c r="D389" s="1671">
        <v>132.1</v>
      </c>
      <c r="E389" s="654">
        <v>46.3</v>
      </c>
      <c r="F389" s="644">
        <v>2398</v>
      </c>
      <c r="G389" s="645">
        <v>17980</v>
      </c>
      <c r="H389" s="644">
        <v>13004</v>
      </c>
      <c r="I389" s="646">
        <v>60</v>
      </c>
      <c r="J389" s="1698">
        <v>173.351</v>
      </c>
      <c r="K389" s="612">
        <f t="shared" si="36"/>
        <v>113.7</v>
      </c>
      <c r="L389" s="575"/>
    </row>
    <row r="390" spans="1:12">
      <c r="B390" s="608"/>
      <c r="C390" s="608" t="s">
        <v>166</v>
      </c>
      <c r="D390" s="1671">
        <v>133.9</v>
      </c>
      <c r="E390" s="654">
        <v>43.8</v>
      </c>
      <c r="F390" s="644">
        <v>2704</v>
      </c>
      <c r="G390" s="645">
        <v>20872</v>
      </c>
      <c r="H390" s="644">
        <v>10937</v>
      </c>
      <c r="I390" s="646">
        <v>71</v>
      </c>
      <c r="J390" s="1698">
        <v>175.721</v>
      </c>
      <c r="K390" s="612">
        <f t="shared" si="36"/>
        <v>113</v>
      </c>
      <c r="L390" s="575"/>
    </row>
    <row r="391" spans="1:12">
      <c r="B391" s="608"/>
      <c r="C391" s="608" t="s">
        <v>167</v>
      </c>
      <c r="D391" s="1671">
        <v>131.5</v>
      </c>
      <c r="E391" s="654">
        <v>44</v>
      </c>
      <c r="F391" s="644">
        <v>3236</v>
      </c>
      <c r="G391" s="645">
        <v>16380</v>
      </c>
      <c r="H391" s="644">
        <v>11602</v>
      </c>
      <c r="I391" s="646">
        <v>63</v>
      </c>
      <c r="J391" s="1698">
        <v>173.21799999999999</v>
      </c>
      <c r="K391" s="612">
        <f t="shared" si="36"/>
        <v>110.6</v>
      </c>
      <c r="L391" s="575"/>
    </row>
    <row r="392" spans="1:12">
      <c r="B392" s="608"/>
      <c r="C392" s="611" t="s">
        <v>168</v>
      </c>
      <c r="D392" s="1671">
        <v>132.4</v>
      </c>
      <c r="E392" s="654">
        <v>44.2</v>
      </c>
      <c r="F392" s="644">
        <v>3497</v>
      </c>
      <c r="G392" s="645">
        <v>13266</v>
      </c>
      <c r="H392" s="644">
        <v>9657</v>
      </c>
      <c r="I392" s="646">
        <v>63</v>
      </c>
      <c r="J392" s="1698">
        <v>172.334</v>
      </c>
      <c r="K392" s="612">
        <f t="shared" si="36"/>
        <v>108.4</v>
      </c>
      <c r="L392" s="575"/>
    </row>
    <row r="393" spans="1:12">
      <c r="A393" s="605">
        <v>2008</v>
      </c>
      <c r="B393" s="636" t="s">
        <v>189</v>
      </c>
      <c r="C393" s="606" t="s">
        <v>418</v>
      </c>
      <c r="D393" s="1672">
        <v>132.1</v>
      </c>
      <c r="E393" s="656">
        <v>46.2</v>
      </c>
      <c r="F393" s="640">
        <v>2937</v>
      </c>
      <c r="G393" s="641">
        <v>18128</v>
      </c>
      <c r="H393" s="640">
        <v>10034</v>
      </c>
      <c r="I393" s="642">
        <v>67</v>
      </c>
      <c r="J393" s="1697">
        <v>172.93799999999999</v>
      </c>
      <c r="K393" s="612">
        <f>ROUND((J393/J381*100),1)</f>
        <v>109</v>
      </c>
      <c r="L393" s="575"/>
    </row>
    <row r="394" spans="1:12">
      <c r="B394" s="608"/>
      <c r="C394" s="608" t="s">
        <v>419</v>
      </c>
      <c r="D394" s="1669">
        <v>137.69999999999999</v>
      </c>
      <c r="E394" s="648">
        <v>42.4</v>
      </c>
      <c r="F394" s="644">
        <v>3661</v>
      </c>
      <c r="G394" s="645">
        <v>16416</v>
      </c>
      <c r="H394" s="644">
        <v>13484</v>
      </c>
      <c r="I394" s="646">
        <v>66</v>
      </c>
      <c r="J394" s="1698">
        <v>180.65100000000001</v>
      </c>
      <c r="K394" s="612">
        <f t="shared" ref="K394:K404" si="37">ROUND((J394/J382*100),1)</f>
        <v>113.3</v>
      </c>
      <c r="L394" s="575"/>
    </row>
    <row r="395" spans="1:12">
      <c r="B395" s="608"/>
      <c r="C395" s="608" t="s">
        <v>420</v>
      </c>
      <c r="D395" s="1669">
        <v>129.5</v>
      </c>
      <c r="E395" s="648">
        <v>44.8</v>
      </c>
      <c r="F395" s="644">
        <v>3530</v>
      </c>
      <c r="G395" s="645">
        <v>14947</v>
      </c>
      <c r="H395" s="644">
        <v>18524</v>
      </c>
      <c r="I395" s="646">
        <v>72</v>
      </c>
      <c r="J395" s="1698">
        <v>182.14500000000001</v>
      </c>
      <c r="K395" s="612">
        <f>ROUND((J395/J383*100),1)</f>
        <v>111.7</v>
      </c>
      <c r="L395" s="575"/>
    </row>
    <row r="396" spans="1:12">
      <c r="B396" s="608"/>
      <c r="C396" s="608" t="s">
        <v>421</v>
      </c>
      <c r="D396" s="1669">
        <v>135.9</v>
      </c>
      <c r="E396" s="648">
        <v>43.9</v>
      </c>
      <c r="F396" s="644">
        <v>3787</v>
      </c>
      <c r="G396" s="645">
        <v>16438</v>
      </c>
      <c r="H396" s="644">
        <v>9260</v>
      </c>
      <c r="I396" s="646">
        <v>55</v>
      </c>
      <c r="J396" s="1698">
        <v>187.63399999999999</v>
      </c>
      <c r="K396" s="612">
        <f t="shared" si="37"/>
        <v>111.6</v>
      </c>
      <c r="L396" s="575"/>
    </row>
    <row r="397" spans="1:12">
      <c r="B397" s="608"/>
      <c r="C397" s="608" t="s">
        <v>422</v>
      </c>
      <c r="D397" s="1669">
        <v>136.19999999999999</v>
      </c>
      <c r="E397" s="648">
        <v>43.3</v>
      </c>
      <c r="F397" s="644">
        <v>3585</v>
      </c>
      <c r="G397" s="645">
        <v>14366</v>
      </c>
      <c r="H397" s="644">
        <v>8762</v>
      </c>
      <c r="I397" s="646">
        <v>53</v>
      </c>
      <c r="J397" s="1698">
        <v>193.27699999999999</v>
      </c>
      <c r="K397" s="612">
        <f t="shared" si="37"/>
        <v>113.9</v>
      </c>
      <c r="L397" s="575"/>
    </row>
    <row r="398" spans="1:12">
      <c r="B398" s="608"/>
      <c r="C398" s="608" t="s">
        <v>423</v>
      </c>
      <c r="D398" s="1671">
        <v>133.19999999999999</v>
      </c>
      <c r="E398" s="654">
        <v>43.5</v>
      </c>
      <c r="F398" s="644">
        <v>4207</v>
      </c>
      <c r="G398" s="645">
        <v>13936</v>
      </c>
      <c r="H398" s="644">
        <v>11258</v>
      </c>
      <c r="I398" s="646">
        <v>60</v>
      </c>
      <c r="J398" s="1698">
        <v>198.16399999999999</v>
      </c>
      <c r="K398" s="612">
        <f t="shared" si="37"/>
        <v>115.3</v>
      </c>
      <c r="L398" s="575"/>
    </row>
    <row r="399" spans="1:12">
      <c r="B399" s="608"/>
      <c r="C399" s="608" t="s">
        <v>424</v>
      </c>
      <c r="D399" s="1671">
        <v>133.1</v>
      </c>
      <c r="E399" s="654">
        <v>44.5</v>
      </c>
      <c r="F399" s="644">
        <v>3467</v>
      </c>
      <c r="G399" s="645">
        <v>15174</v>
      </c>
      <c r="H399" s="644">
        <v>11590</v>
      </c>
      <c r="I399" s="646">
        <v>58</v>
      </c>
      <c r="J399" s="1698">
        <v>201.91399999999999</v>
      </c>
      <c r="K399" s="612">
        <f t="shared" si="37"/>
        <v>115.2</v>
      </c>
      <c r="L399" s="575"/>
    </row>
    <row r="400" spans="1:12">
      <c r="B400" s="608"/>
      <c r="C400" s="608" t="s">
        <v>425</v>
      </c>
      <c r="D400" s="1671">
        <v>130.30000000000001</v>
      </c>
      <c r="E400" s="654">
        <v>45.3</v>
      </c>
      <c r="F400" s="644">
        <v>3400</v>
      </c>
      <c r="G400" s="645">
        <v>13617</v>
      </c>
      <c r="H400" s="644">
        <v>7765</v>
      </c>
      <c r="I400" s="646">
        <v>59</v>
      </c>
      <c r="J400" s="1698">
        <v>199.048</v>
      </c>
      <c r="K400" s="612">
        <f t="shared" si="37"/>
        <v>116.3</v>
      </c>
      <c r="L400" s="575"/>
    </row>
    <row r="401" spans="1:13">
      <c r="B401" s="608"/>
      <c r="C401" s="608" t="s">
        <v>426</v>
      </c>
      <c r="D401" s="1671">
        <v>127</v>
      </c>
      <c r="E401" s="654">
        <v>47.1</v>
      </c>
      <c r="F401" s="644">
        <v>3108</v>
      </c>
      <c r="G401" s="645">
        <v>14632</v>
      </c>
      <c r="H401" s="644">
        <v>12500</v>
      </c>
      <c r="I401" s="646">
        <v>56</v>
      </c>
      <c r="J401" s="1698">
        <v>191.535</v>
      </c>
      <c r="K401" s="612">
        <f t="shared" si="37"/>
        <v>110.5</v>
      </c>
      <c r="L401" s="575"/>
    </row>
    <row r="402" spans="1:13">
      <c r="B402" s="608"/>
      <c r="C402" s="608" t="s">
        <v>166</v>
      </c>
      <c r="D402" s="1671">
        <v>124.4</v>
      </c>
      <c r="E402" s="654">
        <v>47.7</v>
      </c>
      <c r="F402" s="644">
        <v>3378</v>
      </c>
      <c r="G402" s="645">
        <v>15039</v>
      </c>
      <c r="H402" s="644">
        <v>9163</v>
      </c>
      <c r="I402" s="646">
        <v>76</v>
      </c>
      <c r="J402" s="1698">
        <v>173.66200000000001</v>
      </c>
      <c r="K402" s="612">
        <f t="shared" si="37"/>
        <v>98.8</v>
      </c>
      <c r="L402" s="575"/>
    </row>
    <row r="403" spans="1:13">
      <c r="B403" s="608"/>
      <c r="C403" s="608" t="s">
        <v>167</v>
      </c>
      <c r="D403" s="1671">
        <v>116.8</v>
      </c>
      <c r="E403" s="654">
        <v>55.3</v>
      </c>
      <c r="F403" s="644">
        <v>2963</v>
      </c>
      <c r="G403" s="645">
        <v>12120</v>
      </c>
      <c r="H403" s="644">
        <v>8732</v>
      </c>
      <c r="I403" s="646">
        <v>71</v>
      </c>
      <c r="J403" s="1698">
        <v>158.65199999999999</v>
      </c>
      <c r="K403" s="612">
        <f t="shared" si="37"/>
        <v>91.6</v>
      </c>
      <c r="L403" s="575"/>
    </row>
    <row r="404" spans="1:13">
      <c r="A404" s="610"/>
      <c r="B404" s="611"/>
      <c r="C404" s="611" t="s">
        <v>168</v>
      </c>
      <c r="D404" s="1673">
        <v>110.8</v>
      </c>
      <c r="E404" s="657">
        <v>65.599999999999994</v>
      </c>
      <c r="F404" s="651">
        <v>3427</v>
      </c>
      <c r="G404" s="652">
        <v>11990</v>
      </c>
      <c r="H404" s="651">
        <v>7500</v>
      </c>
      <c r="I404" s="653">
        <v>54</v>
      </c>
      <c r="J404" s="1699">
        <v>147.85400000000001</v>
      </c>
      <c r="K404" s="612">
        <f t="shared" si="37"/>
        <v>85.8</v>
      </c>
      <c r="L404" s="575"/>
    </row>
    <row r="405" spans="1:13">
      <c r="A405" s="571">
        <v>2009</v>
      </c>
      <c r="B405" s="635" t="s">
        <v>195</v>
      </c>
      <c r="C405" s="606" t="s">
        <v>418</v>
      </c>
      <c r="D405" s="1671">
        <v>95.6</v>
      </c>
      <c r="E405" s="654">
        <v>115.6</v>
      </c>
      <c r="F405" s="644">
        <v>2015</v>
      </c>
      <c r="G405" s="645">
        <v>14433</v>
      </c>
      <c r="H405" s="644">
        <v>7117</v>
      </c>
      <c r="I405" s="646">
        <v>59</v>
      </c>
      <c r="J405" s="1698">
        <v>143.107</v>
      </c>
      <c r="K405" s="612">
        <f>ROUND((J405/J393*100),1)</f>
        <v>82.8</v>
      </c>
      <c r="L405" s="575"/>
    </row>
    <row r="406" spans="1:13">
      <c r="B406" s="608"/>
      <c r="C406" s="608" t="s">
        <v>419</v>
      </c>
      <c r="D406" s="1671">
        <v>87.5</v>
      </c>
      <c r="E406" s="654">
        <v>84.1</v>
      </c>
      <c r="F406" s="644">
        <v>2500</v>
      </c>
      <c r="G406" s="645">
        <v>11816</v>
      </c>
      <c r="H406" s="644">
        <v>9165</v>
      </c>
      <c r="I406" s="646">
        <v>67</v>
      </c>
      <c r="J406" s="1698">
        <v>139.69900000000001</v>
      </c>
      <c r="K406" s="612">
        <f t="shared" ref="K406:K416" si="38">ROUND((J406/J394*100),1)</f>
        <v>77.3</v>
      </c>
      <c r="L406" s="658"/>
      <c r="M406" s="609"/>
    </row>
    <row r="407" spans="1:13">
      <c r="B407" s="608"/>
      <c r="C407" s="608" t="s">
        <v>420</v>
      </c>
      <c r="D407" s="1671">
        <v>103.6</v>
      </c>
      <c r="E407" s="654">
        <v>73.400000000000006</v>
      </c>
      <c r="F407" s="644">
        <v>3019</v>
      </c>
      <c r="G407" s="645">
        <v>12425</v>
      </c>
      <c r="H407" s="644">
        <v>13075</v>
      </c>
      <c r="I407" s="646">
        <v>74</v>
      </c>
      <c r="J407" s="1698">
        <v>139.827</v>
      </c>
      <c r="K407" s="612">
        <f>ROUND((J407/J395*100),1)</f>
        <v>76.8</v>
      </c>
      <c r="L407" s="658"/>
      <c r="M407" s="609"/>
    </row>
    <row r="408" spans="1:13">
      <c r="B408" s="608"/>
      <c r="C408" s="608" t="s">
        <v>421</v>
      </c>
      <c r="D408" s="1671">
        <v>91.4</v>
      </c>
      <c r="E408" s="654">
        <v>71.599999999999994</v>
      </c>
      <c r="F408" s="644">
        <v>2991</v>
      </c>
      <c r="G408" s="645">
        <v>11384</v>
      </c>
      <c r="H408" s="644">
        <v>6905</v>
      </c>
      <c r="I408" s="646">
        <v>68</v>
      </c>
      <c r="J408" s="1698">
        <v>143.33600000000001</v>
      </c>
      <c r="K408" s="612">
        <f t="shared" si="38"/>
        <v>76.400000000000006</v>
      </c>
      <c r="L408" s="658">
        <f>SUM(H405:H408)</f>
        <v>36262</v>
      </c>
      <c r="M408" s="609">
        <f>SUM(I405:I408)</f>
        <v>268</v>
      </c>
    </row>
    <row r="409" spans="1:13">
      <c r="B409" s="608"/>
      <c r="C409" s="608" t="s">
        <v>422</v>
      </c>
      <c r="D409" s="1671">
        <v>92.6</v>
      </c>
      <c r="E409" s="654">
        <v>67.5</v>
      </c>
      <c r="F409" s="644">
        <v>2139</v>
      </c>
      <c r="G409" s="645">
        <v>9273</v>
      </c>
      <c r="H409" s="644">
        <v>7271</v>
      </c>
      <c r="I409" s="646">
        <v>67</v>
      </c>
      <c r="J409" s="1698">
        <v>141.84</v>
      </c>
      <c r="K409" s="612">
        <f t="shared" si="38"/>
        <v>73.400000000000006</v>
      </c>
      <c r="L409" s="658">
        <f>SUM(H405:H409)</f>
        <v>43533</v>
      </c>
      <c r="M409" s="609">
        <f>SUM(I405:I409)</f>
        <v>335</v>
      </c>
    </row>
    <row r="410" spans="1:13">
      <c r="B410" s="608"/>
      <c r="C410" s="608" t="s">
        <v>423</v>
      </c>
      <c r="D410" s="1671">
        <v>93.1</v>
      </c>
      <c r="E410" s="654">
        <v>63</v>
      </c>
      <c r="F410" s="644">
        <v>2582</v>
      </c>
      <c r="G410" s="645">
        <v>11461</v>
      </c>
      <c r="H410" s="644">
        <v>9942</v>
      </c>
      <c r="I410" s="646">
        <v>61</v>
      </c>
      <c r="J410" s="1698">
        <v>144.971</v>
      </c>
      <c r="K410" s="612">
        <f t="shared" si="38"/>
        <v>73.2</v>
      </c>
      <c r="L410" s="658">
        <f>SUM(H405:H410)</f>
        <v>53475</v>
      </c>
      <c r="M410" s="609">
        <f>SUM(I405:I410)</f>
        <v>396</v>
      </c>
    </row>
    <row r="411" spans="1:13">
      <c r="B411" s="608"/>
      <c r="C411" s="608" t="s">
        <v>424</v>
      </c>
      <c r="D411" s="1671">
        <v>100</v>
      </c>
      <c r="E411" s="654">
        <v>59</v>
      </c>
      <c r="F411" s="644">
        <v>2631</v>
      </c>
      <c r="G411" s="645">
        <v>11595</v>
      </c>
      <c r="H411" s="644">
        <v>11665</v>
      </c>
      <c r="I411" s="646">
        <v>55</v>
      </c>
      <c r="J411" s="1698">
        <v>146.32</v>
      </c>
      <c r="K411" s="612">
        <f t="shared" si="38"/>
        <v>72.5</v>
      </c>
      <c r="L411" s="658">
        <f>SUM($H$405:H411)</f>
        <v>65140</v>
      </c>
      <c r="M411" s="609">
        <f>SUM($I$405:I411)</f>
        <v>451</v>
      </c>
    </row>
    <row r="412" spans="1:13">
      <c r="B412" s="608"/>
      <c r="C412" s="608" t="s">
        <v>425</v>
      </c>
      <c r="D412" s="1671">
        <v>107.7</v>
      </c>
      <c r="E412" s="654">
        <v>54.9</v>
      </c>
      <c r="F412" s="644">
        <v>2149</v>
      </c>
      <c r="G412" s="645">
        <v>10122</v>
      </c>
      <c r="H412" s="644">
        <v>7866</v>
      </c>
      <c r="I412" s="646">
        <v>65</v>
      </c>
      <c r="J412" s="1698">
        <v>150.13300000000001</v>
      </c>
      <c r="K412" s="612">
        <f t="shared" si="38"/>
        <v>75.400000000000006</v>
      </c>
      <c r="L412" s="658">
        <f>SUM($H$405:H412)</f>
        <v>73006</v>
      </c>
      <c r="M412" s="609">
        <f>SUM($I$405:I412)</f>
        <v>516</v>
      </c>
    </row>
    <row r="413" spans="1:13">
      <c r="B413" s="608"/>
      <c r="C413" s="608" t="s">
        <v>426</v>
      </c>
      <c r="D413" s="1671">
        <v>103</v>
      </c>
      <c r="E413" s="654">
        <v>50.5</v>
      </c>
      <c r="F413" s="644">
        <v>2502</v>
      </c>
      <c r="G413" s="645">
        <v>11298</v>
      </c>
      <c r="H413" s="644">
        <v>13953</v>
      </c>
      <c r="I413" s="646">
        <v>51</v>
      </c>
      <c r="J413" s="1698">
        <v>148.88999999999999</v>
      </c>
      <c r="K413" s="612">
        <f t="shared" si="38"/>
        <v>77.7</v>
      </c>
      <c r="L413" s="658">
        <f>SUM($H$405:H413)</f>
        <v>86959</v>
      </c>
      <c r="M413" s="609">
        <f>SUM($I$405:I413)</f>
        <v>567</v>
      </c>
    </row>
    <row r="414" spans="1:13">
      <c r="B414" s="608"/>
      <c r="C414" s="608" t="s">
        <v>166</v>
      </c>
      <c r="D414" s="1671">
        <v>105.3</v>
      </c>
      <c r="E414" s="654">
        <v>51.2</v>
      </c>
      <c r="F414" s="644">
        <v>2888</v>
      </c>
      <c r="G414" s="645">
        <v>11585</v>
      </c>
      <c r="H414" s="644">
        <v>10993</v>
      </c>
      <c r="I414" s="646">
        <v>61</v>
      </c>
      <c r="J414" s="1698">
        <v>151.72800000000001</v>
      </c>
      <c r="K414" s="612">
        <f t="shared" si="38"/>
        <v>87.4</v>
      </c>
      <c r="L414" s="658">
        <f>SUM($H$405:H414)</f>
        <v>97952</v>
      </c>
      <c r="M414" s="609">
        <f>SUM($I$405:I414)</f>
        <v>628</v>
      </c>
    </row>
    <row r="415" spans="1:13">
      <c r="B415" s="608"/>
      <c r="C415" s="608" t="s">
        <v>167</v>
      </c>
      <c r="D415" s="1671">
        <v>112.5</v>
      </c>
      <c r="E415" s="654">
        <v>48.3</v>
      </c>
      <c r="F415" s="644">
        <v>2873</v>
      </c>
      <c r="G415" s="645">
        <v>9317</v>
      </c>
      <c r="H415" s="644">
        <v>12269</v>
      </c>
      <c r="I415" s="646">
        <v>56</v>
      </c>
      <c r="J415" s="1698">
        <v>151.37</v>
      </c>
      <c r="K415" s="612">
        <f t="shared" si="38"/>
        <v>95.4</v>
      </c>
      <c r="L415" s="658">
        <f>SUM($H$405:H415)</f>
        <v>110221</v>
      </c>
      <c r="M415" s="609">
        <f>SUM($I$405:I415)</f>
        <v>684</v>
      </c>
    </row>
    <row r="416" spans="1:13">
      <c r="B416" s="608"/>
      <c r="C416" s="611" t="s">
        <v>168</v>
      </c>
      <c r="D416" s="1671">
        <v>108.3</v>
      </c>
      <c r="E416" s="657">
        <v>48.9</v>
      </c>
      <c r="F416" s="651">
        <v>3001</v>
      </c>
      <c r="G416" s="652">
        <v>9294</v>
      </c>
      <c r="H416" s="651">
        <v>10483</v>
      </c>
      <c r="I416" s="653">
        <v>67</v>
      </c>
      <c r="J416" s="1699">
        <v>153.22800000000001</v>
      </c>
      <c r="K416" s="612">
        <f t="shared" si="38"/>
        <v>103.6</v>
      </c>
      <c r="L416" s="658">
        <f>SUM($H$405:H416)</f>
        <v>120704</v>
      </c>
      <c r="M416" s="609">
        <f>SUM($I$405:I416)</f>
        <v>751</v>
      </c>
    </row>
    <row r="417" spans="1:13">
      <c r="A417" s="605">
        <v>2010</v>
      </c>
      <c r="B417" s="636" t="s">
        <v>202</v>
      </c>
      <c r="C417" s="606" t="s">
        <v>418</v>
      </c>
      <c r="D417" s="1674">
        <v>114.8</v>
      </c>
      <c r="E417" s="659">
        <v>48.5</v>
      </c>
      <c r="F417" s="640">
        <v>2291</v>
      </c>
      <c r="G417" s="641">
        <v>12191</v>
      </c>
      <c r="H417" s="640">
        <v>10058</v>
      </c>
      <c r="I417" s="642">
        <v>46</v>
      </c>
      <c r="J417" s="1697">
        <v>153.39099999999999</v>
      </c>
      <c r="K417" s="612">
        <f>ROUND((J417/J405*100),1)</f>
        <v>107.2</v>
      </c>
      <c r="L417" s="658">
        <f>SUM($H$417:H417)</f>
        <v>10058</v>
      </c>
      <c r="M417" s="609">
        <f>SUM($I$417:I417)</f>
        <v>46</v>
      </c>
    </row>
    <row r="418" spans="1:13">
      <c r="B418" s="608"/>
      <c r="C418" s="608" t="s">
        <v>419</v>
      </c>
      <c r="D418" s="1671">
        <v>118.2</v>
      </c>
      <c r="E418" s="654">
        <v>49.7</v>
      </c>
      <c r="F418" s="644">
        <v>3387</v>
      </c>
      <c r="G418" s="645">
        <v>11405</v>
      </c>
      <c r="H418" s="644">
        <v>12425</v>
      </c>
      <c r="I418" s="646">
        <v>43</v>
      </c>
      <c r="J418" s="1698">
        <v>154.89699999999999</v>
      </c>
      <c r="K418" s="612">
        <f t="shared" ref="K418:K428" si="39">ROUND((J418/J406*100),1)</f>
        <v>110.9</v>
      </c>
      <c r="L418" s="658">
        <f>SUM($H$417:H418)</f>
        <v>22483</v>
      </c>
      <c r="M418" s="609">
        <f>SUM($I$417:I418)</f>
        <v>89</v>
      </c>
    </row>
    <row r="419" spans="1:13">
      <c r="B419" s="608"/>
      <c r="C419" s="608" t="s">
        <v>420</v>
      </c>
      <c r="D419" s="1671">
        <v>111.5</v>
      </c>
      <c r="E419" s="654">
        <v>48.2</v>
      </c>
      <c r="F419" s="644">
        <v>4120</v>
      </c>
      <c r="G419" s="645">
        <v>12484</v>
      </c>
      <c r="H419" s="644">
        <v>18558</v>
      </c>
      <c r="I419" s="646">
        <v>73</v>
      </c>
      <c r="J419" s="1698">
        <v>159.78200000000001</v>
      </c>
      <c r="K419" s="612">
        <f>ROUND((J419/J407*100),1)</f>
        <v>114.3</v>
      </c>
      <c r="L419" s="658">
        <f>SUM($H$417:H419)</f>
        <v>41041</v>
      </c>
      <c r="M419" s="609">
        <f>SUM($I$417:I419)</f>
        <v>162</v>
      </c>
    </row>
    <row r="420" spans="1:13">
      <c r="B420" s="608"/>
      <c r="C420" s="608" t="s">
        <v>421</v>
      </c>
      <c r="D420" s="1671">
        <v>117.6</v>
      </c>
      <c r="E420" s="654">
        <v>45.1</v>
      </c>
      <c r="F420" s="644">
        <v>2618</v>
      </c>
      <c r="G420" s="645">
        <v>11481</v>
      </c>
      <c r="H420" s="644">
        <v>8883</v>
      </c>
      <c r="I420" s="646">
        <v>69</v>
      </c>
      <c r="J420" s="1698">
        <v>165.893</v>
      </c>
      <c r="K420" s="612">
        <f t="shared" si="39"/>
        <v>115.7</v>
      </c>
      <c r="L420" s="658">
        <f>SUM($H$417:H420)</f>
        <v>49924</v>
      </c>
      <c r="M420" s="609">
        <f>SUM($I$417:I420)</f>
        <v>231</v>
      </c>
    </row>
    <row r="421" spans="1:13">
      <c r="B421" s="608"/>
      <c r="C421" s="608" t="s">
        <v>422</v>
      </c>
      <c r="D421" s="1671">
        <v>122.3</v>
      </c>
      <c r="E421" s="654">
        <v>45.5</v>
      </c>
      <c r="F421" s="644">
        <v>2511</v>
      </c>
      <c r="G421" s="645">
        <v>9932</v>
      </c>
      <c r="H421" s="644">
        <v>8979</v>
      </c>
      <c r="I421" s="646">
        <v>62</v>
      </c>
      <c r="J421" s="1698">
        <v>162.44399999999999</v>
      </c>
      <c r="K421" s="612">
        <f t="shared" si="39"/>
        <v>114.5</v>
      </c>
      <c r="L421" s="658">
        <f>SUM($H$417:H421)</f>
        <v>58903</v>
      </c>
      <c r="M421" s="609">
        <f>SUM($I$417:I421)</f>
        <v>293</v>
      </c>
    </row>
    <row r="422" spans="1:13">
      <c r="B422" s="608"/>
      <c r="C422" s="608" t="s">
        <v>423</v>
      </c>
      <c r="D422" s="1671">
        <v>122.9</v>
      </c>
      <c r="E422" s="654">
        <v>45.8</v>
      </c>
      <c r="F422" s="644">
        <v>2426</v>
      </c>
      <c r="G422" s="645">
        <v>11739</v>
      </c>
      <c r="H422" s="644">
        <v>11674</v>
      </c>
      <c r="I422" s="646">
        <v>73</v>
      </c>
      <c r="J422" s="1698">
        <v>160.524</v>
      </c>
      <c r="K422" s="612">
        <f t="shared" si="39"/>
        <v>110.7</v>
      </c>
      <c r="L422" s="658">
        <f>SUM($H$417:H422)</f>
        <v>70577</v>
      </c>
      <c r="M422" s="609">
        <f>SUM($I$417:I422)</f>
        <v>366</v>
      </c>
    </row>
    <row r="423" spans="1:13">
      <c r="B423" s="608"/>
      <c r="C423" s="608" t="s">
        <v>424</v>
      </c>
      <c r="D423" s="1671">
        <v>120.4</v>
      </c>
      <c r="E423" s="654">
        <v>45.1</v>
      </c>
      <c r="F423" s="644">
        <v>3293</v>
      </c>
      <c r="G423" s="645">
        <v>11969</v>
      </c>
      <c r="H423" s="644">
        <v>13067</v>
      </c>
      <c r="I423" s="646">
        <v>55</v>
      </c>
      <c r="J423" s="1698">
        <v>159.90700000000001</v>
      </c>
      <c r="K423" s="612">
        <f t="shared" si="39"/>
        <v>109.3</v>
      </c>
      <c r="L423" s="658">
        <f>SUM($H$417:H423)</f>
        <v>83644</v>
      </c>
      <c r="M423" s="609">
        <f>SUM($I$417:I423)</f>
        <v>421</v>
      </c>
    </row>
    <row r="424" spans="1:13">
      <c r="B424" s="608"/>
      <c r="C424" s="608" t="s">
        <v>425</v>
      </c>
      <c r="D424" s="1671">
        <v>118.3</v>
      </c>
      <c r="E424" s="654">
        <v>53.4</v>
      </c>
      <c r="F424" s="644">
        <v>3107</v>
      </c>
      <c r="G424" s="645">
        <v>11797</v>
      </c>
      <c r="H424" s="644">
        <v>11763</v>
      </c>
      <c r="I424" s="646">
        <v>53</v>
      </c>
      <c r="J424" s="1698">
        <v>159.511</v>
      </c>
      <c r="K424" s="612">
        <f t="shared" si="39"/>
        <v>106.2</v>
      </c>
      <c r="L424" s="658">
        <f>SUM($H$417:H424)</f>
        <v>95407</v>
      </c>
      <c r="M424" s="609">
        <f>SUM($I$417:I424)</f>
        <v>474</v>
      </c>
    </row>
    <row r="425" spans="1:13">
      <c r="B425" s="608"/>
      <c r="C425" s="608" t="s">
        <v>426</v>
      </c>
      <c r="D425" s="1671">
        <v>124.1</v>
      </c>
      <c r="E425" s="654">
        <v>48.2</v>
      </c>
      <c r="F425" s="644">
        <v>2836</v>
      </c>
      <c r="G425" s="645">
        <v>12448</v>
      </c>
      <c r="H425" s="644">
        <v>12906</v>
      </c>
      <c r="I425" s="646">
        <v>57</v>
      </c>
      <c r="J425" s="1698">
        <v>161.89099999999999</v>
      </c>
      <c r="K425" s="612">
        <f t="shared" si="39"/>
        <v>108.7</v>
      </c>
      <c r="L425" s="658">
        <f>SUM($H$417:H425)</f>
        <v>108313</v>
      </c>
      <c r="M425" s="609">
        <f>SUM($I$417:I425)</f>
        <v>531</v>
      </c>
    </row>
    <row r="426" spans="1:13">
      <c r="B426" s="608"/>
      <c r="C426" s="608" t="s">
        <v>166</v>
      </c>
      <c r="D426" s="1671">
        <v>119.1</v>
      </c>
      <c r="E426" s="654">
        <v>46.9</v>
      </c>
      <c r="F426" s="644">
        <v>2372</v>
      </c>
      <c r="G426" s="645">
        <v>13128</v>
      </c>
      <c r="H426" s="644">
        <v>7783</v>
      </c>
      <c r="I426" s="646">
        <v>74</v>
      </c>
      <c r="J426" s="1698">
        <v>163.50399999999999</v>
      </c>
      <c r="K426" s="612">
        <f t="shared" si="39"/>
        <v>107.8</v>
      </c>
      <c r="L426" s="658">
        <f>SUM($H$417:H426)</f>
        <v>116096</v>
      </c>
      <c r="M426" s="609">
        <f>SUM($I$417:I426)</f>
        <v>605</v>
      </c>
    </row>
    <row r="427" spans="1:13">
      <c r="B427" s="608"/>
      <c r="C427" s="608" t="s">
        <v>167</v>
      </c>
      <c r="D427" s="1671">
        <v>119.3</v>
      </c>
      <c r="E427" s="654">
        <v>48.5</v>
      </c>
      <c r="F427" s="644">
        <v>2522</v>
      </c>
      <c r="G427" s="645">
        <v>11379</v>
      </c>
      <c r="H427" s="644">
        <v>8290</v>
      </c>
      <c r="I427" s="646">
        <v>73</v>
      </c>
      <c r="J427" s="1698">
        <v>164.57599999999999</v>
      </c>
      <c r="K427" s="612">
        <f t="shared" si="39"/>
        <v>108.7</v>
      </c>
      <c r="L427" s="658">
        <f>SUM($H$417:H427)</f>
        <v>124386</v>
      </c>
      <c r="M427" s="609">
        <f>SUM($I$417:I427)</f>
        <v>678</v>
      </c>
    </row>
    <row r="428" spans="1:13">
      <c r="A428" s="610"/>
      <c r="B428" s="611"/>
      <c r="C428" s="611" t="s">
        <v>168</v>
      </c>
      <c r="D428" s="1673">
        <v>131.6</v>
      </c>
      <c r="E428" s="657">
        <v>48</v>
      </c>
      <c r="F428" s="651">
        <v>3273</v>
      </c>
      <c r="G428" s="652">
        <v>10286</v>
      </c>
      <c r="H428" s="651">
        <v>7045</v>
      </c>
      <c r="I428" s="653">
        <v>52</v>
      </c>
      <c r="J428" s="1699">
        <v>168.232</v>
      </c>
      <c r="K428" s="660">
        <f t="shared" si="39"/>
        <v>109.8</v>
      </c>
      <c r="L428" s="658">
        <f>SUM($H$417:H428)</f>
        <v>131431</v>
      </c>
      <c r="M428" s="609">
        <f>SUM($I$417:I428)</f>
        <v>730</v>
      </c>
    </row>
    <row r="429" spans="1:13">
      <c r="A429" s="571">
        <v>2011</v>
      </c>
      <c r="B429" s="608" t="s">
        <v>205</v>
      </c>
      <c r="C429" s="606" t="s">
        <v>418</v>
      </c>
      <c r="D429" s="1671">
        <v>122</v>
      </c>
      <c r="E429" s="654">
        <v>47</v>
      </c>
      <c r="F429" s="644">
        <v>2232</v>
      </c>
      <c r="G429" s="645">
        <v>14256</v>
      </c>
      <c r="H429" s="644">
        <v>7666</v>
      </c>
      <c r="I429" s="646">
        <v>40</v>
      </c>
      <c r="J429" s="1698">
        <v>171.84200000000001</v>
      </c>
      <c r="K429" s="660">
        <f>ROUND((J429/J417*100),1)</f>
        <v>112</v>
      </c>
      <c r="L429" s="658">
        <f>SUM($H$429:H429)</f>
        <v>7666</v>
      </c>
      <c r="M429" s="609">
        <f>SUM($I$429:I429)</f>
        <v>40</v>
      </c>
    </row>
    <row r="430" spans="1:13">
      <c r="B430" s="608"/>
      <c r="C430" s="608" t="s">
        <v>419</v>
      </c>
      <c r="D430" s="1671">
        <v>129.5</v>
      </c>
      <c r="E430" s="654">
        <v>46.3</v>
      </c>
      <c r="F430" s="644">
        <v>2615</v>
      </c>
      <c r="G430" s="645">
        <v>13218</v>
      </c>
      <c r="H430" s="644">
        <v>10270</v>
      </c>
      <c r="I430" s="646">
        <v>55</v>
      </c>
      <c r="J430" s="1698">
        <v>176.137</v>
      </c>
      <c r="K430" s="660">
        <f>ROUND((J430/J418*100),1)</f>
        <v>113.7</v>
      </c>
      <c r="L430" s="658">
        <f>SUM($H$429:H430)</f>
        <v>17936</v>
      </c>
      <c r="M430" s="609">
        <f>SUM($I$429:I430)</f>
        <v>95</v>
      </c>
    </row>
    <row r="431" spans="1:13">
      <c r="B431" s="608"/>
      <c r="C431" s="608" t="s">
        <v>420</v>
      </c>
      <c r="D431" s="1671">
        <v>123.6</v>
      </c>
      <c r="E431" s="654">
        <v>45.6</v>
      </c>
      <c r="F431" s="644">
        <v>2685</v>
      </c>
      <c r="G431" s="645">
        <v>13535</v>
      </c>
      <c r="H431" s="644">
        <v>12204</v>
      </c>
      <c r="I431" s="646">
        <v>55</v>
      </c>
      <c r="J431" s="1698">
        <v>178.95099999999999</v>
      </c>
      <c r="K431" s="660">
        <f t="shared" ref="K431:K494" si="40">ROUND((J431/J419*100),1)</f>
        <v>112</v>
      </c>
      <c r="L431" s="658">
        <f>SUM($H$429:H431)</f>
        <v>30140</v>
      </c>
      <c r="M431" s="609">
        <f>SUM($I$429:I431)</f>
        <v>150</v>
      </c>
    </row>
    <row r="432" spans="1:13">
      <c r="B432" s="608"/>
      <c r="C432" s="608" t="s">
        <v>421</v>
      </c>
      <c r="D432" s="1671">
        <v>130.1</v>
      </c>
      <c r="E432" s="654">
        <v>48</v>
      </c>
      <c r="F432" s="644">
        <v>2607</v>
      </c>
      <c r="G432" s="645">
        <v>11975</v>
      </c>
      <c r="H432" s="644">
        <v>4305</v>
      </c>
      <c r="I432" s="646">
        <v>57</v>
      </c>
      <c r="J432" s="1698">
        <v>180.965</v>
      </c>
      <c r="K432" s="660">
        <f t="shared" si="40"/>
        <v>109.1</v>
      </c>
      <c r="L432" s="658">
        <f>SUM($H$429:H432)</f>
        <v>34445</v>
      </c>
      <c r="M432" s="609">
        <f>SUM($I$429:I432)</f>
        <v>207</v>
      </c>
    </row>
    <row r="433" spans="1:13">
      <c r="B433" s="608"/>
      <c r="C433" s="608" t="s">
        <v>422</v>
      </c>
      <c r="D433" s="1671">
        <v>124.3</v>
      </c>
      <c r="E433" s="654">
        <v>48.6</v>
      </c>
      <c r="F433" s="644">
        <v>2093</v>
      </c>
      <c r="G433" s="645">
        <v>10954</v>
      </c>
      <c r="H433" s="644">
        <v>5643</v>
      </c>
      <c r="I433" s="646">
        <v>45</v>
      </c>
      <c r="J433" s="1698">
        <v>179.80099999999999</v>
      </c>
      <c r="K433" s="660">
        <f t="shared" si="40"/>
        <v>110.7</v>
      </c>
      <c r="L433" s="658">
        <f>SUM($H$429:H433)</f>
        <v>40088</v>
      </c>
      <c r="M433" s="609">
        <f>SUM($I$429:I433)</f>
        <v>252</v>
      </c>
    </row>
    <row r="434" spans="1:13">
      <c r="B434" s="608"/>
      <c r="C434" s="608" t="s">
        <v>423</v>
      </c>
      <c r="D434" s="1671">
        <v>126.2</v>
      </c>
      <c r="E434" s="654">
        <v>48.6</v>
      </c>
      <c r="F434" s="644">
        <v>2817</v>
      </c>
      <c r="G434" s="645">
        <v>12182</v>
      </c>
      <c r="H434" s="644">
        <v>8868</v>
      </c>
      <c r="I434" s="646">
        <v>61</v>
      </c>
      <c r="J434" s="1698">
        <v>178.005</v>
      </c>
      <c r="K434" s="660">
        <f t="shared" si="40"/>
        <v>110.9</v>
      </c>
      <c r="L434" s="658">
        <f>SUM($H$429:H434)</f>
        <v>48956</v>
      </c>
      <c r="M434" s="609">
        <f>SUM($I$429:I434)</f>
        <v>313</v>
      </c>
    </row>
    <row r="435" spans="1:13">
      <c r="B435" s="608"/>
      <c r="C435" s="608" t="s">
        <v>424</v>
      </c>
      <c r="D435" s="1671">
        <v>122.6</v>
      </c>
      <c r="E435" s="654">
        <v>50.8</v>
      </c>
      <c r="F435" s="644">
        <v>3046</v>
      </c>
      <c r="G435" s="645">
        <v>12459</v>
      </c>
      <c r="H435" s="644">
        <v>9218</v>
      </c>
      <c r="I435" s="646">
        <v>56</v>
      </c>
      <c r="J435" s="1698">
        <v>177.51499999999999</v>
      </c>
      <c r="K435" s="660">
        <f t="shared" si="40"/>
        <v>111</v>
      </c>
      <c r="L435" s="658">
        <f>SUM($H$429:H435)</f>
        <v>58174</v>
      </c>
      <c r="M435" s="609">
        <f>SUM($I$429:I435)</f>
        <v>369</v>
      </c>
    </row>
    <row r="436" spans="1:13">
      <c r="B436" s="608"/>
      <c r="C436" s="608" t="s">
        <v>425</v>
      </c>
      <c r="D436" s="1671">
        <v>124.6</v>
      </c>
      <c r="E436" s="654">
        <v>49.7</v>
      </c>
      <c r="F436" s="644">
        <v>3334</v>
      </c>
      <c r="G436" s="645">
        <v>12891</v>
      </c>
      <c r="H436" s="644">
        <v>8191</v>
      </c>
      <c r="I436" s="646">
        <v>45</v>
      </c>
      <c r="J436" s="1698">
        <v>174.50299999999999</v>
      </c>
      <c r="K436" s="660">
        <f t="shared" si="40"/>
        <v>109.4</v>
      </c>
      <c r="L436" s="658">
        <f>SUM($H$429:H436)</f>
        <v>66365</v>
      </c>
      <c r="M436" s="609">
        <f>SUM($I$429:I436)</f>
        <v>414</v>
      </c>
    </row>
    <row r="437" spans="1:13">
      <c r="B437" s="608"/>
      <c r="C437" s="608" t="s">
        <v>426</v>
      </c>
      <c r="D437" s="1671">
        <v>118.9</v>
      </c>
      <c r="E437" s="654">
        <v>49.7</v>
      </c>
      <c r="F437" s="644">
        <v>2475</v>
      </c>
      <c r="G437" s="645">
        <v>12963</v>
      </c>
      <c r="H437" s="644">
        <v>12418</v>
      </c>
      <c r="I437" s="646">
        <v>56</v>
      </c>
      <c r="J437" s="1698">
        <v>168.89699999999999</v>
      </c>
      <c r="K437" s="660">
        <f t="shared" si="40"/>
        <v>104.3</v>
      </c>
      <c r="L437" s="658">
        <f>SUM($H$429:H437)</f>
        <v>78783</v>
      </c>
      <c r="M437" s="609">
        <f>SUM($I$429:I437)</f>
        <v>470</v>
      </c>
    </row>
    <row r="438" spans="1:13">
      <c r="B438" s="608"/>
      <c r="C438" s="608" t="s">
        <v>166</v>
      </c>
      <c r="D438" s="1671">
        <v>120.9</v>
      </c>
      <c r="E438" s="654">
        <v>53.3</v>
      </c>
      <c r="F438" s="644">
        <v>2480</v>
      </c>
      <c r="G438" s="645">
        <v>13716</v>
      </c>
      <c r="H438" s="644">
        <v>9663</v>
      </c>
      <c r="I438" s="646">
        <v>56</v>
      </c>
      <c r="J438" s="1698">
        <v>169.095</v>
      </c>
      <c r="K438" s="660">
        <f t="shared" si="40"/>
        <v>103.4</v>
      </c>
      <c r="L438" s="658">
        <f>SUM($H$429:H438)</f>
        <v>88446</v>
      </c>
      <c r="M438" s="609">
        <f>SUM($I$429:I438)</f>
        <v>526</v>
      </c>
    </row>
    <row r="439" spans="1:13">
      <c r="B439" s="608"/>
      <c r="C439" s="608" t="s">
        <v>167</v>
      </c>
      <c r="D439" s="1671">
        <v>123.5</v>
      </c>
      <c r="E439" s="654">
        <v>53.2</v>
      </c>
      <c r="F439" s="644">
        <v>2703</v>
      </c>
      <c r="G439" s="645">
        <v>12427</v>
      </c>
      <c r="H439" s="644">
        <v>10281</v>
      </c>
      <c r="I439" s="646">
        <v>53</v>
      </c>
      <c r="J439" s="1698">
        <v>166.65100000000001</v>
      </c>
      <c r="K439" s="660">
        <f>ROUND((J439/J427*100),1)</f>
        <v>101.3</v>
      </c>
      <c r="L439" s="658">
        <f>SUM($H$429:H439)</f>
        <v>98727</v>
      </c>
      <c r="M439" s="609">
        <f>SUM($I$429:I439)</f>
        <v>579</v>
      </c>
    </row>
    <row r="440" spans="1:13">
      <c r="B440" s="608"/>
      <c r="C440" s="611" t="s">
        <v>168</v>
      </c>
      <c r="D440" s="1671">
        <v>120.5</v>
      </c>
      <c r="E440" s="657">
        <v>52</v>
      </c>
      <c r="F440" s="651">
        <v>3398</v>
      </c>
      <c r="G440" s="652">
        <v>10887</v>
      </c>
      <c r="H440" s="651">
        <v>9044</v>
      </c>
      <c r="I440" s="653">
        <v>47</v>
      </c>
      <c r="J440" s="1699">
        <v>165.19499999999999</v>
      </c>
      <c r="K440" s="660">
        <f t="shared" si="40"/>
        <v>98.2</v>
      </c>
      <c r="L440" s="658">
        <f>SUM($H$429:H440)</f>
        <v>107771</v>
      </c>
      <c r="M440" s="609">
        <f>SUM($I$429:I440)</f>
        <v>626</v>
      </c>
    </row>
    <row r="441" spans="1:13">
      <c r="A441" s="605">
        <v>2012</v>
      </c>
      <c r="B441" s="606" t="s">
        <v>208</v>
      </c>
      <c r="C441" s="606" t="s">
        <v>418</v>
      </c>
      <c r="D441" s="1674">
        <v>122.6</v>
      </c>
      <c r="E441" s="654">
        <v>55.2</v>
      </c>
      <c r="F441" s="644">
        <v>2823</v>
      </c>
      <c r="G441" s="645">
        <v>14923</v>
      </c>
      <c r="H441" s="644">
        <v>10663</v>
      </c>
      <c r="I441" s="646">
        <v>56</v>
      </c>
      <c r="J441" s="1698">
        <v>169.1</v>
      </c>
      <c r="K441" s="660">
        <f t="shared" si="40"/>
        <v>98.4</v>
      </c>
      <c r="L441" s="658">
        <f>SUM($H$429:H441)</f>
        <v>118434</v>
      </c>
      <c r="M441" s="609">
        <f>SUM($I$429:I441)</f>
        <v>682</v>
      </c>
    </row>
    <row r="442" spans="1:13">
      <c r="B442" s="608"/>
      <c r="C442" s="608" t="s">
        <v>419</v>
      </c>
      <c r="D442" s="1671">
        <v>123.6</v>
      </c>
      <c r="E442" s="654">
        <v>53.5</v>
      </c>
      <c r="F442" s="644">
        <v>2314</v>
      </c>
      <c r="G442" s="645">
        <v>14292</v>
      </c>
      <c r="H442" s="644">
        <v>13643</v>
      </c>
      <c r="I442" s="646">
        <v>54</v>
      </c>
      <c r="J442" s="1698">
        <v>171.37200000000001</v>
      </c>
      <c r="K442" s="660">
        <f t="shared" si="40"/>
        <v>97.3</v>
      </c>
      <c r="L442" s="658">
        <f>SUM($H$429:H442)</f>
        <v>132077</v>
      </c>
      <c r="M442" s="609">
        <f>SUM($I$429:I442)</f>
        <v>736</v>
      </c>
    </row>
    <row r="443" spans="1:13">
      <c r="B443" s="608"/>
      <c r="C443" s="608" t="s">
        <v>420</v>
      </c>
      <c r="D443" s="1671">
        <v>118.2</v>
      </c>
      <c r="E443" s="654">
        <v>55.3</v>
      </c>
      <c r="F443" s="644">
        <v>2923</v>
      </c>
      <c r="G443" s="645">
        <v>14565</v>
      </c>
      <c r="H443" s="644">
        <v>20212</v>
      </c>
      <c r="I443" s="646">
        <v>49</v>
      </c>
      <c r="J443" s="1698">
        <v>173.10599999999999</v>
      </c>
      <c r="K443" s="660">
        <f t="shared" si="40"/>
        <v>96.7</v>
      </c>
      <c r="L443" s="658">
        <f>SUM($H$429:H443)</f>
        <v>152289</v>
      </c>
      <c r="M443" s="609">
        <f>SUM($I$429:I443)</f>
        <v>785</v>
      </c>
    </row>
    <row r="444" spans="1:13">
      <c r="B444" s="608"/>
      <c r="C444" s="608" t="s">
        <v>421</v>
      </c>
      <c r="D444" s="1671">
        <v>119.2</v>
      </c>
      <c r="E444" s="654">
        <v>56.3</v>
      </c>
      <c r="F444" s="644">
        <v>2579</v>
      </c>
      <c r="G444" s="645">
        <v>12829</v>
      </c>
      <c r="H444" s="644">
        <v>8091</v>
      </c>
      <c r="I444" s="646">
        <v>45</v>
      </c>
      <c r="J444" s="1698">
        <v>172.52600000000001</v>
      </c>
      <c r="K444" s="660">
        <f t="shared" si="40"/>
        <v>95.3</v>
      </c>
      <c r="L444" s="658">
        <f>SUM($H$429:H444)</f>
        <v>160380</v>
      </c>
      <c r="M444" s="609">
        <f>SUM($I$429:I444)</f>
        <v>830</v>
      </c>
    </row>
    <row r="445" spans="1:13">
      <c r="B445" s="608"/>
      <c r="C445" s="608" t="s">
        <v>422</v>
      </c>
      <c r="D445" s="1671">
        <v>117</v>
      </c>
      <c r="E445" s="654">
        <v>51.9</v>
      </c>
      <c r="F445" s="644">
        <v>2581</v>
      </c>
      <c r="G445" s="645">
        <v>13417</v>
      </c>
      <c r="H445" s="644">
        <v>9038</v>
      </c>
      <c r="I445" s="646">
        <v>45</v>
      </c>
      <c r="J445" s="1698">
        <v>166.96799999999999</v>
      </c>
      <c r="K445" s="660">
        <f t="shared" si="40"/>
        <v>92.9</v>
      </c>
      <c r="L445" s="658">
        <f>SUM($H$429:H445)</f>
        <v>169418</v>
      </c>
      <c r="M445" s="609">
        <f>SUM($I$429:I445)</f>
        <v>875</v>
      </c>
    </row>
    <row r="446" spans="1:13">
      <c r="B446" s="608"/>
      <c r="C446" s="608" t="s">
        <v>423</v>
      </c>
      <c r="D446" s="1671">
        <v>117.1</v>
      </c>
      <c r="E446" s="654">
        <v>55.5</v>
      </c>
      <c r="F446" s="644">
        <v>3066</v>
      </c>
      <c r="G446" s="645">
        <v>13139</v>
      </c>
      <c r="H446" s="644">
        <v>12489</v>
      </c>
      <c r="I446" s="646">
        <v>53</v>
      </c>
      <c r="J446" s="1698">
        <v>164.232</v>
      </c>
      <c r="K446" s="660">
        <f t="shared" si="40"/>
        <v>92.3</v>
      </c>
      <c r="L446" s="658">
        <f>SUM($H$429:H446)</f>
        <v>181907</v>
      </c>
      <c r="M446" s="609">
        <f>SUM($I$429:I446)</f>
        <v>928</v>
      </c>
    </row>
    <row r="447" spans="1:13">
      <c r="B447" s="608"/>
      <c r="C447" s="608" t="s">
        <v>424</v>
      </c>
      <c r="D447" s="1671">
        <v>113.3</v>
      </c>
      <c r="E447" s="654">
        <v>53.1</v>
      </c>
      <c r="F447" s="644">
        <v>3152</v>
      </c>
      <c r="G447" s="645">
        <v>13620</v>
      </c>
      <c r="H447" s="644">
        <v>12380</v>
      </c>
      <c r="I447" s="646">
        <v>62</v>
      </c>
      <c r="J447" s="1698">
        <v>163.41999999999999</v>
      </c>
      <c r="K447" s="660">
        <f t="shared" si="40"/>
        <v>92.1</v>
      </c>
      <c r="L447" s="658">
        <f>SUM($H$429:H447)</f>
        <v>194287</v>
      </c>
      <c r="M447" s="609">
        <f>SUM($I$429:I447)</f>
        <v>990</v>
      </c>
    </row>
    <row r="448" spans="1:13">
      <c r="B448" s="608"/>
      <c r="C448" s="608" t="s">
        <v>425</v>
      </c>
      <c r="D448" s="1671">
        <v>114.6</v>
      </c>
      <c r="E448" s="654">
        <v>55.5</v>
      </c>
      <c r="F448" s="644">
        <v>2699</v>
      </c>
      <c r="G448" s="645">
        <v>13436</v>
      </c>
      <c r="H448" s="644">
        <v>8722</v>
      </c>
      <c r="I448" s="646">
        <v>61</v>
      </c>
      <c r="J448" s="1698">
        <v>164.42400000000001</v>
      </c>
      <c r="K448" s="660">
        <f t="shared" si="40"/>
        <v>94.2</v>
      </c>
      <c r="L448" s="658">
        <f>SUM($H$429:H448)</f>
        <v>203009</v>
      </c>
      <c r="M448" s="609">
        <f>SUM($I$429:I448)</f>
        <v>1051</v>
      </c>
    </row>
    <row r="449" spans="1:13">
      <c r="B449" s="608"/>
      <c r="C449" s="608" t="s">
        <v>426</v>
      </c>
      <c r="D449" s="1671">
        <v>112.6</v>
      </c>
      <c r="E449" s="654">
        <v>57.1</v>
      </c>
      <c r="F449" s="644">
        <v>2534</v>
      </c>
      <c r="G449" s="645">
        <v>13527</v>
      </c>
      <c r="H449" s="644">
        <v>11447</v>
      </c>
      <c r="I449" s="646">
        <v>43</v>
      </c>
      <c r="J449" s="1698">
        <v>166.262</v>
      </c>
      <c r="K449" s="660">
        <f>ROUND((J449/J437*100),1)</f>
        <v>98.4</v>
      </c>
      <c r="L449" s="658">
        <f>SUM($H$429:H449)</f>
        <v>214456</v>
      </c>
      <c r="M449" s="609">
        <f>SUM($I$429:I449)</f>
        <v>1094</v>
      </c>
    </row>
    <row r="450" spans="1:13">
      <c r="B450" s="608"/>
      <c r="C450" s="608" t="s">
        <v>166</v>
      </c>
      <c r="D450" s="1671">
        <v>110.8</v>
      </c>
      <c r="E450" s="654">
        <v>54.6</v>
      </c>
      <c r="F450" s="644">
        <v>3051</v>
      </c>
      <c r="G450" s="645">
        <v>14279</v>
      </c>
      <c r="H450" s="644">
        <v>8748</v>
      </c>
      <c r="I450" s="646">
        <v>52</v>
      </c>
      <c r="J450" s="1698">
        <v>163.82400000000001</v>
      </c>
      <c r="K450" s="660">
        <f t="shared" si="40"/>
        <v>96.9</v>
      </c>
      <c r="L450" s="658">
        <f>SUM($H$429:H450)</f>
        <v>223204</v>
      </c>
      <c r="M450" s="609">
        <f>SUM($I$429:I450)</f>
        <v>1146</v>
      </c>
    </row>
    <row r="451" spans="1:13">
      <c r="B451" s="608"/>
      <c r="C451" s="608" t="s">
        <v>167</v>
      </c>
      <c r="D451" s="1671">
        <v>105.3</v>
      </c>
      <c r="E451" s="654">
        <v>685.6</v>
      </c>
      <c r="F451" s="644">
        <v>2780</v>
      </c>
      <c r="G451" s="645">
        <v>12812</v>
      </c>
      <c r="H451" s="644">
        <v>9704</v>
      </c>
      <c r="I451" s="646">
        <v>46</v>
      </c>
      <c r="J451" s="1698">
        <v>166.279</v>
      </c>
      <c r="K451" s="660">
        <f t="shared" si="40"/>
        <v>99.8</v>
      </c>
      <c r="L451" s="658">
        <f>SUM($H$429:H451)</f>
        <v>232908</v>
      </c>
      <c r="M451" s="609">
        <f>SUM($I$429:I451)</f>
        <v>1192</v>
      </c>
    </row>
    <row r="452" spans="1:13">
      <c r="A452" s="610"/>
      <c r="B452" s="611"/>
      <c r="C452" s="611" t="s">
        <v>168</v>
      </c>
      <c r="D452" s="1673">
        <v>110.1</v>
      </c>
      <c r="E452" s="657">
        <v>880.3</v>
      </c>
      <c r="F452" s="651">
        <v>3193</v>
      </c>
      <c r="G452" s="652">
        <v>11067</v>
      </c>
      <c r="H452" s="651">
        <v>8444</v>
      </c>
      <c r="I452" s="653">
        <v>57</v>
      </c>
      <c r="J452" s="1699">
        <v>169.679</v>
      </c>
      <c r="K452" s="660">
        <f t="shared" si="40"/>
        <v>102.7</v>
      </c>
      <c r="L452" s="658">
        <f>SUM($H$429:H452)</f>
        <v>241352</v>
      </c>
      <c r="M452" s="609">
        <f>SUM($I$429:I452)</f>
        <v>1249</v>
      </c>
    </row>
    <row r="453" spans="1:13">
      <c r="A453" s="571">
        <v>2013</v>
      </c>
      <c r="B453" s="608" t="s">
        <v>212</v>
      </c>
      <c r="C453" s="606" t="s">
        <v>418</v>
      </c>
      <c r="D453" s="1671">
        <v>110.5</v>
      </c>
      <c r="E453" s="654">
        <v>74.3</v>
      </c>
      <c r="F453" s="644">
        <v>2155</v>
      </c>
      <c r="G453" s="645">
        <v>15357</v>
      </c>
      <c r="H453" s="644">
        <v>9446</v>
      </c>
      <c r="I453" s="646">
        <v>51</v>
      </c>
      <c r="J453" s="1698">
        <v>173.5</v>
      </c>
      <c r="K453" s="660">
        <f t="shared" si="40"/>
        <v>102.6</v>
      </c>
      <c r="L453" s="609"/>
      <c r="M453" s="609"/>
    </row>
    <row r="454" spans="1:13">
      <c r="B454" s="608"/>
      <c r="C454" s="608" t="s">
        <v>419</v>
      </c>
      <c r="D454" s="1671">
        <v>114</v>
      </c>
      <c r="E454" s="654">
        <v>73.8</v>
      </c>
      <c r="F454" s="644">
        <v>2607</v>
      </c>
      <c r="G454" s="645">
        <v>14345</v>
      </c>
      <c r="H454" s="644">
        <v>12122</v>
      </c>
      <c r="I454" s="646">
        <v>47</v>
      </c>
      <c r="J454" s="1698">
        <v>174.999</v>
      </c>
      <c r="K454" s="660">
        <f t="shared" si="40"/>
        <v>102.1</v>
      </c>
      <c r="L454" s="609"/>
      <c r="M454" s="609"/>
    </row>
    <row r="455" spans="1:13">
      <c r="B455" s="608"/>
      <c r="C455" s="608" t="s">
        <v>420</v>
      </c>
      <c r="D455" s="1671">
        <v>117.4</v>
      </c>
      <c r="E455" s="654">
        <v>72.5</v>
      </c>
      <c r="F455" s="644">
        <v>2732</v>
      </c>
      <c r="G455" s="645">
        <v>14329</v>
      </c>
      <c r="H455" s="644">
        <v>16107</v>
      </c>
      <c r="I455" s="646">
        <v>47</v>
      </c>
      <c r="J455" s="1698">
        <v>175.959</v>
      </c>
      <c r="K455" s="660">
        <f t="shared" si="40"/>
        <v>101.6</v>
      </c>
      <c r="L455" s="609"/>
      <c r="M455" s="609"/>
    </row>
    <row r="456" spans="1:13">
      <c r="B456" s="608"/>
      <c r="C456" s="608" t="s">
        <v>421</v>
      </c>
      <c r="D456" s="1671">
        <v>111.2</v>
      </c>
      <c r="E456" s="654">
        <v>69.2</v>
      </c>
      <c r="F456" s="644">
        <v>2443</v>
      </c>
      <c r="G456" s="645">
        <v>13829</v>
      </c>
      <c r="H456" s="644">
        <v>8565</v>
      </c>
      <c r="I456" s="646">
        <v>45</v>
      </c>
      <c r="J456" s="1698">
        <v>176.05099999999999</v>
      </c>
      <c r="K456" s="660">
        <f t="shared" si="40"/>
        <v>102</v>
      </c>
      <c r="L456" s="609"/>
      <c r="M456" s="609"/>
    </row>
    <row r="457" spans="1:13">
      <c r="B457" s="608"/>
      <c r="C457" s="608" t="s">
        <v>422</v>
      </c>
      <c r="D457" s="1671">
        <v>114</v>
      </c>
      <c r="E457" s="654">
        <v>66.7</v>
      </c>
      <c r="F457" s="644">
        <v>2632</v>
      </c>
      <c r="G457" s="645">
        <v>13159</v>
      </c>
      <c r="H457" s="644">
        <v>8947</v>
      </c>
      <c r="I457" s="646">
        <v>48</v>
      </c>
      <c r="J457" s="1698">
        <v>177.61799999999999</v>
      </c>
      <c r="K457" s="660">
        <f t="shared" si="40"/>
        <v>106.4</v>
      </c>
      <c r="L457" s="609"/>
      <c r="M457" s="609"/>
    </row>
    <row r="458" spans="1:13">
      <c r="B458" s="608"/>
      <c r="C458" s="608" t="s">
        <v>423</v>
      </c>
      <c r="D458" s="1671">
        <v>113</v>
      </c>
      <c r="E458" s="654">
        <v>70</v>
      </c>
      <c r="F458" s="644">
        <v>2939</v>
      </c>
      <c r="G458" s="645">
        <v>12689</v>
      </c>
      <c r="H458" s="644">
        <v>10650</v>
      </c>
      <c r="I458" s="646">
        <v>34</v>
      </c>
      <c r="J458" s="1698">
        <v>175.42699999999999</v>
      </c>
      <c r="K458" s="660">
        <f t="shared" si="40"/>
        <v>106.8</v>
      </c>
      <c r="L458" s="609"/>
      <c r="M458" s="609"/>
    </row>
    <row r="459" spans="1:13">
      <c r="B459" s="608"/>
      <c r="C459" s="608" t="s">
        <v>424</v>
      </c>
      <c r="D459" s="1671">
        <v>114.6</v>
      </c>
      <c r="E459" s="654">
        <v>69.599999999999994</v>
      </c>
      <c r="F459" s="644">
        <v>3100</v>
      </c>
      <c r="G459" s="645">
        <v>14338</v>
      </c>
      <c r="H459" s="644">
        <v>10990</v>
      </c>
      <c r="I459" s="646">
        <v>38</v>
      </c>
      <c r="J459" s="1698">
        <v>176.85400000000001</v>
      </c>
      <c r="K459" s="660">
        <f t="shared" si="40"/>
        <v>108.2</v>
      </c>
      <c r="L459" s="609"/>
      <c r="M459" s="609"/>
    </row>
    <row r="460" spans="1:13">
      <c r="B460" s="608"/>
      <c r="C460" s="608" t="s">
        <v>425</v>
      </c>
      <c r="D460" s="1671">
        <v>114.5</v>
      </c>
      <c r="E460" s="654">
        <v>66.900000000000006</v>
      </c>
      <c r="F460" s="644">
        <v>2735</v>
      </c>
      <c r="G460" s="645">
        <v>13563</v>
      </c>
      <c r="H460" s="644">
        <v>8577</v>
      </c>
      <c r="I460" s="646">
        <v>42</v>
      </c>
      <c r="J460" s="1698">
        <v>180.02500000000001</v>
      </c>
      <c r="K460" s="660">
        <f t="shared" si="40"/>
        <v>109.5</v>
      </c>
      <c r="L460" s="609"/>
      <c r="M460" s="609"/>
    </row>
    <row r="461" spans="1:13">
      <c r="B461" s="608"/>
      <c r="C461" s="608" t="s">
        <v>426</v>
      </c>
      <c r="D461" s="1671">
        <v>113</v>
      </c>
      <c r="E461" s="654">
        <v>67.5</v>
      </c>
      <c r="F461" s="644">
        <v>2759</v>
      </c>
      <c r="G461" s="645">
        <v>13982</v>
      </c>
      <c r="H461" s="644">
        <v>12966</v>
      </c>
      <c r="I461" s="646">
        <v>54</v>
      </c>
      <c r="J461" s="1698">
        <v>180.55500000000001</v>
      </c>
      <c r="K461" s="660">
        <f>ROUND((J461/J449*100),1)</f>
        <v>108.6</v>
      </c>
      <c r="L461" s="609"/>
      <c r="M461" s="609"/>
    </row>
    <row r="462" spans="1:13">
      <c r="B462" s="608"/>
      <c r="C462" s="608" t="s">
        <v>166</v>
      </c>
      <c r="D462" s="1671">
        <v>116</v>
      </c>
      <c r="E462" s="654">
        <v>67</v>
      </c>
      <c r="F462" s="644">
        <v>3719</v>
      </c>
      <c r="G462" s="645">
        <v>15837</v>
      </c>
      <c r="H462" s="644">
        <v>10515</v>
      </c>
      <c r="I462" s="646">
        <v>49</v>
      </c>
      <c r="J462" s="1698">
        <v>181.60499999999999</v>
      </c>
      <c r="K462" s="660">
        <f t="shared" si="40"/>
        <v>110.9</v>
      </c>
      <c r="L462" s="609"/>
      <c r="M462" s="609"/>
    </row>
    <row r="463" spans="1:13">
      <c r="B463" s="608"/>
      <c r="C463" s="608" t="s">
        <v>167</v>
      </c>
      <c r="D463" s="1671">
        <v>117.5</v>
      </c>
      <c r="E463" s="654">
        <v>66</v>
      </c>
      <c r="F463" s="644">
        <v>4017</v>
      </c>
      <c r="G463" s="645">
        <v>13753</v>
      </c>
      <c r="H463" s="644">
        <v>11038</v>
      </c>
      <c r="I463" s="646">
        <v>48</v>
      </c>
      <c r="J463" s="1698">
        <v>184.13200000000001</v>
      </c>
      <c r="K463" s="660">
        <f t="shared" si="40"/>
        <v>110.7</v>
      </c>
      <c r="L463" s="609"/>
      <c r="M463" s="609"/>
    </row>
    <row r="464" spans="1:13">
      <c r="B464" s="608"/>
      <c r="C464" s="611" t="s">
        <v>168</v>
      </c>
      <c r="D464" s="1671">
        <v>117.5</v>
      </c>
      <c r="E464" s="654">
        <v>67.599999999999994</v>
      </c>
      <c r="F464" s="644">
        <v>4238</v>
      </c>
      <c r="G464" s="645">
        <v>12664</v>
      </c>
      <c r="H464" s="644">
        <v>10462</v>
      </c>
      <c r="I464" s="653">
        <v>33</v>
      </c>
      <c r="J464" s="1699">
        <v>188.334</v>
      </c>
      <c r="K464" s="660">
        <f t="shared" si="40"/>
        <v>111</v>
      </c>
      <c r="L464" s="609"/>
      <c r="M464" s="609"/>
    </row>
    <row r="465" spans="1:13">
      <c r="A465" s="605">
        <v>2014</v>
      </c>
      <c r="B465" s="606" t="s">
        <v>215</v>
      </c>
      <c r="C465" s="606" t="s">
        <v>418</v>
      </c>
      <c r="D465" s="1674">
        <v>119.7</v>
      </c>
      <c r="E465" s="659">
        <v>66.3</v>
      </c>
      <c r="F465" s="640">
        <v>2504</v>
      </c>
      <c r="G465" s="641">
        <v>17285</v>
      </c>
      <c r="H465" s="640">
        <v>11804</v>
      </c>
      <c r="I465" s="646">
        <v>36</v>
      </c>
      <c r="J465" s="1698">
        <v>187.995</v>
      </c>
      <c r="K465" s="660">
        <f t="shared" si="40"/>
        <v>108.4</v>
      </c>
      <c r="L465" s="609"/>
      <c r="M465" s="609"/>
    </row>
    <row r="466" spans="1:13">
      <c r="B466" s="608"/>
      <c r="C466" s="608" t="s">
        <v>419</v>
      </c>
      <c r="D466" s="1671">
        <v>115.2</v>
      </c>
      <c r="E466" s="654">
        <v>64.7</v>
      </c>
      <c r="F466" s="644">
        <v>2789</v>
      </c>
      <c r="G466" s="645">
        <v>15972</v>
      </c>
      <c r="H466" s="644">
        <v>14114</v>
      </c>
      <c r="I466" s="646">
        <v>43</v>
      </c>
      <c r="J466" s="1698">
        <v>189.005</v>
      </c>
      <c r="K466" s="660">
        <f t="shared" si="40"/>
        <v>108</v>
      </c>
      <c r="L466" s="609"/>
      <c r="M466" s="609"/>
    </row>
    <row r="467" spans="1:13">
      <c r="B467" s="608"/>
      <c r="C467" s="608" t="s">
        <v>420</v>
      </c>
      <c r="D467" s="1671">
        <v>114.4</v>
      </c>
      <c r="E467" s="654">
        <v>67.2</v>
      </c>
      <c r="F467" s="644">
        <v>2545</v>
      </c>
      <c r="G467" s="645">
        <v>14548</v>
      </c>
      <c r="H467" s="644">
        <v>18931</v>
      </c>
      <c r="I467" s="646">
        <v>46</v>
      </c>
      <c r="J467" s="1698">
        <v>187.69499999999999</v>
      </c>
      <c r="K467" s="660">
        <f t="shared" si="40"/>
        <v>106.7</v>
      </c>
      <c r="L467" s="609"/>
      <c r="M467" s="609"/>
    </row>
    <row r="468" spans="1:13">
      <c r="B468" s="608"/>
      <c r="C468" s="608" t="s">
        <v>421</v>
      </c>
      <c r="D468" s="1671">
        <v>115.5</v>
      </c>
      <c r="E468" s="654">
        <v>69.5</v>
      </c>
      <c r="F468" s="644">
        <v>2719</v>
      </c>
      <c r="G468" s="645">
        <v>15333</v>
      </c>
      <c r="H468" s="644">
        <v>7388</v>
      </c>
      <c r="I468" s="646">
        <v>49</v>
      </c>
      <c r="J468" s="1698">
        <v>187.31299999999999</v>
      </c>
      <c r="K468" s="660">
        <f t="shared" si="40"/>
        <v>106.4</v>
      </c>
      <c r="L468" s="609"/>
      <c r="M468" s="609"/>
    </row>
    <row r="469" spans="1:13">
      <c r="B469" s="608"/>
      <c r="C469" s="608" t="s">
        <v>422</v>
      </c>
      <c r="D469" s="1671">
        <v>115.7</v>
      </c>
      <c r="E469" s="654">
        <v>72.2</v>
      </c>
      <c r="F469" s="644">
        <v>2491</v>
      </c>
      <c r="G469" s="645">
        <v>14075</v>
      </c>
      <c r="H469" s="644">
        <v>8065</v>
      </c>
      <c r="I469" s="646">
        <v>36</v>
      </c>
      <c r="J469" s="1698">
        <v>186.10499999999999</v>
      </c>
      <c r="K469" s="660">
        <f t="shared" si="40"/>
        <v>104.8</v>
      </c>
      <c r="L469" s="609"/>
      <c r="M469" s="609"/>
    </row>
    <row r="470" spans="1:13">
      <c r="B470" s="608"/>
      <c r="C470" s="608" t="s">
        <v>423</v>
      </c>
      <c r="D470" s="1671">
        <v>114.9</v>
      </c>
      <c r="E470" s="654">
        <v>72.900000000000006</v>
      </c>
      <c r="F470" s="644">
        <v>2919</v>
      </c>
      <c r="G470" s="645">
        <v>14161</v>
      </c>
      <c r="H470" s="644">
        <v>9936</v>
      </c>
      <c r="I470" s="646">
        <v>52</v>
      </c>
      <c r="J470" s="1698">
        <v>187.03100000000001</v>
      </c>
      <c r="K470" s="660">
        <f t="shared" si="40"/>
        <v>106.6</v>
      </c>
      <c r="L470" s="609"/>
      <c r="M470" s="609"/>
    </row>
    <row r="471" spans="1:13">
      <c r="B471" s="608"/>
      <c r="C471" s="608" t="s">
        <v>424</v>
      </c>
      <c r="D471" s="1671">
        <v>115.7</v>
      </c>
      <c r="E471" s="654">
        <v>73.3</v>
      </c>
      <c r="F471" s="644">
        <v>2067</v>
      </c>
      <c r="G471" s="645">
        <v>15338</v>
      </c>
      <c r="H471" s="644">
        <v>10855</v>
      </c>
      <c r="I471" s="646">
        <v>46</v>
      </c>
      <c r="J471" s="1698">
        <v>187.98400000000001</v>
      </c>
      <c r="K471" s="660">
        <f t="shared" si="40"/>
        <v>106.3</v>
      </c>
      <c r="L471" s="609"/>
      <c r="M471" s="609"/>
    </row>
    <row r="472" spans="1:13">
      <c r="B472" s="608"/>
      <c r="C472" s="608" t="s">
        <v>425</v>
      </c>
      <c r="D472" s="1671">
        <v>114</v>
      </c>
      <c r="E472" s="654">
        <v>72.8</v>
      </c>
      <c r="F472" s="644">
        <v>4167</v>
      </c>
      <c r="G472" s="645">
        <v>14131</v>
      </c>
      <c r="H472" s="644">
        <v>7907</v>
      </c>
      <c r="I472" s="646">
        <v>33</v>
      </c>
      <c r="J472" s="1698">
        <v>187.76</v>
      </c>
      <c r="K472" s="660">
        <f>ROUND((J472/J460*100),1)</f>
        <v>104.3</v>
      </c>
      <c r="L472" s="609"/>
      <c r="M472" s="609"/>
    </row>
    <row r="473" spans="1:13">
      <c r="B473" s="608"/>
      <c r="C473" s="608" t="s">
        <v>426</v>
      </c>
      <c r="D473" s="1671">
        <v>115.3</v>
      </c>
      <c r="E473" s="654">
        <v>73.7</v>
      </c>
      <c r="F473" s="644">
        <v>2948</v>
      </c>
      <c r="G473" s="645">
        <v>14941</v>
      </c>
      <c r="H473" s="644">
        <v>12717</v>
      </c>
      <c r="I473" s="646">
        <v>49</v>
      </c>
      <c r="J473" s="1698">
        <v>186.67699999999999</v>
      </c>
      <c r="K473" s="660">
        <f t="shared" si="40"/>
        <v>103.4</v>
      </c>
      <c r="L473" s="609"/>
      <c r="M473" s="609"/>
    </row>
    <row r="474" spans="1:13">
      <c r="B474" s="608"/>
      <c r="C474" s="608" t="s">
        <v>166</v>
      </c>
      <c r="D474" s="1671">
        <v>117.1</v>
      </c>
      <c r="E474" s="654">
        <v>72</v>
      </c>
      <c r="F474" s="644">
        <v>3143</v>
      </c>
      <c r="G474" s="645">
        <v>16630</v>
      </c>
      <c r="H474" s="644">
        <v>9421</v>
      </c>
      <c r="I474" s="646">
        <v>42</v>
      </c>
      <c r="J474" s="1698">
        <v>185.78</v>
      </c>
      <c r="K474" s="660">
        <f t="shared" si="40"/>
        <v>102.3</v>
      </c>
      <c r="L474" s="609"/>
      <c r="M474" s="609"/>
    </row>
    <row r="475" spans="1:13">
      <c r="B475" s="608"/>
      <c r="C475" s="608" t="s">
        <v>167</v>
      </c>
      <c r="D475" s="1671">
        <v>115.8</v>
      </c>
      <c r="E475" s="654">
        <v>71.8</v>
      </c>
      <c r="F475" s="644">
        <v>3265</v>
      </c>
      <c r="G475" s="645">
        <v>13466</v>
      </c>
      <c r="H475" s="644">
        <v>9306</v>
      </c>
      <c r="I475" s="646">
        <v>39</v>
      </c>
      <c r="J475" s="1698">
        <v>186.98500000000001</v>
      </c>
      <c r="K475" s="660">
        <f t="shared" si="40"/>
        <v>101.5</v>
      </c>
      <c r="L475" s="609"/>
      <c r="M475" s="609"/>
    </row>
    <row r="476" spans="1:13">
      <c r="A476" s="610"/>
      <c r="B476" s="611"/>
      <c r="C476" s="611" t="s">
        <v>168</v>
      </c>
      <c r="D476" s="1673">
        <v>116.7</v>
      </c>
      <c r="E476" s="657">
        <v>72.7</v>
      </c>
      <c r="F476" s="651">
        <v>2765</v>
      </c>
      <c r="G476" s="652">
        <v>12534</v>
      </c>
      <c r="H476" s="651">
        <v>9472</v>
      </c>
      <c r="I476" s="653">
        <v>46</v>
      </c>
      <c r="J476" s="1699">
        <v>183.036</v>
      </c>
      <c r="K476" s="660">
        <f t="shared" si="40"/>
        <v>97.2</v>
      </c>
      <c r="L476" s="609"/>
      <c r="M476" s="609"/>
    </row>
    <row r="477" spans="1:13">
      <c r="A477" s="571">
        <v>2015</v>
      </c>
      <c r="B477" s="608" t="s">
        <v>217</v>
      </c>
      <c r="C477" s="606" t="s">
        <v>418</v>
      </c>
      <c r="D477" s="1671">
        <v>121.1</v>
      </c>
      <c r="E477" s="654">
        <v>69.7</v>
      </c>
      <c r="F477" s="644">
        <v>1830</v>
      </c>
      <c r="G477" s="645">
        <v>18311</v>
      </c>
      <c r="H477" s="644">
        <v>9963</v>
      </c>
      <c r="I477" s="646">
        <v>33</v>
      </c>
      <c r="J477" s="1698">
        <v>176.00299999999999</v>
      </c>
      <c r="K477" s="660">
        <f t="shared" si="40"/>
        <v>93.6</v>
      </c>
      <c r="L477" s="609"/>
      <c r="M477" s="609"/>
    </row>
    <row r="478" spans="1:13">
      <c r="B478" s="608"/>
      <c r="C478" s="608" t="s">
        <v>419</v>
      </c>
      <c r="D478" s="1671">
        <v>115.6</v>
      </c>
      <c r="E478" s="654">
        <v>72.2</v>
      </c>
      <c r="F478" s="644">
        <v>2308</v>
      </c>
      <c r="G478" s="645">
        <v>15787</v>
      </c>
      <c r="H478" s="644">
        <v>12419</v>
      </c>
      <c r="I478" s="646">
        <v>40</v>
      </c>
      <c r="J478" s="1698">
        <v>177.43</v>
      </c>
      <c r="K478" s="660">
        <f t="shared" si="40"/>
        <v>93.9</v>
      </c>
      <c r="L478" s="609"/>
      <c r="M478" s="609"/>
    </row>
    <row r="479" spans="1:13">
      <c r="B479" s="608"/>
      <c r="C479" s="608" t="s">
        <v>420</v>
      </c>
      <c r="D479" s="1671">
        <v>116.7</v>
      </c>
      <c r="E479" s="654">
        <v>72</v>
      </c>
      <c r="F479" s="644">
        <v>2898</v>
      </c>
      <c r="G479" s="645">
        <v>14929</v>
      </c>
      <c r="H479" s="644">
        <v>16165</v>
      </c>
      <c r="I479" s="646">
        <v>53</v>
      </c>
      <c r="J479" s="1698">
        <v>175.26</v>
      </c>
      <c r="K479" s="660">
        <f t="shared" si="40"/>
        <v>93.4</v>
      </c>
      <c r="L479" s="609"/>
      <c r="M479" s="609"/>
    </row>
    <row r="480" spans="1:13">
      <c r="B480" s="608"/>
      <c r="C480" s="608" t="s">
        <v>421</v>
      </c>
      <c r="D480" s="1671">
        <v>111.2</v>
      </c>
      <c r="E480" s="654">
        <v>70.8</v>
      </c>
      <c r="F480" s="644">
        <v>2364</v>
      </c>
      <c r="G480" s="645">
        <v>15686</v>
      </c>
      <c r="H480" s="644">
        <v>7527</v>
      </c>
      <c r="I480" s="646">
        <v>43</v>
      </c>
      <c r="J480" s="1698">
        <v>177.10599999999999</v>
      </c>
      <c r="K480" s="660">
        <f t="shared" si="40"/>
        <v>94.6</v>
      </c>
      <c r="L480" s="609"/>
      <c r="M480" s="609"/>
    </row>
    <row r="481" spans="1:13">
      <c r="B481" s="608"/>
      <c r="C481" s="608" t="s">
        <v>422</v>
      </c>
      <c r="D481" s="1671">
        <v>114.2</v>
      </c>
      <c r="E481" s="654">
        <v>72.5</v>
      </c>
      <c r="F481" s="644">
        <v>2985</v>
      </c>
      <c r="G481" s="645">
        <v>13353</v>
      </c>
      <c r="H481" s="644">
        <v>8686</v>
      </c>
      <c r="I481" s="646">
        <v>45</v>
      </c>
      <c r="J481" s="1698">
        <v>178.137</v>
      </c>
      <c r="K481" s="660">
        <f t="shared" si="40"/>
        <v>95.7</v>
      </c>
      <c r="L481" s="609"/>
      <c r="M481" s="609"/>
    </row>
    <row r="482" spans="1:13">
      <c r="B482" s="608"/>
      <c r="C482" s="608" t="s">
        <v>423</v>
      </c>
      <c r="D482" s="1671">
        <v>111.3</v>
      </c>
      <c r="E482" s="654">
        <v>73.7</v>
      </c>
      <c r="F482" s="644">
        <v>3667</v>
      </c>
      <c r="G482" s="645">
        <v>14634</v>
      </c>
      <c r="H482" s="644">
        <v>10964</v>
      </c>
      <c r="I482" s="646">
        <v>49</v>
      </c>
      <c r="J482" s="1698">
        <v>176.76900000000001</v>
      </c>
      <c r="K482" s="660">
        <f t="shared" si="40"/>
        <v>94.5</v>
      </c>
      <c r="L482" s="609"/>
      <c r="M482" s="609"/>
    </row>
    <row r="483" spans="1:13">
      <c r="B483" s="608"/>
      <c r="C483" s="608" t="s">
        <v>424</v>
      </c>
      <c r="D483" s="1671">
        <v>114.6</v>
      </c>
      <c r="E483" s="654">
        <v>69</v>
      </c>
      <c r="F483" s="644">
        <v>2450</v>
      </c>
      <c r="G483" s="645">
        <v>15508</v>
      </c>
      <c r="H483" s="644">
        <v>10814</v>
      </c>
      <c r="I483" s="646">
        <v>40</v>
      </c>
      <c r="J483" s="1698">
        <v>174.46100000000001</v>
      </c>
      <c r="K483" s="660">
        <f t="shared" si="40"/>
        <v>92.8</v>
      </c>
      <c r="L483" s="609"/>
      <c r="M483" s="609"/>
    </row>
    <row r="484" spans="1:13">
      <c r="B484" s="608"/>
      <c r="C484" s="608" t="s">
        <v>425</v>
      </c>
      <c r="D484" s="1671">
        <v>112.3</v>
      </c>
      <c r="E484" s="654">
        <v>73.7</v>
      </c>
      <c r="F484" s="644">
        <v>3540</v>
      </c>
      <c r="G484" s="645">
        <v>14322</v>
      </c>
      <c r="H484" s="644">
        <v>8444</v>
      </c>
      <c r="I484" s="646">
        <v>38</v>
      </c>
      <c r="J484" s="1698">
        <v>169.46600000000001</v>
      </c>
      <c r="K484" s="660">
        <f t="shared" si="40"/>
        <v>90.3</v>
      </c>
      <c r="L484" s="609"/>
      <c r="M484" s="609"/>
    </row>
    <row r="485" spans="1:13">
      <c r="B485" s="608"/>
      <c r="C485" s="608" t="s">
        <v>426</v>
      </c>
      <c r="D485" s="1671">
        <v>113.6</v>
      </c>
      <c r="E485" s="654">
        <v>72.7</v>
      </c>
      <c r="F485" s="644">
        <v>2292</v>
      </c>
      <c r="G485" s="645">
        <v>15131</v>
      </c>
      <c r="H485" s="644">
        <v>12112</v>
      </c>
      <c r="I485" s="646">
        <v>40</v>
      </c>
      <c r="J485" s="1698">
        <v>166.02</v>
      </c>
      <c r="K485" s="660">
        <f t="shared" si="40"/>
        <v>88.9</v>
      </c>
      <c r="L485" s="609"/>
      <c r="M485" s="609"/>
    </row>
    <row r="486" spans="1:13">
      <c r="B486" s="608"/>
      <c r="C486" s="608" t="s">
        <v>166</v>
      </c>
      <c r="D486" s="1671">
        <v>112.3</v>
      </c>
      <c r="E486" s="654">
        <v>71.599999999999994</v>
      </c>
      <c r="F486" s="644">
        <v>2713</v>
      </c>
      <c r="G486" s="645">
        <v>17125</v>
      </c>
      <c r="H486" s="644">
        <v>9551</v>
      </c>
      <c r="I486" s="646">
        <v>38</v>
      </c>
      <c r="J486" s="1698">
        <v>165.09800000000001</v>
      </c>
      <c r="K486" s="660">
        <f t="shared" si="40"/>
        <v>88.9</v>
      </c>
      <c r="L486" s="609"/>
      <c r="M486" s="609"/>
    </row>
    <row r="487" spans="1:13">
      <c r="B487" s="608"/>
      <c r="C487" s="608" t="s">
        <v>167</v>
      </c>
      <c r="D487" s="1671">
        <v>113.6</v>
      </c>
      <c r="E487" s="654">
        <v>76.599999999999994</v>
      </c>
      <c r="F487" s="644">
        <v>3191</v>
      </c>
      <c r="G487" s="645">
        <v>14269</v>
      </c>
      <c r="H487" s="644">
        <v>9612</v>
      </c>
      <c r="I487" s="646">
        <v>46</v>
      </c>
      <c r="J487" s="1698">
        <v>163.27199999999999</v>
      </c>
      <c r="K487" s="660">
        <f t="shared" si="40"/>
        <v>87.3</v>
      </c>
      <c r="L487" s="609"/>
      <c r="M487" s="609"/>
    </row>
    <row r="488" spans="1:13">
      <c r="B488" s="608"/>
      <c r="C488" s="611" t="s">
        <v>168</v>
      </c>
      <c r="D488" s="1671">
        <v>111.2</v>
      </c>
      <c r="E488" s="654">
        <v>73.7</v>
      </c>
      <c r="F488" s="651">
        <v>2458</v>
      </c>
      <c r="G488" s="652">
        <v>12689</v>
      </c>
      <c r="H488" s="651">
        <v>9492</v>
      </c>
      <c r="I488" s="653">
        <v>34</v>
      </c>
      <c r="J488" s="1699">
        <v>160.852</v>
      </c>
      <c r="K488" s="660">
        <f t="shared" si="40"/>
        <v>87.9</v>
      </c>
      <c r="L488" s="609"/>
      <c r="M488" s="609"/>
    </row>
    <row r="489" spans="1:13">
      <c r="A489" s="605">
        <v>2016</v>
      </c>
      <c r="B489" s="606" t="s">
        <v>219</v>
      </c>
      <c r="C489" s="606" t="s">
        <v>418</v>
      </c>
      <c r="D489" s="1675">
        <v>112.6</v>
      </c>
      <c r="E489" s="659">
        <v>75.3</v>
      </c>
      <c r="F489" s="644">
        <v>3110</v>
      </c>
      <c r="G489" s="645">
        <v>18120</v>
      </c>
      <c r="H489" s="644">
        <v>9781</v>
      </c>
      <c r="I489" s="646">
        <v>31</v>
      </c>
      <c r="J489" s="1698">
        <v>155.94800000000001</v>
      </c>
      <c r="K489" s="660">
        <f t="shared" si="40"/>
        <v>88.6</v>
      </c>
      <c r="L489" s="609"/>
      <c r="M489" s="609"/>
    </row>
    <row r="490" spans="1:13">
      <c r="B490" s="608"/>
      <c r="C490" s="608" t="s">
        <v>419</v>
      </c>
      <c r="D490" s="1676">
        <v>113.3</v>
      </c>
      <c r="E490" s="654">
        <v>79.599999999999994</v>
      </c>
      <c r="F490" s="644">
        <v>2158</v>
      </c>
      <c r="G490" s="645">
        <v>16467</v>
      </c>
      <c r="H490" s="644">
        <v>11789</v>
      </c>
      <c r="I490" s="646">
        <v>38</v>
      </c>
      <c r="J490" s="1698">
        <v>154.94200000000001</v>
      </c>
      <c r="K490" s="660">
        <f t="shared" si="40"/>
        <v>87.3</v>
      </c>
      <c r="L490" s="609"/>
      <c r="M490" s="609"/>
    </row>
    <row r="491" spans="1:13">
      <c r="B491" s="608"/>
      <c r="C491" s="608" t="s">
        <v>420</v>
      </c>
      <c r="D491" s="1676">
        <v>114.5</v>
      </c>
      <c r="E491" s="654">
        <v>77.900000000000006</v>
      </c>
      <c r="F491" s="644">
        <v>3053</v>
      </c>
      <c r="G491" s="645">
        <v>14874</v>
      </c>
      <c r="H491" s="644">
        <v>15674</v>
      </c>
      <c r="I491" s="646">
        <v>39</v>
      </c>
      <c r="J491" s="1698">
        <v>156.095</v>
      </c>
      <c r="K491" s="660">
        <f t="shared" si="40"/>
        <v>89.1</v>
      </c>
      <c r="L491" s="609"/>
      <c r="M491" s="609"/>
    </row>
    <row r="492" spans="1:13">
      <c r="B492" s="608"/>
      <c r="C492" s="608" t="s">
        <v>421</v>
      </c>
      <c r="D492" s="1676">
        <v>112.3</v>
      </c>
      <c r="E492" s="654">
        <v>80.099999999999994</v>
      </c>
      <c r="F492" s="644">
        <v>3019</v>
      </c>
      <c r="G492" s="645">
        <v>15727</v>
      </c>
      <c r="H492" s="644">
        <v>8690</v>
      </c>
      <c r="I492" s="646">
        <v>45</v>
      </c>
      <c r="J492" s="1698">
        <v>158.19399999999999</v>
      </c>
      <c r="K492" s="660">
        <f t="shared" si="40"/>
        <v>89.3</v>
      </c>
      <c r="L492" s="609"/>
      <c r="M492" s="609"/>
    </row>
    <row r="493" spans="1:13">
      <c r="B493" s="608"/>
      <c r="C493" s="608" t="s">
        <v>422</v>
      </c>
      <c r="D493" s="1676">
        <v>112.9</v>
      </c>
      <c r="E493" s="654">
        <v>81.8</v>
      </c>
      <c r="F493" s="644">
        <v>2218</v>
      </c>
      <c r="G493" s="645">
        <v>14549</v>
      </c>
      <c r="H493" s="644">
        <v>9081</v>
      </c>
      <c r="I493" s="646">
        <v>25</v>
      </c>
      <c r="J493" s="1698">
        <v>158.66499999999999</v>
      </c>
      <c r="K493" s="660">
        <f t="shared" si="40"/>
        <v>89.1</v>
      </c>
      <c r="L493" s="609"/>
      <c r="M493" s="609"/>
    </row>
    <row r="494" spans="1:13">
      <c r="B494" s="608"/>
      <c r="C494" s="608" t="s">
        <v>423</v>
      </c>
      <c r="D494" s="1676">
        <v>114.4</v>
      </c>
      <c r="E494" s="654">
        <v>76.8</v>
      </c>
      <c r="F494" s="644">
        <v>2885</v>
      </c>
      <c r="G494" s="645">
        <v>14944</v>
      </c>
      <c r="H494" s="644">
        <v>11421</v>
      </c>
      <c r="I494" s="646">
        <v>55</v>
      </c>
      <c r="J494" s="1698">
        <v>156.70400000000001</v>
      </c>
      <c r="K494" s="660">
        <f t="shared" si="40"/>
        <v>88.6</v>
      </c>
      <c r="L494" s="609"/>
      <c r="M494" s="609"/>
    </row>
    <row r="495" spans="1:13">
      <c r="B495" s="608"/>
      <c r="C495" s="608" t="s">
        <v>424</v>
      </c>
      <c r="D495" s="1676">
        <v>112.3</v>
      </c>
      <c r="E495" s="654">
        <v>79.2</v>
      </c>
      <c r="F495" s="644">
        <v>3032</v>
      </c>
      <c r="G495" s="645">
        <v>15580</v>
      </c>
      <c r="H495" s="644">
        <v>11109</v>
      </c>
      <c r="I495" s="646">
        <v>30</v>
      </c>
      <c r="J495" s="1698">
        <v>157.572</v>
      </c>
      <c r="K495" s="660">
        <f t="shared" ref="K495:K511" si="41">ROUND((J495/J483*100),1)</f>
        <v>90.3</v>
      </c>
      <c r="L495" s="609"/>
      <c r="M495" s="609"/>
    </row>
    <row r="496" spans="1:13">
      <c r="B496" s="608"/>
      <c r="C496" s="608" t="s">
        <v>425</v>
      </c>
      <c r="D496" s="1676">
        <v>114.4</v>
      </c>
      <c r="E496" s="654">
        <v>75.599999999999994</v>
      </c>
      <c r="F496" s="644">
        <v>2828</v>
      </c>
      <c r="G496" s="645">
        <v>16090</v>
      </c>
      <c r="H496" s="644">
        <v>8526</v>
      </c>
      <c r="I496" s="646">
        <v>31</v>
      </c>
      <c r="J496" s="1698">
        <v>156.636</v>
      </c>
      <c r="K496" s="660">
        <f t="shared" si="41"/>
        <v>92.4</v>
      </c>
      <c r="L496" s="609"/>
      <c r="M496" s="609"/>
    </row>
    <row r="497" spans="1:13">
      <c r="B497" s="608"/>
      <c r="C497" s="608" t="s">
        <v>426</v>
      </c>
      <c r="D497" s="1676">
        <v>118.5</v>
      </c>
      <c r="E497" s="654">
        <v>79.3</v>
      </c>
      <c r="F497" s="644">
        <v>3237</v>
      </c>
      <c r="G497" s="645">
        <v>15753</v>
      </c>
      <c r="H497" s="644">
        <v>12531</v>
      </c>
      <c r="I497" s="646">
        <v>34</v>
      </c>
      <c r="J497" s="1698">
        <v>156.71299999999999</v>
      </c>
      <c r="K497" s="660">
        <f t="shared" si="41"/>
        <v>94.4</v>
      </c>
      <c r="L497" s="609"/>
      <c r="M497" s="609"/>
    </row>
    <row r="498" spans="1:13">
      <c r="B498" s="608"/>
      <c r="C498" s="608" t="s">
        <v>166</v>
      </c>
      <c r="D498" s="1676">
        <v>114.9</v>
      </c>
      <c r="E498" s="654">
        <v>81.5</v>
      </c>
      <c r="F498" s="644">
        <v>2810</v>
      </c>
      <c r="G498" s="645">
        <v>16931</v>
      </c>
      <c r="H498" s="644">
        <v>9913</v>
      </c>
      <c r="I498" s="646">
        <v>39</v>
      </c>
      <c r="J498" s="1698">
        <v>158.58600000000001</v>
      </c>
      <c r="K498" s="660">
        <f t="shared" si="41"/>
        <v>96.1</v>
      </c>
      <c r="L498" s="609"/>
      <c r="M498" s="609"/>
    </row>
    <row r="499" spans="1:13">
      <c r="B499" s="608"/>
      <c r="C499" s="608" t="s">
        <v>167</v>
      </c>
      <c r="D499" s="1676">
        <v>114.9</v>
      </c>
      <c r="E499" s="654">
        <v>75.900000000000006</v>
      </c>
      <c r="F499" s="644">
        <v>3004</v>
      </c>
      <c r="G499" s="645">
        <v>15775</v>
      </c>
      <c r="H499" s="644">
        <v>10855</v>
      </c>
      <c r="I499" s="646">
        <v>29</v>
      </c>
      <c r="J499" s="1698">
        <v>164.41300000000001</v>
      </c>
      <c r="K499" s="660">
        <f>ROUND((J499/J487*100),1)</f>
        <v>100.7</v>
      </c>
      <c r="L499" s="609"/>
      <c r="M499" s="609"/>
    </row>
    <row r="500" spans="1:13">
      <c r="A500" s="610"/>
      <c r="B500" s="611"/>
      <c r="C500" s="611" t="s">
        <v>168</v>
      </c>
      <c r="D500" s="1677">
        <v>118.1</v>
      </c>
      <c r="E500" s="657">
        <v>74.400000000000006</v>
      </c>
      <c r="F500" s="651">
        <v>2870</v>
      </c>
      <c r="G500" s="652">
        <v>13658</v>
      </c>
      <c r="H500" s="651">
        <v>11018</v>
      </c>
      <c r="I500" s="653">
        <v>38</v>
      </c>
      <c r="J500" s="1699">
        <v>168.833</v>
      </c>
      <c r="K500" s="660">
        <f t="shared" si="41"/>
        <v>105</v>
      </c>
      <c r="L500" s="609"/>
      <c r="M500" s="609"/>
    </row>
    <row r="501" spans="1:13">
      <c r="A501" s="571">
        <v>2017</v>
      </c>
      <c r="B501" s="608" t="s">
        <v>221</v>
      </c>
      <c r="C501" s="606" t="s">
        <v>418</v>
      </c>
      <c r="D501" s="1676">
        <v>113.3</v>
      </c>
      <c r="E501" s="654">
        <v>80.8</v>
      </c>
      <c r="F501" s="644">
        <v>3297</v>
      </c>
      <c r="G501" s="645">
        <v>19414</v>
      </c>
      <c r="H501" s="644">
        <v>10504</v>
      </c>
      <c r="I501" s="646">
        <v>28</v>
      </c>
      <c r="J501" s="1698">
        <v>171.74299999999999</v>
      </c>
      <c r="K501" s="660">
        <f t="shared" si="41"/>
        <v>110.1</v>
      </c>
      <c r="L501" s="609"/>
      <c r="M501" s="609"/>
    </row>
    <row r="502" spans="1:13">
      <c r="B502" s="608"/>
      <c r="C502" s="608" t="s">
        <v>419</v>
      </c>
      <c r="D502" s="1676">
        <v>118.6</v>
      </c>
      <c r="E502" s="654">
        <v>75.400000000000006</v>
      </c>
      <c r="F502" s="644">
        <v>3190</v>
      </c>
      <c r="G502" s="645">
        <v>18179</v>
      </c>
      <c r="H502" s="644">
        <v>12849</v>
      </c>
      <c r="I502" s="646">
        <v>30</v>
      </c>
      <c r="J502" s="1698">
        <v>172.28399999999999</v>
      </c>
      <c r="K502" s="660">
        <f t="shared" si="41"/>
        <v>111.2</v>
      </c>
      <c r="L502" s="609"/>
      <c r="M502" s="609"/>
    </row>
    <row r="503" spans="1:13">
      <c r="B503" s="608"/>
      <c r="C503" s="608" t="s">
        <v>420</v>
      </c>
      <c r="D503" s="1676">
        <v>117.1</v>
      </c>
      <c r="E503" s="654">
        <v>77.099999999999994</v>
      </c>
      <c r="F503" s="644">
        <v>2403</v>
      </c>
      <c r="G503" s="645">
        <v>16225</v>
      </c>
      <c r="H503" s="644">
        <v>18114</v>
      </c>
      <c r="I503" s="646">
        <v>33</v>
      </c>
      <c r="J503" s="1698">
        <v>173.696</v>
      </c>
      <c r="K503" s="660">
        <f t="shared" si="41"/>
        <v>111.3</v>
      </c>
      <c r="L503" s="609"/>
      <c r="M503" s="609"/>
    </row>
    <row r="504" spans="1:13">
      <c r="B504" s="608"/>
      <c r="C504" s="608" t="s">
        <v>421</v>
      </c>
      <c r="D504" s="1676">
        <v>120.1</v>
      </c>
      <c r="E504" s="654">
        <v>77.2</v>
      </c>
      <c r="F504" s="644">
        <v>2976</v>
      </c>
      <c r="G504" s="645">
        <v>16815</v>
      </c>
      <c r="H504" s="644">
        <v>8693</v>
      </c>
      <c r="I504" s="646">
        <v>34</v>
      </c>
      <c r="J504" s="1698">
        <v>171.60900000000001</v>
      </c>
      <c r="K504" s="660">
        <f t="shared" si="41"/>
        <v>108.5</v>
      </c>
      <c r="L504" s="609"/>
      <c r="M504" s="609"/>
    </row>
    <row r="505" spans="1:13">
      <c r="B505" s="608"/>
      <c r="C505" s="608" t="s">
        <v>422</v>
      </c>
      <c r="D505" s="1676">
        <v>119.3</v>
      </c>
      <c r="E505" s="654">
        <v>75</v>
      </c>
      <c r="F505" s="644">
        <v>3028</v>
      </c>
      <c r="G505" s="645">
        <v>16802</v>
      </c>
      <c r="H505" s="644">
        <v>9492</v>
      </c>
      <c r="I505" s="646">
        <v>43</v>
      </c>
      <c r="J505" s="1698">
        <v>172.23400000000001</v>
      </c>
      <c r="K505" s="660">
        <f t="shared" si="41"/>
        <v>108.6</v>
      </c>
      <c r="L505" s="609"/>
      <c r="M505" s="609"/>
    </row>
    <row r="506" spans="1:13">
      <c r="B506" s="608"/>
      <c r="C506" s="608" t="s">
        <v>423</v>
      </c>
      <c r="D506" s="1676">
        <v>119.5</v>
      </c>
      <c r="E506" s="654">
        <v>74.900000000000006</v>
      </c>
      <c r="F506" s="644">
        <v>2848</v>
      </c>
      <c r="G506" s="645">
        <v>16358</v>
      </c>
      <c r="H506" s="644">
        <v>12395</v>
      </c>
      <c r="I506" s="646">
        <v>50</v>
      </c>
      <c r="J506" s="1698">
        <v>172.11799999999999</v>
      </c>
      <c r="K506" s="660">
        <f t="shared" si="41"/>
        <v>109.8</v>
      </c>
      <c r="L506" s="609"/>
      <c r="M506" s="609"/>
    </row>
    <row r="507" spans="1:13">
      <c r="B507" s="608"/>
      <c r="C507" s="608" t="s">
        <v>424</v>
      </c>
      <c r="D507" s="1676">
        <v>120.3</v>
      </c>
      <c r="E507" s="654">
        <v>82.6</v>
      </c>
      <c r="F507" s="644">
        <v>2918</v>
      </c>
      <c r="G507" s="645">
        <v>16745</v>
      </c>
      <c r="H507" s="644">
        <v>10591</v>
      </c>
      <c r="I507" s="646">
        <v>43</v>
      </c>
      <c r="J507" s="1698">
        <v>174.14099999999999</v>
      </c>
      <c r="K507" s="660">
        <f t="shared" si="41"/>
        <v>110.5</v>
      </c>
      <c r="L507" s="609"/>
      <c r="M507" s="609"/>
    </row>
    <row r="508" spans="1:13">
      <c r="B508" s="608"/>
      <c r="C508" s="608" t="s">
        <v>425</v>
      </c>
      <c r="D508" s="1676">
        <v>123</v>
      </c>
      <c r="E508" s="654">
        <v>82.3</v>
      </c>
      <c r="F508" s="644">
        <v>3017</v>
      </c>
      <c r="G508" s="645">
        <v>17805</v>
      </c>
      <c r="H508" s="644">
        <v>8929</v>
      </c>
      <c r="I508" s="646">
        <v>39</v>
      </c>
      <c r="J508" s="1698">
        <v>176.71799999999999</v>
      </c>
      <c r="K508" s="660">
        <f t="shared" si="41"/>
        <v>112.8</v>
      </c>
      <c r="L508" s="609"/>
      <c r="M508" s="609"/>
    </row>
    <row r="509" spans="1:13">
      <c r="B509" s="608"/>
      <c r="C509" s="608" t="s">
        <v>426</v>
      </c>
      <c r="D509" s="1676">
        <v>118.1</v>
      </c>
      <c r="E509" s="654">
        <v>76.099999999999994</v>
      </c>
      <c r="F509" s="644">
        <v>2696</v>
      </c>
      <c r="G509" s="645">
        <v>16876</v>
      </c>
      <c r="H509" s="644">
        <v>12610</v>
      </c>
      <c r="I509" s="646">
        <v>43</v>
      </c>
      <c r="J509" s="1698">
        <v>179.875</v>
      </c>
      <c r="K509" s="660">
        <f t="shared" si="41"/>
        <v>114.8</v>
      </c>
      <c r="L509" s="609"/>
      <c r="M509" s="609"/>
    </row>
    <row r="510" spans="1:13">
      <c r="B510" s="608"/>
      <c r="C510" s="608" t="s">
        <v>166</v>
      </c>
      <c r="D510" s="1676">
        <v>122.8</v>
      </c>
      <c r="E510" s="654">
        <v>79.099999999999994</v>
      </c>
      <c r="F510" s="644">
        <v>2771</v>
      </c>
      <c r="G510" s="645">
        <v>17965</v>
      </c>
      <c r="H510" s="644">
        <v>9196</v>
      </c>
      <c r="I510" s="646">
        <v>32</v>
      </c>
      <c r="J510" s="1698">
        <v>180.69499999999999</v>
      </c>
      <c r="K510" s="660">
        <f t="shared" si="41"/>
        <v>113.9</v>
      </c>
      <c r="L510" s="609"/>
      <c r="M510" s="609"/>
    </row>
    <row r="511" spans="1:13">
      <c r="B511" s="608"/>
      <c r="C511" s="608" t="s">
        <v>167</v>
      </c>
      <c r="D511" s="1676">
        <v>122.7</v>
      </c>
      <c r="E511" s="654">
        <v>75.7</v>
      </c>
      <c r="F511" s="644">
        <v>2766</v>
      </c>
      <c r="G511" s="645">
        <v>17553</v>
      </c>
      <c r="H511" s="644">
        <v>10093</v>
      </c>
      <c r="I511" s="646">
        <v>35</v>
      </c>
      <c r="J511" s="1698">
        <v>181.86199999999999</v>
      </c>
      <c r="K511" s="660">
        <f t="shared" si="41"/>
        <v>110.6</v>
      </c>
      <c r="L511" s="609"/>
      <c r="M511" s="609"/>
    </row>
    <row r="512" spans="1:13">
      <c r="B512" s="608"/>
      <c r="C512" s="611" t="s">
        <v>168</v>
      </c>
      <c r="D512" s="1676">
        <v>121.9</v>
      </c>
      <c r="E512" s="654">
        <v>78.7</v>
      </c>
      <c r="F512" s="644">
        <v>2993</v>
      </c>
      <c r="G512" s="645">
        <v>15909</v>
      </c>
      <c r="H512" s="651">
        <v>11174</v>
      </c>
      <c r="I512" s="653">
        <v>39</v>
      </c>
      <c r="J512" s="1699">
        <v>184.488</v>
      </c>
      <c r="K512" s="660">
        <f>ROUND((J512/J500*100),1)</f>
        <v>109.3</v>
      </c>
      <c r="L512" s="609"/>
      <c r="M512" s="609"/>
    </row>
    <row r="513" spans="1:13">
      <c r="A513" s="605">
        <v>2018</v>
      </c>
      <c r="B513" s="606" t="s">
        <v>224</v>
      </c>
      <c r="C513" s="606" t="s">
        <v>418</v>
      </c>
      <c r="D513" s="1675">
        <v>121</v>
      </c>
      <c r="E513" s="659">
        <v>86.8</v>
      </c>
      <c r="F513" s="640">
        <v>2052</v>
      </c>
      <c r="G513" s="641">
        <v>19203</v>
      </c>
      <c r="H513" s="644">
        <v>10059</v>
      </c>
      <c r="I513" s="646">
        <v>30</v>
      </c>
      <c r="J513" s="1698">
        <v>185.46299999999999</v>
      </c>
      <c r="K513" s="660">
        <f t="shared" ref="K513:K523" si="42">ROUND((J513/J501*100),1)</f>
        <v>108</v>
      </c>
      <c r="L513" s="609"/>
      <c r="M513" s="609"/>
    </row>
    <row r="514" spans="1:13">
      <c r="B514" s="608"/>
      <c r="C514" s="608" t="s">
        <v>419</v>
      </c>
      <c r="D514" s="1676">
        <v>120.1</v>
      </c>
      <c r="E514" s="654">
        <v>86.7</v>
      </c>
      <c r="F514" s="644">
        <v>2629</v>
      </c>
      <c r="G514" s="645">
        <v>19800</v>
      </c>
      <c r="H514" s="644">
        <v>12862</v>
      </c>
      <c r="I514" s="646">
        <v>36</v>
      </c>
      <c r="J514" s="1698">
        <v>186.434</v>
      </c>
      <c r="K514" s="660">
        <f t="shared" si="42"/>
        <v>108.2</v>
      </c>
      <c r="L514" s="609"/>
      <c r="M514" s="609"/>
    </row>
    <row r="515" spans="1:13">
      <c r="B515" s="608"/>
      <c r="C515" s="608" t="s">
        <v>420</v>
      </c>
      <c r="D515" s="1676">
        <v>121.9</v>
      </c>
      <c r="E515" s="654">
        <v>84.8</v>
      </c>
      <c r="F515" s="644">
        <v>2750</v>
      </c>
      <c r="G515" s="645">
        <v>17656</v>
      </c>
      <c r="H515" s="644">
        <v>17721</v>
      </c>
      <c r="I515" s="646">
        <v>43</v>
      </c>
      <c r="J515" s="1698">
        <v>184.31399999999999</v>
      </c>
      <c r="K515" s="660">
        <f t="shared" si="42"/>
        <v>106.1</v>
      </c>
      <c r="L515" s="609"/>
      <c r="M515" s="609"/>
    </row>
    <row r="516" spans="1:13">
      <c r="B516" s="608"/>
      <c r="C516" s="608" t="s">
        <v>421</v>
      </c>
      <c r="D516" s="1676">
        <v>121.4</v>
      </c>
      <c r="E516" s="654">
        <v>83.5</v>
      </c>
      <c r="F516" s="644">
        <v>2545</v>
      </c>
      <c r="G516" s="645">
        <v>17275</v>
      </c>
      <c r="H516" s="644">
        <v>8949</v>
      </c>
      <c r="I516" s="646">
        <v>33</v>
      </c>
      <c r="J516" s="1698">
        <v>186.501</v>
      </c>
      <c r="K516" s="660">
        <f t="shared" si="42"/>
        <v>108.7</v>
      </c>
      <c r="L516" s="609"/>
      <c r="M516" s="609"/>
    </row>
    <row r="517" spans="1:13">
      <c r="B517" s="608"/>
      <c r="C517" s="608" t="s">
        <v>422</v>
      </c>
      <c r="D517" s="1676">
        <v>122.4</v>
      </c>
      <c r="E517" s="654">
        <v>80.5</v>
      </c>
      <c r="F517" s="644">
        <v>2440</v>
      </c>
      <c r="G517" s="645">
        <v>18090</v>
      </c>
      <c r="H517" s="644">
        <v>9624</v>
      </c>
      <c r="I517" s="646">
        <v>40</v>
      </c>
      <c r="J517" s="1698">
        <v>186.685</v>
      </c>
      <c r="K517" s="660">
        <f t="shared" si="42"/>
        <v>108.4</v>
      </c>
      <c r="L517" s="609"/>
      <c r="M517" s="609"/>
    </row>
    <row r="518" spans="1:13">
      <c r="B518" s="608"/>
      <c r="C518" s="608" t="s">
        <v>423</v>
      </c>
      <c r="D518" s="1676">
        <v>125.4</v>
      </c>
      <c r="E518" s="654">
        <v>79.2</v>
      </c>
      <c r="F518" s="644">
        <v>2791</v>
      </c>
      <c r="G518" s="645">
        <v>17568</v>
      </c>
      <c r="H518" s="644">
        <v>11196</v>
      </c>
      <c r="I518" s="646">
        <v>33</v>
      </c>
      <c r="J518" s="1698">
        <v>185.39500000000001</v>
      </c>
      <c r="K518" s="660">
        <f t="shared" si="42"/>
        <v>107.7</v>
      </c>
      <c r="L518" s="609"/>
      <c r="M518" s="609"/>
    </row>
    <row r="519" spans="1:13">
      <c r="B519" s="608"/>
      <c r="C519" s="608" t="s">
        <v>424</v>
      </c>
      <c r="D519" s="1676">
        <v>121.7</v>
      </c>
      <c r="E519" s="654">
        <v>83.1</v>
      </c>
      <c r="F519" s="644">
        <v>2900</v>
      </c>
      <c r="G519" s="645">
        <v>17778</v>
      </c>
      <c r="H519" s="644">
        <v>10828</v>
      </c>
      <c r="I519" s="646">
        <v>33</v>
      </c>
      <c r="J519" s="1698">
        <v>184.27</v>
      </c>
      <c r="K519" s="660">
        <f t="shared" si="42"/>
        <v>105.8</v>
      </c>
      <c r="L519" s="609"/>
      <c r="M519" s="609"/>
    </row>
    <row r="520" spans="1:13">
      <c r="B520" s="608"/>
      <c r="C520" s="608" t="s">
        <v>425</v>
      </c>
      <c r="D520" s="1676">
        <v>123.2</v>
      </c>
      <c r="E520" s="654">
        <v>80.099999999999994</v>
      </c>
      <c r="F520" s="644">
        <v>2506</v>
      </c>
      <c r="G520" s="645">
        <v>18782</v>
      </c>
      <c r="H520" s="644">
        <v>8939</v>
      </c>
      <c r="I520" s="646">
        <v>30</v>
      </c>
      <c r="J520" s="1698">
        <v>183.405</v>
      </c>
      <c r="K520" s="660">
        <f t="shared" si="42"/>
        <v>103.8</v>
      </c>
      <c r="L520" s="609"/>
      <c r="M520" s="609"/>
    </row>
    <row r="521" spans="1:13">
      <c r="B521" s="608"/>
      <c r="C521" s="608" t="s">
        <v>426</v>
      </c>
      <c r="D521" s="1676">
        <v>122.3</v>
      </c>
      <c r="E521" s="654">
        <v>88.3</v>
      </c>
      <c r="F521" s="644">
        <v>2240</v>
      </c>
      <c r="G521" s="645">
        <v>16885</v>
      </c>
      <c r="H521" s="644">
        <v>12389</v>
      </c>
      <c r="I521" s="646">
        <v>22</v>
      </c>
      <c r="J521" s="1698">
        <v>184.78100000000001</v>
      </c>
      <c r="K521" s="660">
        <f t="shared" si="42"/>
        <v>102.7</v>
      </c>
      <c r="L521" s="609"/>
      <c r="M521" s="609"/>
    </row>
    <row r="522" spans="1:13">
      <c r="B522" s="608"/>
      <c r="C522" s="608" t="s">
        <v>166</v>
      </c>
      <c r="D522" s="1676">
        <v>122.4</v>
      </c>
      <c r="E522" s="654">
        <v>82.8</v>
      </c>
      <c r="F522" s="644">
        <v>2735</v>
      </c>
      <c r="G522" s="645">
        <v>20150</v>
      </c>
      <c r="H522" s="644">
        <v>10675</v>
      </c>
      <c r="I522" s="646">
        <v>47</v>
      </c>
      <c r="J522" s="1698">
        <v>184.792</v>
      </c>
      <c r="K522" s="660">
        <f t="shared" si="42"/>
        <v>102.3</v>
      </c>
      <c r="L522" s="609"/>
      <c r="M522" s="609"/>
    </row>
    <row r="523" spans="1:13">
      <c r="B523" s="608"/>
      <c r="C523" s="608" t="s">
        <v>167</v>
      </c>
      <c r="D523" s="1676">
        <v>120.7</v>
      </c>
      <c r="E523" s="654">
        <v>86.2</v>
      </c>
      <c r="F523" s="644">
        <v>2822</v>
      </c>
      <c r="G523" s="645">
        <v>18889</v>
      </c>
      <c r="H523" s="644">
        <v>10993</v>
      </c>
      <c r="I523" s="646">
        <v>38</v>
      </c>
      <c r="J523" s="1698">
        <v>182.523</v>
      </c>
      <c r="K523" s="660">
        <f t="shared" si="42"/>
        <v>100.4</v>
      </c>
      <c r="L523" s="609"/>
      <c r="M523" s="609"/>
    </row>
    <row r="524" spans="1:13">
      <c r="A524" s="610"/>
      <c r="B524" s="611"/>
      <c r="C524" s="611" t="s">
        <v>168</v>
      </c>
      <c r="D524" s="1677">
        <v>122.4</v>
      </c>
      <c r="E524" s="657">
        <v>88.2</v>
      </c>
      <c r="F524" s="651">
        <v>2835</v>
      </c>
      <c r="G524" s="652">
        <v>15759</v>
      </c>
      <c r="H524" s="651">
        <v>9934</v>
      </c>
      <c r="I524" s="653">
        <v>28</v>
      </c>
      <c r="J524" s="1699">
        <v>180.684</v>
      </c>
      <c r="K524" s="660">
        <f>ROUND((J524/J512*100),1)</f>
        <v>97.9</v>
      </c>
      <c r="L524" s="609"/>
      <c r="M524" s="609"/>
    </row>
    <row r="525" spans="1:13">
      <c r="A525" s="571">
        <v>2019</v>
      </c>
      <c r="B525" s="661" t="s">
        <v>227</v>
      </c>
      <c r="C525" s="606" t="s">
        <v>418</v>
      </c>
      <c r="D525" s="1676">
        <v>118.2</v>
      </c>
      <c r="E525" s="654">
        <v>91.7</v>
      </c>
      <c r="F525" s="644">
        <v>2364</v>
      </c>
      <c r="G525" s="645">
        <v>19951</v>
      </c>
      <c r="H525" s="644">
        <v>10722</v>
      </c>
      <c r="I525" s="646">
        <v>51</v>
      </c>
      <c r="J525" s="1698">
        <v>180.56700000000001</v>
      </c>
      <c r="K525" s="660">
        <f t="shared" ref="K525:K535" si="43">ROUND((J525/J513*100),1)</f>
        <v>97.4</v>
      </c>
      <c r="L525" s="609"/>
      <c r="M525" s="609"/>
    </row>
    <row r="526" spans="1:13">
      <c r="B526" s="662"/>
      <c r="C526" s="608" t="s">
        <v>419</v>
      </c>
      <c r="D526" s="1676">
        <v>119.3</v>
      </c>
      <c r="E526" s="654">
        <v>90.3</v>
      </c>
      <c r="F526" s="644">
        <v>2929</v>
      </c>
      <c r="G526" s="645">
        <v>19963</v>
      </c>
      <c r="H526" s="644">
        <v>12450</v>
      </c>
      <c r="I526" s="646">
        <v>25</v>
      </c>
      <c r="J526" s="1698">
        <v>183.09100000000001</v>
      </c>
      <c r="K526" s="660">
        <f t="shared" si="43"/>
        <v>98.2</v>
      </c>
      <c r="L526" s="609"/>
      <c r="M526" s="609"/>
    </row>
    <row r="527" spans="1:13">
      <c r="B527" s="662"/>
      <c r="C527" s="608" t="s">
        <v>420</v>
      </c>
      <c r="D527" s="1676">
        <v>113.9</v>
      </c>
      <c r="E527" s="654">
        <v>96.4</v>
      </c>
      <c r="F527" s="644">
        <v>2667</v>
      </c>
      <c r="G527" s="645">
        <v>16560</v>
      </c>
      <c r="H527" s="644">
        <v>16668</v>
      </c>
      <c r="I527" s="646">
        <v>47</v>
      </c>
      <c r="J527" s="1698">
        <v>183.63200000000001</v>
      </c>
      <c r="K527" s="660">
        <f t="shared" si="43"/>
        <v>99.6</v>
      </c>
      <c r="L527" s="609"/>
      <c r="M527" s="609"/>
    </row>
    <row r="528" spans="1:13">
      <c r="B528" s="662"/>
      <c r="C528" s="608" t="s">
        <v>421</v>
      </c>
      <c r="D528" s="1676">
        <v>116.7</v>
      </c>
      <c r="E528" s="654">
        <v>90.4</v>
      </c>
      <c r="F528" s="644">
        <v>3223</v>
      </c>
      <c r="G528" s="645">
        <v>17642</v>
      </c>
      <c r="H528" s="644">
        <v>9181</v>
      </c>
      <c r="I528" s="646">
        <v>37</v>
      </c>
      <c r="J528" s="1698">
        <v>183.52699999999999</v>
      </c>
      <c r="K528" s="660">
        <f t="shared" si="43"/>
        <v>98.4</v>
      </c>
      <c r="L528" s="609"/>
      <c r="M528" s="609"/>
    </row>
    <row r="529" spans="1:13">
      <c r="B529" s="662" t="s">
        <v>440</v>
      </c>
      <c r="C529" s="608" t="s">
        <v>422</v>
      </c>
      <c r="D529" s="1676">
        <v>115.6</v>
      </c>
      <c r="E529" s="654">
        <v>90.9</v>
      </c>
      <c r="F529" s="644">
        <v>1881</v>
      </c>
      <c r="G529" s="645">
        <v>17910</v>
      </c>
      <c r="H529" s="644">
        <v>10309</v>
      </c>
      <c r="I529" s="646">
        <v>34</v>
      </c>
      <c r="J529" s="1698">
        <v>182.03299999999999</v>
      </c>
      <c r="K529" s="660">
        <f t="shared" si="43"/>
        <v>97.5</v>
      </c>
      <c r="L529" s="609"/>
      <c r="M529" s="609"/>
    </row>
    <row r="530" spans="1:13">
      <c r="B530" s="663"/>
      <c r="C530" s="608" t="s">
        <v>423</v>
      </c>
      <c r="D530" s="1676">
        <v>116.6</v>
      </c>
      <c r="E530" s="654">
        <v>99.4</v>
      </c>
      <c r="F530" s="644">
        <v>2911</v>
      </c>
      <c r="G530" s="645">
        <v>16930</v>
      </c>
      <c r="H530" s="644">
        <v>11772</v>
      </c>
      <c r="I530" s="646">
        <v>49</v>
      </c>
      <c r="J530" s="1698">
        <v>181.001</v>
      </c>
      <c r="K530" s="660">
        <f t="shared" si="43"/>
        <v>97.6</v>
      </c>
      <c r="L530" s="609"/>
      <c r="M530" s="609"/>
    </row>
    <row r="531" spans="1:13">
      <c r="B531" s="608"/>
      <c r="C531" s="608" t="s">
        <v>424</v>
      </c>
      <c r="D531" s="1676">
        <v>120.5</v>
      </c>
      <c r="E531" s="654">
        <v>106.7</v>
      </c>
      <c r="F531" s="644">
        <v>2753</v>
      </c>
      <c r="G531" s="645">
        <v>18219</v>
      </c>
      <c r="H531" s="644">
        <v>11865</v>
      </c>
      <c r="I531" s="646">
        <v>37</v>
      </c>
      <c r="J531" s="1698">
        <v>179.303</v>
      </c>
      <c r="K531" s="660">
        <f t="shared" si="43"/>
        <v>97.3</v>
      </c>
      <c r="L531" s="609"/>
      <c r="M531" s="609"/>
    </row>
    <row r="532" spans="1:13">
      <c r="B532" s="608"/>
      <c r="C532" s="608" t="s">
        <v>425</v>
      </c>
      <c r="D532" s="1676">
        <v>111.8</v>
      </c>
      <c r="E532" s="654">
        <v>126.5</v>
      </c>
      <c r="F532" s="644">
        <v>2401</v>
      </c>
      <c r="G532" s="645">
        <v>17709</v>
      </c>
      <c r="H532" s="644">
        <v>9646</v>
      </c>
      <c r="I532" s="646">
        <v>39</v>
      </c>
      <c r="J532" s="1698">
        <v>176.13900000000001</v>
      </c>
      <c r="K532" s="660">
        <f t="shared" si="43"/>
        <v>96</v>
      </c>
      <c r="L532" s="609"/>
      <c r="M532" s="609"/>
    </row>
    <row r="533" spans="1:13">
      <c r="B533" s="608"/>
      <c r="C533" s="608" t="s">
        <v>426</v>
      </c>
      <c r="D533" s="1676">
        <v>112</v>
      </c>
      <c r="E533" s="654">
        <v>98</v>
      </c>
      <c r="F533" s="644">
        <v>3230</v>
      </c>
      <c r="G533" s="645">
        <v>17505</v>
      </c>
      <c r="H533" s="644">
        <v>14455</v>
      </c>
      <c r="I533" s="646">
        <v>41</v>
      </c>
      <c r="J533" s="1698">
        <v>176.79599999999999</v>
      </c>
      <c r="K533" s="660">
        <f t="shared" si="43"/>
        <v>95.7</v>
      </c>
      <c r="L533" s="609"/>
      <c r="M533" s="609"/>
    </row>
    <row r="534" spans="1:13">
      <c r="B534" s="608"/>
      <c r="C534" s="608" t="s">
        <v>166</v>
      </c>
      <c r="D534" s="1676">
        <v>111.5</v>
      </c>
      <c r="E534" s="654">
        <v>100.8</v>
      </c>
      <c r="F534" s="644">
        <v>2274</v>
      </c>
      <c r="G534" s="645">
        <v>18946</v>
      </c>
      <c r="H534" s="644">
        <v>7408</v>
      </c>
      <c r="I534" s="646">
        <v>41</v>
      </c>
      <c r="J534" s="1698">
        <v>178.41399999999999</v>
      </c>
      <c r="K534" s="660">
        <f t="shared" si="43"/>
        <v>96.5</v>
      </c>
      <c r="L534" s="609"/>
      <c r="M534" s="609"/>
    </row>
    <row r="535" spans="1:13">
      <c r="B535" s="608"/>
      <c r="C535" s="608" t="s">
        <v>167</v>
      </c>
      <c r="D535" s="1676">
        <v>110.8</v>
      </c>
      <c r="E535" s="654">
        <v>99.6</v>
      </c>
      <c r="F535" s="644">
        <v>2513</v>
      </c>
      <c r="G535" s="645">
        <v>18019</v>
      </c>
      <c r="H535" s="644">
        <v>9530</v>
      </c>
      <c r="I535" s="646">
        <v>43</v>
      </c>
      <c r="J535" s="1698">
        <v>177.232</v>
      </c>
      <c r="K535" s="660">
        <f t="shared" si="43"/>
        <v>97.1</v>
      </c>
      <c r="L535" s="609"/>
      <c r="M535" s="609"/>
    </row>
    <row r="536" spans="1:13">
      <c r="A536" s="610"/>
      <c r="B536" s="608"/>
      <c r="C536" s="611" t="s">
        <v>168</v>
      </c>
      <c r="D536" s="1676">
        <v>110.6</v>
      </c>
      <c r="E536" s="654">
        <v>97.6</v>
      </c>
      <c r="F536" s="644">
        <v>2964</v>
      </c>
      <c r="G536" s="645">
        <v>16382</v>
      </c>
      <c r="H536" s="644">
        <v>8940</v>
      </c>
      <c r="I536" s="646">
        <v>48</v>
      </c>
      <c r="J536" s="1698">
        <v>178.84700000000001</v>
      </c>
      <c r="K536" s="660">
        <f>ROUND((J536/J524*100),1)</f>
        <v>99</v>
      </c>
      <c r="L536" s="609"/>
      <c r="M536" s="609"/>
    </row>
    <row r="537" spans="1:13">
      <c r="A537" s="571">
        <v>2020</v>
      </c>
      <c r="B537" s="606" t="s">
        <v>230</v>
      </c>
      <c r="C537" s="606" t="s">
        <v>418</v>
      </c>
      <c r="D537" s="1675">
        <v>114.6</v>
      </c>
      <c r="E537" s="664">
        <v>95.3</v>
      </c>
      <c r="F537" s="665">
        <v>2574</v>
      </c>
      <c r="G537" s="666">
        <v>16055</v>
      </c>
      <c r="H537" s="665">
        <v>9215</v>
      </c>
      <c r="I537" s="667">
        <v>35</v>
      </c>
      <c r="J537" s="1697">
        <v>177.631</v>
      </c>
      <c r="K537" s="660">
        <f>ROUND((J537/J525*100),1)</f>
        <v>98.4</v>
      </c>
    </row>
    <row r="538" spans="1:13">
      <c r="B538" s="608"/>
      <c r="C538" s="608" t="s">
        <v>419</v>
      </c>
      <c r="D538" s="1676">
        <v>112</v>
      </c>
      <c r="E538" s="654">
        <v>98.4</v>
      </c>
      <c r="F538" s="668">
        <v>1976</v>
      </c>
      <c r="G538" s="669">
        <v>16656</v>
      </c>
      <c r="H538" s="670">
        <v>11097</v>
      </c>
      <c r="I538" s="671">
        <v>32</v>
      </c>
      <c r="J538" s="1698">
        <v>175.80500000000001</v>
      </c>
      <c r="K538" s="660">
        <f>ROUND((J538/J526*100),1)</f>
        <v>96</v>
      </c>
    </row>
    <row r="539" spans="1:13">
      <c r="B539" s="608"/>
      <c r="C539" s="608" t="s">
        <v>420</v>
      </c>
      <c r="D539" s="1676">
        <v>119.4</v>
      </c>
      <c r="E539" s="654">
        <v>99.2</v>
      </c>
      <c r="F539" s="668">
        <v>2867</v>
      </c>
      <c r="G539" s="669">
        <v>14951</v>
      </c>
      <c r="H539" s="670">
        <v>14407</v>
      </c>
      <c r="I539" s="671">
        <v>35</v>
      </c>
      <c r="J539" s="1698">
        <v>166.19499999999999</v>
      </c>
      <c r="K539" s="660">
        <f>ROUND((J539/J527*100),1)</f>
        <v>90.5</v>
      </c>
    </row>
    <row r="540" spans="1:13">
      <c r="B540" s="608"/>
      <c r="C540" s="608" t="s">
        <v>421</v>
      </c>
      <c r="D540" s="1676">
        <v>92.3</v>
      </c>
      <c r="E540" s="654">
        <v>106.1</v>
      </c>
      <c r="F540" s="668">
        <v>3250</v>
      </c>
      <c r="G540" s="669">
        <v>11947</v>
      </c>
      <c r="H540" s="670">
        <v>6824</v>
      </c>
      <c r="I540" s="671">
        <v>43</v>
      </c>
      <c r="J540" s="1698">
        <v>160.965</v>
      </c>
      <c r="K540" s="660"/>
    </row>
    <row r="541" spans="1:13">
      <c r="B541" s="608"/>
      <c r="C541" s="608" t="s">
        <v>422</v>
      </c>
      <c r="D541" s="1676">
        <v>84.7</v>
      </c>
      <c r="E541" s="654">
        <v>113.5</v>
      </c>
      <c r="F541" s="668">
        <v>2286</v>
      </c>
      <c r="G541" s="669">
        <v>12009</v>
      </c>
      <c r="H541" s="670">
        <v>5624</v>
      </c>
      <c r="I541" s="671">
        <v>10</v>
      </c>
      <c r="J541" s="1698">
        <v>162.21</v>
      </c>
      <c r="K541" s="660"/>
    </row>
    <row r="542" spans="1:13">
      <c r="B542" s="608"/>
      <c r="C542" s="608" t="s">
        <v>423</v>
      </c>
      <c r="D542" s="1676">
        <v>85.6</v>
      </c>
      <c r="E542" s="654">
        <v>107.8</v>
      </c>
      <c r="F542" s="668">
        <v>2717</v>
      </c>
      <c r="G542" s="669">
        <v>14642</v>
      </c>
      <c r="H542" s="670">
        <v>8323</v>
      </c>
      <c r="I542" s="671">
        <v>49</v>
      </c>
      <c r="J542" s="1698">
        <v>165.899</v>
      </c>
      <c r="K542" s="660"/>
    </row>
    <row r="543" spans="1:13">
      <c r="B543" s="608"/>
      <c r="C543" s="608" t="s">
        <v>424</v>
      </c>
      <c r="D543" s="1676">
        <v>88.8</v>
      </c>
      <c r="E543" s="654">
        <v>103.3</v>
      </c>
      <c r="F543" s="668">
        <v>2556</v>
      </c>
      <c r="G543" s="669">
        <v>13223</v>
      </c>
      <c r="H543" s="670">
        <v>9401</v>
      </c>
      <c r="I543" s="671">
        <v>42</v>
      </c>
      <c r="J543" s="1698">
        <v>168.482</v>
      </c>
      <c r="K543" s="660"/>
    </row>
    <row r="544" spans="1:13">
      <c r="B544" s="608"/>
      <c r="C544" s="608" t="s">
        <v>425</v>
      </c>
      <c r="D544" s="1676">
        <v>95.3</v>
      </c>
      <c r="E544" s="654">
        <v>101.9</v>
      </c>
      <c r="F544" s="668">
        <v>2249</v>
      </c>
      <c r="G544" s="669">
        <v>12728</v>
      </c>
      <c r="H544" s="670">
        <v>7619</v>
      </c>
      <c r="I544" s="671">
        <v>45</v>
      </c>
      <c r="J544" s="1698">
        <v>170.86199999999999</v>
      </c>
      <c r="K544" s="660"/>
    </row>
    <row r="545" spans="1:11">
      <c r="B545" s="608"/>
      <c r="C545" s="608" t="s">
        <v>426</v>
      </c>
      <c r="D545" s="1676">
        <v>95.4</v>
      </c>
      <c r="E545" s="654">
        <v>92.7</v>
      </c>
      <c r="F545" s="668">
        <v>2502</v>
      </c>
      <c r="G545" s="669">
        <v>15074</v>
      </c>
      <c r="H545" s="670">
        <v>11856</v>
      </c>
      <c r="I545" s="671">
        <v>28</v>
      </c>
      <c r="J545" s="1698">
        <v>171.16399999999999</v>
      </c>
      <c r="K545" s="660"/>
    </row>
    <row r="546" spans="1:11">
      <c r="B546" s="608"/>
      <c r="C546" s="608" t="s">
        <v>166</v>
      </c>
      <c r="D546" s="1676">
        <v>100.6</v>
      </c>
      <c r="E546" s="654">
        <v>91.2</v>
      </c>
      <c r="F546" s="668">
        <v>2464</v>
      </c>
      <c r="G546" s="669">
        <v>14574</v>
      </c>
      <c r="H546" s="670">
        <v>10381</v>
      </c>
      <c r="I546" s="671">
        <v>34</v>
      </c>
      <c r="J546" s="1698">
        <v>173.08699999999999</v>
      </c>
      <c r="K546" s="660"/>
    </row>
    <row r="547" spans="1:11">
      <c r="B547" s="608"/>
      <c r="C547" s="608" t="s">
        <v>167</v>
      </c>
      <c r="D547" s="1676">
        <v>101.3</v>
      </c>
      <c r="E547" s="654">
        <v>95.1</v>
      </c>
      <c r="F547" s="668">
        <v>2850</v>
      </c>
      <c r="G547" s="669">
        <v>13211</v>
      </c>
      <c r="H547" s="670">
        <v>10456</v>
      </c>
      <c r="I547" s="671">
        <v>40</v>
      </c>
      <c r="J547" s="1698">
        <v>174.929</v>
      </c>
      <c r="K547" s="660"/>
    </row>
    <row r="548" spans="1:11">
      <c r="A548" s="610"/>
      <c r="B548" s="672">
        <f>AVERAGE(E537:E548)</f>
        <v>99.716666666666654</v>
      </c>
      <c r="C548" s="611" t="s">
        <v>168</v>
      </c>
      <c r="D548" s="1677">
        <v>106.1</v>
      </c>
      <c r="E548" s="657">
        <v>92.1</v>
      </c>
      <c r="F548" s="673">
        <v>2593</v>
      </c>
      <c r="G548" s="674">
        <v>13475</v>
      </c>
      <c r="H548" s="675">
        <v>9932</v>
      </c>
      <c r="I548" s="676">
        <v>30</v>
      </c>
      <c r="J548" s="1699">
        <v>178.50399999999999</v>
      </c>
      <c r="K548" s="660"/>
    </row>
    <row r="549" spans="1:11">
      <c r="A549" s="571">
        <v>2021</v>
      </c>
      <c r="B549" s="606" t="s">
        <v>232</v>
      </c>
      <c r="C549" s="606" t="s">
        <v>418</v>
      </c>
      <c r="D549" s="1678">
        <v>103.6</v>
      </c>
      <c r="E549" s="677">
        <v>94</v>
      </c>
      <c r="F549" s="666">
        <v>2201</v>
      </c>
      <c r="G549" s="678">
        <v>14840</v>
      </c>
      <c r="H549" s="679">
        <v>10135</v>
      </c>
      <c r="I549" s="680">
        <v>29</v>
      </c>
      <c r="J549" s="1700">
        <v>182.32499999999999</v>
      </c>
      <c r="K549" s="660"/>
    </row>
    <row r="550" spans="1:11">
      <c r="B550" s="608"/>
      <c r="C550" s="608" t="s">
        <v>419</v>
      </c>
      <c r="D550" s="1679">
        <v>107</v>
      </c>
      <c r="E550" s="681">
        <v>94.2</v>
      </c>
      <c r="F550" s="669">
        <v>2483</v>
      </c>
      <c r="G550" s="668">
        <v>14428</v>
      </c>
      <c r="H550" s="682">
        <v>11333</v>
      </c>
      <c r="I550" s="683">
        <v>19</v>
      </c>
      <c r="J550" s="1701">
        <v>188.43299999999999</v>
      </c>
      <c r="K550" s="660"/>
    </row>
    <row r="551" spans="1:11">
      <c r="B551" s="608"/>
      <c r="C551" s="608" t="s">
        <v>420</v>
      </c>
      <c r="D551" s="1679">
        <v>107.7</v>
      </c>
      <c r="E551" s="681">
        <v>92.4</v>
      </c>
      <c r="F551" s="669">
        <v>2400</v>
      </c>
      <c r="G551" s="668">
        <v>14859</v>
      </c>
      <c r="H551" s="682">
        <v>15552</v>
      </c>
      <c r="I551" s="683">
        <v>27</v>
      </c>
      <c r="J551" s="1701">
        <v>191.70699999999999</v>
      </c>
      <c r="K551" s="660"/>
    </row>
    <row r="552" spans="1:11">
      <c r="B552" s="608"/>
      <c r="C552" s="608" t="s">
        <v>421</v>
      </c>
      <c r="D552" s="1679">
        <v>106.5</v>
      </c>
      <c r="E552" s="681">
        <v>89.8</v>
      </c>
      <c r="F552" s="669">
        <v>2620</v>
      </c>
      <c r="G552" s="668">
        <v>14059</v>
      </c>
      <c r="H552" s="682">
        <v>9068</v>
      </c>
      <c r="I552" s="683">
        <v>21</v>
      </c>
      <c r="J552" s="1701">
        <v>196.625</v>
      </c>
      <c r="K552" s="660"/>
    </row>
    <row r="553" spans="1:11">
      <c r="B553" s="608"/>
      <c r="C553" s="608" t="s">
        <v>422</v>
      </c>
      <c r="D553" s="1679">
        <v>104.4</v>
      </c>
      <c r="E553" s="681">
        <v>89.8</v>
      </c>
      <c r="F553" s="669">
        <v>2245</v>
      </c>
      <c r="G553" s="668">
        <v>12695</v>
      </c>
      <c r="H553" s="682">
        <v>7913</v>
      </c>
      <c r="I553" s="683">
        <v>21</v>
      </c>
      <c r="J553" s="1701">
        <v>201.42400000000001</v>
      </c>
      <c r="K553" s="660"/>
    </row>
    <row r="554" spans="1:11">
      <c r="B554" s="608"/>
      <c r="C554" s="608" t="s">
        <v>423</v>
      </c>
      <c r="D554" s="1679">
        <v>103.7</v>
      </c>
      <c r="E554" s="681">
        <v>87.3</v>
      </c>
      <c r="F554" s="669">
        <v>2597</v>
      </c>
      <c r="G554" s="668">
        <v>15311</v>
      </c>
      <c r="H554" s="682">
        <v>9657</v>
      </c>
      <c r="I554" s="683">
        <v>41</v>
      </c>
      <c r="J554" s="1701">
        <v>204.39099999999999</v>
      </c>
      <c r="K554" s="660"/>
    </row>
    <row r="555" spans="1:11">
      <c r="B555" s="608"/>
      <c r="C555" s="608" t="s">
        <v>424</v>
      </c>
      <c r="D555" s="1679">
        <v>105.6</v>
      </c>
      <c r="E555" s="681">
        <v>88</v>
      </c>
      <c r="F555" s="669">
        <v>2425</v>
      </c>
      <c r="G555" s="668">
        <v>14818</v>
      </c>
      <c r="H555" s="682">
        <v>9720</v>
      </c>
      <c r="I555" s="683">
        <v>32</v>
      </c>
      <c r="J555" s="1701">
        <v>209.95500000000001</v>
      </c>
      <c r="K555" s="660"/>
    </row>
    <row r="556" spans="1:11">
      <c r="B556" s="608"/>
      <c r="C556" s="608" t="s">
        <v>425</v>
      </c>
      <c r="D556" s="1679">
        <v>103.3</v>
      </c>
      <c r="E556" s="681">
        <v>92</v>
      </c>
      <c r="F556" s="669">
        <v>2641</v>
      </c>
      <c r="G556" s="668">
        <v>13548</v>
      </c>
      <c r="H556" s="682">
        <v>7795</v>
      </c>
      <c r="I556" s="683">
        <v>27</v>
      </c>
      <c r="J556" s="1701">
        <v>211.43</v>
      </c>
      <c r="K556" s="660"/>
    </row>
    <row r="557" spans="1:11">
      <c r="B557" s="608"/>
      <c r="C557" s="608" t="s">
        <v>426</v>
      </c>
      <c r="D557" s="1679">
        <v>101.4</v>
      </c>
      <c r="E557" s="681">
        <v>94</v>
      </c>
      <c r="F557" s="669">
        <v>2569</v>
      </c>
      <c r="G557" s="668">
        <v>15556</v>
      </c>
      <c r="H557" s="682">
        <v>8955</v>
      </c>
      <c r="I557" s="683">
        <v>39</v>
      </c>
      <c r="J557" s="1701">
        <v>214.34399999999999</v>
      </c>
      <c r="K557" s="660"/>
    </row>
    <row r="558" spans="1:11">
      <c r="B558" s="608"/>
      <c r="C558" s="608" t="s">
        <v>166</v>
      </c>
      <c r="D558" s="1679">
        <v>101.3</v>
      </c>
      <c r="E558" s="681">
        <v>94.5</v>
      </c>
      <c r="F558" s="669">
        <v>2700</v>
      </c>
      <c r="G558" s="668">
        <v>16101</v>
      </c>
      <c r="H558" s="682">
        <v>7335</v>
      </c>
      <c r="I558" s="683">
        <v>23</v>
      </c>
      <c r="J558" s="1701">
        <v>220.42599999999999</v>
      </c>
      <c r="K558" s="660"/>
    </row>
    <row r="559" spans="1:11">
      <c r="B559" s="608"/>
      <c r="C559" s="608" t="s">
        <v>167</v>
      </c>
      <c r="D559" s="1679">
        <v>103.3</v>
      </c>
      <c r="E559" s="681">
        <v>92.5</v>
      </c>
      <c r="F559" s="669">
        <v>2810</v>
      </c>
      <c r="G559" s="668">
        <v>14535</v>
      </c>
      <c r="H559" s="682">
        <v>9098</v>
      </c>
      <c r="I559" s="683">
        <v>30</v>
      </c>
      <c r="J559" s="1701">
        <v>220.68799999999999</v>
      </c>
      <c r="K559" s="660"/>
    </row>
    <row r="560" spans="1:11">
      <c r="A560" s="610"/>
      <c r="B560" s="611"/>
      <c r="C560" s="611" t="s">
        <v>168</v>
      </c>
      <c r="D560" s="1680">
        <v>99.7</v>
      </c>
      <c r="E560" s="684">
        <v>94.2</v>
      </c>
      <c r="F560" s="674">
        <v>2593</v>
      </c>
      <c r="G560" s="673">
        <v>15147</v>
      </c>
      <c r="H560" s="685">
        <v>9335</v>
      </c>
      <c r="I560" s="686">
        <v>30</v>
      </c>
      <c r="J560" s="1702">
        <v>222.07599999999999</v>
      </c>
      <c r="K560" s="660"/>
    </row>
    <row r="561" spans="1:10">
      <c r="A561" s="571">
        <v>2022</v>
      </c>
      <c r="B561" s="324" t="s">
        <v>235</v>
      </c>
      <c r="C561" s="608" t="s">
        <v>441</v>
      </c>
      <c r="D561" s="1675">
        <v>102.1</v>
      </c>
      <c r="E561" s="659">
        <v>93.5</v>
      </c>
      <c r="F561" s="687">
        <v>1743</v>
      </c>
      <c r="G561" s="668">
        <v>17420</v>
      </c>
      <c r="H561" s="688">
        <v>9044</v>
      </c>
      <c r="I561" s="667">
        <v>24</v>
      </c>
      <c r="J561" s="1703">
        <v>226.399</v>
      </c>
    </row>
    <row r="562" spans="1:10">
      <c r="C562" s="608" t="s">
        <v>442</v>
      </c>
      <c r="D562" s="1676">
        <v>101.7</v>
      </c>
      <c r="E562" s="654">
        <v>92.9</v>
      </c>
      <c r="F562" s="689">
        <v>2320</v>
      </c>
      <c r="G562" s="668">
        <v>15270</v>
      </c>
      <c r="H562" s="690">
        <v>8699</v>
      </c>
      <c r="I562" s="671">
        <v>19</v>
      </c>
      <c r="J562" s="1704">
        <v>233.511</v>
      </c>
    </row>
    <row r="563" spans="1:10">
      <c r="C563" s="608" t="s">
        <v>443</v>
      </c>
      <c r="D563" s="1676">
        <v>100.1</v>
      </c>
      <c r="E563" s="654">
        <v>92.9</v>
      </c>
      <c r="F563" s="689">
        <v>2581</v>
      </c>
      <c r="G563" s="668">
        <v>16326</v>
      </c>
      <c r="H563" s="690">
        <v>13294</v>
      </c>
      <c r="I563" s="671">
        <v>22</v>
      </c>
      <c r="J563" s="1704">
        <v>241.59800000000001</v>
      </c>
    </row>
    <row r="564" spans="1:10">
      <c r="C564" s="608" t="s">
        <v>444</v>
      </c>
      <c r="D564" s="1657">
        <v>104.7</v>
      </c>
      <c r="E564" s="613">
        <v>91.4</v>
      </c>
      <c r="F564" s="691">
        <v>3298</v>
      </c>
      <c r="G564" s="614">
        <v>16283</v>
      </c>
      <c r="H564" s="692">
        <v>7221</v>
      </c>
      <c r="I564" s="595">
        <v>28</v>
      </c>
      <c r="J564" s="1688">
        <v>247.53399999999999</v>
      </c>
    </row>
    <row r="565" spans="1:10">
      <c r="C565" s="608" t="s">
        <v>445</v>
      </c>
      <c r="D565" s="1657">
        <v>98.2</v>
      </c>
      <c r="E565" s="601">
        <v>99.6</v>
      </c>
      <c r="F565" s="694">
        <v>2109</v>
      </c>
      <c r="G565" s="573">
        <v>14606</v>
      </c>
      <c r="H565" s="695">
        <v>6688</v>
      </c>
      <c r="I565" s="595">
        <v>19</v>
      </c>
      <c r="J565" s="1688">
        <v>247.87200000000001</v>
      </c>
    </row>
    <row r="566" spans="1:10">
      <c r="C566" s="608" t="s">
        <v>446</v>
      </c>
      <c r="D566" s="1657">
        <v>102.1</v>
      </c>
      <c r="E566" s="601">
        <v>83.8</v>
      </c>
      <c r="F566" s="694">
        <v>2587</v>
      </c>
      <c r="G566" s="573">
        <v>16843</v>
      </c>
      <c r="H566" s="695">
        <v>7882</v>
      </c>
      <c r="I566" s="595">
        <v>27</v>
      </c>
      <c r="J566" s="1688">
        <v>250.63</v>
      </c>
    </row>
    <row r="567" spans="1:10">
      <c r="C567" s="608" t="s">
        <v>447</v>
      </c>
      <c r="D567" s="1657">
        <v>101.5</v>
      </c>
      <c r="E567" s="601">
        <v>92.9</v>
      </c>
      <c r="F567" s="694">
        <v>2509</v>
      </c>
      <c r="G567" s="573">
        <v>16630</v>
      </c>
      <c r="H567" s="695">
        <v>8634</v>
      </c>
      <c r="I567" s="595">
        <v>31</v>
      </c>
      <c r="J567" s="1688">
        <v>248.184</v>
      </c>
    </row>
    <row r="568" spans="1:10">
      <c r="C568" s="608" t="s">
        <v>448</v>
      </c>
      <c r="D568" s="1657">
        <v>100.2</v>
      </c>
      <c r="E568" s="601">
        <v>94.6</v>
      </c>
      <c r="F568" s="694">
        <v>2797</v>
      </c>
      <c r="G568" s="573">
        <v>15252</v>
      </c>
      <c r="H568" s="695">
        <v>7489</v>
      </c>
      <c r="I568" s="595">
        <v>23</v>
      </c>
      <c r="J568" s="1688">
        <v>248.93199999999999</v>
      </c>
    </row>
    <row r="569" spans="1:10">
      <c r="C569" s="608" t="s">
        <v>449</v>
      </c>
      <c r="D569" s="1657">
        <v>102.4</v>
      </c>
      <c r="E569" s="601">
        <v>93.6</v>
      </c>
      <c r="F569" s="694">
        <v>2265</v>
      </c>
      <c r="G569" s="573">
        <v>16204</v>
      </c>
      <c r="H569" s="695">
        <v>10119</v>
      </c>
      <c r="I569" s="595">
        <v>30</v>
      </c>
      <c r="J569" s="1688">
        <v>247.19300000000001</v>
      </c>
    </row>
    <row r="570" spans="1:10">
      <c r="C570" s="608" t="s">
        <v>166</v>
      </c>
      <c r="D570" s="1657">
        <v>101</v>
      </c>
      <c r="E570" s="601">
        <v>97.3</v>
      </c>
      <c r="F570" s="694">
        <v>3274</v>
      </c>
      <c r="G570" s="573">
        <v>17011</v>
      </c>
      <c r="H570" s="695">
        <v>8658</v>
      </c>
      <c r="I570" s="595">
        <v>33</v>
      </c>
      <c r="J570" s="1688">
        <v>248.71600000000001</v>
      </c>
    </row>
    <row r="571" spans="1:10">
      <c r="C571" s="608" t="s">
        <v>167</v>
      </c>
      <c r="D571" s="1657">
        <v>101.1</v>
      </c>
      <c r="E571" s="601">
        <v>97.1</v>
      </c>
      <c r="F571" s="694">
        <v>2930</v>
      </c>
      <c r="G571" s="694">
        <v>16180</v>
      </c>
      <c r="H571" s="695">
        <v>9164</v>
      </c>
      <c r="I571" s="595">
        <v>29</v>
      </c>
      <c r="J571" s="1688">
        <v>250.6</v>
      </c>
    </row>
    <row r="572" spans="1:10">
      <c r="A572" s="610"/>
      <c r="B572" s="696"/>
      <c r="C572" s="611" t="s">
        <v>168</v>
      </c>
      <c r="D572" s="1681">
        <v>99</v>
      </c>
      <c r="E572" s="697">
        <v>100.4</v>
      </c>
      <c r="F572" s="698">
        <v>2651</v>
      </c>
      <c r="G572" s="698">
        <v>15351</v>
      </c>
      <c r="H572" s="699">
        <v>9055</v>
      </c>
      <c r="I572" s="623">
        <v>33</v>
      </c>
      <c r="J572" s="1705">
        <v>249.80699999999999</v>
      </c>
    </row>
    <row r="573" spans="1:10">
      <c r="A573" s="700">
        <v>2023</v>
      </c>
      <c r="B573" s="701" t="s">
        <v>239</v>
      </c>
      <c r="C573" s="701" t="s">
        <v>157</v>
      </c>
      <c r="D573" s="1682">
        <v>98.1</v>
      </c>
      <c r="E573" s="701">
        <v>107.3</v>
      </c>
      <c r="F573" s="703">
        <v>2775</v>
      </c>
      <c r="G573" s="704">
        <v>16040</v>
      </c>
      <c r="H573" s="703">
        <v>9909</v>
      </c>
      <c r="I573" s="705">
        <v>35</v>
      </c>
      <c r="J573" s="1706">
        <v>251.60499999999999</v>
      </c>
    </row>
    <row r="574" spans="1:10">
      <c r="A574" s="706"/>
      <c r="C574" s="324" t="s">
        <v>158</v>
      </c>
      <c r="D574" s="1683">
        <v>100.2</v>
      </c>
      <c r="E574" s="324">
        <v>100.2</v>
      </c>
      <c r="F574" s="707">
        <v>2081</v>
      </c>
      <c r="G574" s="708">
        <v>15411</v>
      </c>
      <c r="H574" s="707">
        <v>11280</v>
      </c>
      <c r="I574" s="574">
        <v>32</v>
      </c>
      <c r="J574" s="1707">
        <v>253.17500000000001</v>
      </c>
    </row>
    <row r="575" spans="1:10">
      <c r="A575" s="706"/>
      <c r="C575" s="324" t="s">
        <v>159</v>
      </c>
      <c r="D575" s="1683">
        <v>101</v>
      </c>
      <c r="E575" s="324">
        <v>102.9</v>
      </c>
      <c r="F575" s="707">
        <v>2635</v>
      </c>
      <c r="G575" s="708">
        <v>15636</v>
      </c>
      <c r="H575" s="707">
        <v>15497</v>
      </c>
      <c r="I575" s="574">
        <v>48</v>
      </c>
      <c r="J575" s="1707">
        <v>253.19900000000001</v>
      </c>
    </row>
    <row r="576" spans="1:10">
      <c r="A576" s="706"/>
      <c r="C576" s="324" t="s">
        <v>160</v>
      </c>
      <c r="D576" s="1683">
        <v>98.9</v>
      </c>
      <c r="E576" s="324">
        <v>101.6</v>
      </c>
      <c r="F576" s="707">
        <v>2685</v>
      </c>
      <c r="G576" s="708">
        <v>15137</v>
      </c>
      <c r="H576" s="707">
        <v>9350</v>
      </c>
      <c r="I576" s="574">
        <v>34</v>
      </c>
      <c r="J576" s="1707">
        <v>252.465</v>
      </c>
    </row>
    <row r="577" spans="1:10">
      <c r="A577" s="706"/>
      <c r="C577" s="324" t="s">
        <v>161</v>
      </c>
      <c r="D577" s="1683">
        <v>100</v>
      </c>
      <c r="E577" s="324">
        <v>101.5</v>
      </c>
      <c r="F577" s="707">
        <v>2376</v>
      </c>
      <c r="G577" s="708">
        <v>14470</v>
      </c>
      <c r="H577" s="707">
        <v>9047</v>
      </c>
      <c r="I577" s="574">
        <v>45</v>
      </c>
      <c r="J577" s="1707">
        <v>251.55699999999999</v>
      </c>
    </row>
    <row r="578" spans="1:10">
      <c r="A578" s="706"/>
      <c r="C578" s="324" t="s">
        <v>162</v>
      </c>
      <c r="D578" s="1683">
        <v>100.9</v>
      </c>
      <c r="E578" s="324">
        <v>103.7</v>
      </c>
      <c r="F578" s="707">
        <v>2180</v>
      </c>
      <c r="G578" s="708">
        <v>15796</v>
      </c>
      <c r="H578" s="707">
        <v>10869</v>
      </c>
      <c r="I578" s="574">
        <v>49</v>
      </c>
      <c r="J578" s="1707">
        <v>253.798</v>
      </c>
    </row>
    <row r="579" spans="1:10">
      <c r="A579" s="706"/>
      <c r="C579" s="324" t="s">
        <v>163</v>
      </c>
      <c r="D579" s="1683">
        <v>100.7</v>
      </c>
      <c r="E579" s="324">
        <v>102.5</v>
      </c>
      <c r="F579" s="707">
        <v>2367</v>
      </c>
      <c r="G579" s="708">
        <v>15813</v>
      </c>
      <c r="H579" s="707">
        <v>10375</v>
      </c>
      <c r="I579" s="574">
        <v>32</v>
      </c>
      <c r="J579" s="1707">
        <v>255.96899999999999</v>
      </c>
    </row>
    <row r="580" spans="1:10">
      <c r="A580" s="706"/>
      <c r="C580" s="324" t="s">
        <v>164</v>
      </c>
      <c r="D580" s="1683">
        <v>98.5</v>
      </c>
      <c r="E580" s="324">
        <v>105.2</v>
      </c>
      <c r="F580" s="707">
        <v>2796</v>
      </c>
      <c r="G580" s="708">
        <v>14574</v>
      </c>
      <c r="H580" s="707">
        <v>8872</v>
      </c>
      <c r="I580" s="574">
        <v>45</v>
      </c>
      <c r="J580" s="1707">
        <v>257.947</v>
      </c>
    </row>
    <row r="581" spans="1:10">
      <c r="A581" s="706"/>
      <c r="C581" s="324" t="s">
        <v>165</v>
      </c>
      <c r="D581" s="1683">
        <v>100</v>
      </c>
      <c r="E581" s="324">
        <v>104.3</v>
      </c>
      <c r="F581" s="707">
        <v>2412</v>
      </c>
      <c r="G581" s="708">
        <v>16108</v>
      </c>
      <c r="H581" s="707">
        <v>11536</v>
      </c>
      <c r="I581" s="574">
        <v>48</v>
      </c>
      <c r="J581" s="1707">
        <v>257.26100000000002</v>
      </c>
    </row>
    <row r="582" spans="1:10">
      <c r="A582" s="706"/>
      <c r="C582" s="324" t="s">
        <v>166</v>
      </c>
      <c r="D582" s="1683">
        <v>100.5</v>
      </c>
      <c r="E582" s="324">
        <v>106.7</v>
      </c>
      <c r="F582" s="707">
        <v>3240</v>
      </c>
      <c r="G582" s="708">
        <v>16766</v>
      </c>
      <c r="H582" s="707">
        <v>10166</v>
      </c>
      <c r="I582" s="574">
        <v>48</v>
      </c>
      <c r="J582" s="1707">
        <v>257.33600000000001</v>
      </c>
    </row>
    <row r="583" spans="1:10">
      <c r="A583" s="706"/>
      <c r="C583" s="324" t="s">
        <v>167</v>
      </c>
      <c r="D583" s="1683">
        <v>98.5</v>
      </c>
      <c r="E583" s="324">
        <v>108.4</v>
      </c>
      <c r="F583" s="707">
        <v>2275</v>
      </c>
      <c r="G583" s="708">
        <v>14799</v>
      </c>
      <c r="H583" s="707">
        <v>10431</v>
      </c>
      <c r="I583" s="574">
        <v>61</v>
      </c>
      <c r="J583" s="1707">
        <v>258.46699999999998</v>
      </c>
    </row>
    <row r="584" spans="1:10">
      <c r="A584" s="709"/>
      <c r="B584" s="696"/>
      <c r="C584" s="696" t="s">
        <v>168</v>
      </c>
      <c r="D584" s="1684">
        <v>97.8</v>
      </c>
      <c r="E584" s="696">
        <v>112.8</v>
      </c>
      <c r="F584" s="710">
        <v>2312</v>
      </c>
      <c r="G584" s="711">
        <v>15551</v>
      </c>
      <c r="H584" s="710">
        <v>9837</v>
      </c>
      <c r="I584" s="712">
        <v>49</v>
      </c>
      <c r="J584" s="1708">
        <v>257.07100000000003</v>
      </c>
    </row>
    <row r="585" spans="1:10">
      <c r="A585" s="693">
        <v>2024</v>
      </c>
      <c r="B585" s="324" t="s">
        <v>241</v>
      </c>
      <c r="C585" s="324" t="s">
        <v>157</v>
      </c>
      <c r="D585" s="1683">
        <v>96.8</v>
      </c>
      <c r="E585" s="324">
        <v>106.2</v>
      </c>
      <c r="F585" s="707">
        <v>1537</v>
      </c>
      <c r="G585" s="708">
        <v>16471</v>
      </c>
      <c r="H585" s="707">
        <v>9638</v>
      </c>
      <c r="I585" s="574">
        <v>51</v>
      </c>
      <c r="J585" s="1707">
        <v>259.14</v>
      </c>
    </row>
    <row r="586" spans="1:10">
      <c r="A586" s="706"/>
      <c r="C586" s="324" t="s">
        <v>158</v>
      </c>
      <c r="D586" s="1683">
        <v>98.7</v>
      </c>
      <c r="E586" s="324">
        <v>113.3</v>
      </c>
      <c r="F586" s="707">
        <v>2267</v>
      </c>
      <c r="G586" s="708">
        <v>15821</v>
      </c>
      <c r="H586" s="707">
        <v>9894</v>
      </c>
      <c r="I586" s="574">
        <v>46</v>
      </c>
      <c r="J586" s="1707">
        <v>259.59100000000001</v>
      </c>
    </row>
    <row r="587" spans="1:10">
      <c r="A587" s="706"/>
      <c r="C587" s="324" t="s">
        <v>159</v>
      </c>
      <c r="D587" s="1683">
        <v>97.9</v>
      </c>
      <c r="E587" s="324">
        <v>110.5</v>
      </c>
      <c r="F587" s="707">
        <v>2215</v>
      </c>
      <c r="G587" s="708">
        <v>15247</v>
      </c>
      <c r="H587" s="707">
        <v>13075</v>
      </c>
      <c r="I587" s="574">
        <v>60</v>
      </c>
      <c r="J587" s="1707">
        <v>263.80099999999999</v>
      </c>
    </row>
    <row r="588" spans="1:10">
      <c r="A588" s="706"/>
      <c r="C588" s="324" t="s">
        <v>160</v>
      </c>
      <c r="D588" s="1683">
        <v>94.3</v>
      </c>
      <c r="E588" s="324">
        <v>106.1</v>
      </c>
      <c r="F588" s="707">
        <v>2422</v>
      </c>
      <c r="G588" s="708">
        <v>14972</v>
      </c>
      <c r="H588" s="707">
        <v>8511</v>
      </c>
      <c r="I588" s="574">
        <v>46</v>
      </c>
      <c r="J588" s="1707">
        <v>269.16899999999998</v>
      </c>
    </row>
    <row r="589" spans="1:10">
      <c r="A589" s="706"/>
      <c r="C589" s="324" t="s">
        <v>161</v>
      </c>
      <c r="D589" s="1683">
        <v>99.2</v>
      </c>
      <c r="E589" s="324">
        <v>98.3</v>
      </c>
      <c r="F589" s="707">
        <v>1906</v>
      </c>
      <c r="G589" s="708">
        <v>14234</v>
      </c>
      <c r="H589" s="707">
        <v>8149</v>
      </c>
      <c r="I589" s="574">
        <v>48</v>
      </c>
      <c r="J589" s="1707">
        <v>272.81299999999999</v>
      </c>
    </row>
    <row r="590" spans="1:10">
      <c r="A590" s="706"/>
      <c r="C590" s="324" t="s">
        <v>162</v>
      </c>
      <c r="D590" s="1683">
        <v>96.5</v>
      </c>
      <c r="E590" s="324">
        <v>110.1</v>
      </c>
      <c r="F590" s="707">
        <v>2438</v>
      </c>
      <c r="G590" s="708">
        <v>14788</v>
      </c>
      <c r="H590" s="707">
        <v>9990</v>
      </c>
      <c r="I590" s="574">
        <v>51</v>
      </c>
      <c r="J590" s="1707">
        <v>272.62799999999999</v>
      </c>
    </row>
    <row r="591" spans="1:10">
      <c r="A591" s="706"/>
      <c r="C591" s="324" t="s">
        <v>163</v>
      </c>
      <c r="D591" s="1683">
        <v>102.5</v>
      </c>
      <c r="E591" s="324">
        <v>102.4</v>
      </c>
      <c r="F591" s="707">
        <v>2389</v>
      </c>
      <c r="G591" s="708">
        <v>15723</v>
      </c>
      <c r="H591" s="707">
        <v>11050</v>
      </c>
      <c r="I591" s="574">
        <v>51</v>
      </c>
      <c r="J591" s="1707">
        <v>266.85000000000002</v>
      </c>
    </row>
    <row r="592" spans="1:10">
      <c r="A592" s="706"/>
      <c r="C592" s="324" t="s">
        <v>164</v>
      </c>
      <c r="D592" s="1683">
        <v>97.3</v>
      </c>
      <c r="E592" s="324">
        <v>123.2</v>
      </c>
      <c r="F592" s="707">
        <v>1782</v>
      </c>
      <c r="G592" s="708">
        <v>14315</v>
      </c>
      <c r="H592" s="707">
        <v>9289</v>
      </c>
      <c r="I592" s="574">
        <v>40</v>
      </c>
      <c r="J592" s="1707">
        <v>266.21899999999999</v>
      </c>
    </row>
    <row r="593" spans="1:10">
      <c r="A593" s="706"/>
      <c r="C593" s="324" t="s">
        <v>165</v>
      </c>
      <c r="D593" s="1683"/>
      <c r="F593" s="707"/>
      <c r="G593" s="708"/>
      <c r="H593" s="707"/>
      <c r="J593" s="1707"/>
    </row>
    <row r="594" spans="1:10">
      <c r="A594" s="706"/>
      <c r="C594" s="324" t="s">
        <v>166</v>
      </c>
      <c r="D594" s="1683"/>
      <c r="F594" s="707"/>
      <c r="G594" s="708"/>
      <c r="H594" s="707"/>
      <c r="J594" s="1707"/>
    </row>
    <row r="595" spans="1:10">
      <c r="A595" s="706"/>
      <c r="C595" s="324" t="s">
        <v>167</v>
      </c>
      <c r="D595" s="1683"/>
      <c r="F595" s="707"/>
      <c r="G595" s="708"/>
      <c r="H595" s="707"/>
      <c r="J595" s="1707"/>
    </row>
    <row r="596" spans="1:10">
      <c r="A596" s="709"/>
      <c r="B596" s="696"/>
      <c r="C596" s="696" t="s">
        <v>168</v>
      </c>
      <c r="D596" s="1684"/>
      <c r="E596" s="696"/>
      <c r="F596" s="710"/>
      <c r="G596" s="711"/>
      <c r="H596" s="710"/>
      <c r="I596" s="712"/>
      <c r="J596" s="1708"/>
    </row>
  </sheetData>
  <phoneticPr fontId="1"/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BADD9-A326-4471-95CA-C991AD42FDEB}">
  <dimension ref="A1:AU597"/>
  <sheetViews>
    <sheetView workbookViewId="0">
      <pane xSplit="3" ySplit="9" topLeftCell="D581" activePane="bottomRight" state="frozen"/>
      <selection pane="topRight" activeCell="D1" sqref="D1"/>
      <selection pane="bottomLeft" activeCell="A10" sqref="A10"/>
      <selection pane="bottomRight" activeCell="O593" sqref="O593"/>
    </sheetView>
  </sheetViews>
  <sheetFormatPr defaultColWidth="14.26953125" defaultRowHeight="13.5" customHeight="1"/>
  <cols>
    <col min="1" max="1" width="6.6328125" style="713" customWidth="1"/>
    <col min="2" max="2" width="9.26953125" style="713" customWidth="1"/>
    <col min="3" max="3" width="6.6328125" style="713" customWidth="1"/>
    <col min="4" max="4" width="10.6328125" style="816" customWidth="1"/>
    <col min="5" max="5" width="10.6328125" style="573" customWidth="1"/>
    <col min="6" max="6" width="10.6328125" style="713" customWidth="1"/>
    <col min="7" max="7" width="10.6328125" style="816" customWidth="1"/>
    <col min="8" max="8" width="10.6328125" style="573" customWidth="1"/>
    <col min="9" max="9" width="10.6328125" style="1725" customWidth="1"/>
    <col min="10" max="10" width="10.6328125" style="716" customWidth="1"/>
    <col min="11" max="11" width="10.6328125" style="1746" customWidth="1"/>
    <col min="12" max="12" width="10.6328125" style="573" customWidth="1"/>
    <col min="13" max="13" width="5.6328125" style="713" customWidth="1"/>
    <col min="14" max="14" width="10.6328125" style="713" customWidth="1"/>
    <col min="15" max="16" width="9.90625" style="713" customWidth="1"/>
    <col min="17" max="17" width="11.7265625" style="713" customWidth="1"/>
    <col min="18" max="24" width="9.90625" style="713" customWidth="1"/>
    <col min="25" max="31" width="9.26953125" style="713" customWidth="1"/>
    <col min="32" max="32" width="9.453125" style="713" customWidth="1"/>
    <col min="33" max="33" width="9.08984375" style="713" hidden="1" customWidth="1"/>
    <col min="34" max="44" width="8.7265625" style="713" hidden="1" customWidth="1"/>
    <col min="45" max="45" width="7" style="713" customWidth="1"/>
    <col min="46" max="47" width="9.90625" style="713" hidden="1" customWidth="1"/>
    <col min="48" max="16384" width="14.26953125" style="713"/>
  </cols>
  <sheetData>
    <row r="1" spans="1:42" ht="13.5" customHeight="1" thickBot="1">
      <c r="B1" s="714" t="s">
        <v>450</v>
      </c>
      <c r="H1" s="715"/>
      <c r="K1" s="1746" t="s">
        <v>395</v>
      </c>
      <c r="M1" s="717"/>
      <c r="O1" s="713" t="s">
        <v>451</v>
      </c>
      <c r="R1" s="713" t="s">
        <v>452</v>
      </c>
      <c r="Y1" s="718" t="s">
        <v>453</v>
      </c>
      <c r="AB1" s="714" t="s">
        <v>454</v>
      </c>
      <c r="AC1" s="719"/>
    </row>
    <row r="2" spans="1:42" ht="13.5" customHeight="1">
      <c r="A2" s="576"/>
      <c r="B2" s="577"/>
      <c r="C2" s="577"/>
      <c r="D2" s="1763" t="s">
        <v>328</v>
      </c>
      <c r="E2" s="1764" t="s">
        <v>329</v>
      </c>
      <c r="F2" s="1765" t="s">
        <v>455</v>
      </c>
      <c r="G2" s="1719" t="s">
        <v>331</v>
      </c>
      <c r="H2" s="336" t="s">
        <v>332</v>
      </c>
      <c r="I2" s="1726" t="s">
        <v>333</v>
      </c>
      <c r="J2" s="336" t="s">
        <v>334</v>
      </c>
      <c r="K2" s="1747" t="s">
        <v>335</v>
      </c>
      <c r="L2" s="1643" t="s">
        <v>336</v>
      </c>
      <c r="M2" s="717"/>
      <c r="N2" s="1904" t="s">
        <v>456</v>
      </c>
      <c r="O2" s="1905"/>
      <c r="P2" s="1905"/>
      <c r="Q2" s="1906"/>
      <c r="R2" s="720" t="s">
        <v>457</v>
      </c>
      <c r="S2" s="721"/>
      <c r="T2" s="721"/>
      <c r="U2" s="721"/>
      <c r="V2" s="721"/>
      <c r="W2" s="721"/>
      <c r="X2" s="722"/>
      <c r="Y2" s="723"/>
      <c r="Z2" s="724"/>
      <c r="AA2" s="725"/>
      <c r="AB2" s="723"/>
      <c r="AC2" s="724"/>
      <c r="AD2" s="724"/>
      <c r="AE2" s="724"/>
      <c r="AF2" s="725"/>
      <c r="AG2" s="725"/>
    </row>
    <row r="3" spans="1:42" ht="13.5" customHeight="1">
      <c r="A3" s="583" t="s">
        <v>19</v>
      </c>
      <c r="B3" s="584" t="s">
        <v>413</v>
      </c>
      <c r="C3" s="584" t="s">
        <v>21</v>
      </c>
      <c r="D3" s="1766" t="s">
        <v>340</v>
      </c>
      <c r="E3" s="1637" t="s">
        <v>341</v>
      </c>
      <c r="F3" s="662" t="s">
        <v>458</v>
      </c>
      <c r="G3" s="1767" t="s">
        <v>340</v>
      </c>
      <c r="H3" s="185" t="s">
        <v>343</v>
      </c>
      <c r="I3" s="1768" t="s">
        <v>344</v>
      </c>
      <c r="J3" s="185" t="s">
        <v>345</v>
      </c>
      <c r="K3" s="1769" t="s">
        <v>346</v>
      </c>
      <c r="L3" s="1644" t="s">
        <v>347</v>
      </c>
      <c r="M3" s="717"/>
      <c r="N3" s="726"/>
      <c r="Q3" s="727" t="s">
        <v>459</v>
      </c>
      <c r="R3" s="728" t="s">
        <v>460</v>
      </c>
      <c r="S3" s="729"/>
      <c r="T3" s="729"/>
      <c r="U3" s="729"/>
      <c r="V3" s="729"/>
      <c r="W3" s="729"/>
      <c r="X3" s="730" t="s">
        <v>461</v>
      </c>
      <c r="Y3" s="723" t="s">
        <v>462</v>
      </c>
      <c r="Z3" s="722" t="s">
        <v>381</v>
      </c>
      <c r="AA3" s="731" t="s">
        <v>463</v>
      </c>
      <c r="AB3" s="723" t="s">
        <v>328</v>
      </c>
      <c r="AC3" s="722" t="s">
        <v>464</v>
      </c>
      <c r="AD3" s="722" t="s">
        <v>465</v>
      </c>
      <c r="AE3" s="725" t="s">
        <v>376</v>
      </c>
      <c r="AF3" s="731" t="s">
        <v>466</v>
      </c>
      <c r="AG3" s="732" t="s">
        <v>381</v>
      </c>
    </row>
    <row r="4" spans="1:42" ht="13.5" customHeight="1">
      <c r="A4" s="590"/>
      <c r="B4" s="591" t="s">
        <v>173</v>
      </c>
      <c r="C4" s="591"/>
      <c r="D4" s="347" t="s">
        <v>349</v>
      </c>
      <c r="E4" s="1637"/>
      <c r="F4" s="662" t="s">
        <v>467</v>
      </c>
      <c r="G4" s="1767" t="s">
        <v>351</v>
      </c>
      <c r="H4" s="185" t="s">
        <v>352</v>
      </c>
      <c r="I4" s="1768" t="s">
        <v>351</v>
      </c>
      <c r="J4" s="185" t="s">
        <v>353</v>
      </c>
      <c r="K4" s="1769" t="s">
        <v>354</v>
      </c>
      <c r="L4" s="1644"/>
      <c r="M4" s="717"/>
      <c r="N4" s="726"/>
      <c r="O4" s="733"/>
      <c r="P4" s="733"/>
      <c r="Q4" s="727">
        <f>AVERAGE(E457:E492)/AVERAGE(N493:N528)</f>
        <v>3.2018946343383079</v>
      </c>
      <c r="R4" s="734" t="s">
        <v>468</v>
      </c>
      <c r="S4" s="735" t="s">
        <v>469</v>
      </c>
      <c r="T4" s="735" t="s">
        <v>470</v>
      </c>
      <c r="U4" s="735" t="s">
        <v>471</v>
      </c>
      <c r="V4" s="735" t="s">
        <v>472</v>
      </c>
      <c r="W4" s="735" t="s">
        <v>473</v>
      </c>
      <c r="X4" s="730" t="s">
        <v>474</v>
      </c>
      <c r="Y4" s="736" t="s">
        <v>345</v>
      </c>
      <c r="Z4" s="730" t="s">
        <v>390</v>
      </c>
      <c r="AA4" s="732" t="s">
        <v>475</v>
      </c>
      <c r="AB4" s="736" t="s">
        <v>340</v>
      </c>
      <c r="AC4" s="730" t="s">
        <v>390</v>
      </c>
      <c r="AD4" s="737" t="s">
        <v>476</v>
      </c>
      <c r="AE4" s="738" t="s">
        <v>476</v>
      </c>
      <c r="AF4" s="732" t="s">
        <v>477</v>
      </c>
      <c r="AG4" s="732" t="s">
        <v>390</v>
      </c>
    </row>
    <row r="5" spans="1:42" ht="13.5" customHeight="1">
      <c r="A5" s="590"/>
      <c r="B5" s="591"/>
      <c r="C5" s="591"/>
      <c r="D5" s="1766" t="s">
        <v>478</v>
      </c>
      <c r="E5" s="1637"/>
      <c r="F5" s="662"/>
      <c r="G5" s="1770" t="s">
        <v>349</v>
      </c>
      <c r="H5" s="348" t="s">
        <v>349</v>
      </c>
      <c r="I5" s="1768"/>
      <c r="J5" s="185"/>
      <c r="K5" s="1769"/>
      <c r="L5" s="1644" t="s">
        <v>357</v>
      </c>
      <c r="M5" s="717"/>
      <c r="N5" s="726" t="s">
        <v>479</v>
      </c>
      <c r="O5" s="733" t="s">
        <v>479</v>
      </c>
      <c r="P5" s="662" t="s">
        <v>480</v>
      </c>
      <c r="Q5" s="739" t="s">
        <v>481</v>
      </c>
      <c r="R5" s="740">
        <v>1609</v>
      </c>
      <c r="S5" s="741">
        <v>1191.5999999999999</v>
      </c>
      <c r="T5" s="741">
        <v>391.6</v>
      </c>
      <c r="U5" s="741">
        <v>319.39999999999998</v>
      </c>
      <c r="V5" s="741">
        <v>975.2</v>
      </c>
      <c r="W5" s="741">
        <v>37.200000000000003</v>
      </c>
      <c r="X5" s="742" t="s">
        <v>482</v>
      </c>
      <c r="Y5" s="736"/>
      <c r="Z5" s="743" t="s">
        <v>483</v>
      </c>
      <c r="AA5" s="738" t="s">
        <v>345</v>
      </c>
      <c r="AB5" s="744" t="s">
        <v>484</v>
      </c>
      <c r="AC5" s="745" t="s">
        <v>485</v>
      </c>
      <c r="AD5" s="745" t="s">
        <v>486</v>
      </c>
      <c r="AE5" s="731" t="s">
        <v>486</v>
      </c>
      <c r="AF5" s="732" t="s">
        <v>487</v>
      </c>
      <c r="AG5" s="746" t="s">
        <v>483</v>
      </c>
      <c r="AJ5" s="747">
        <v>1995.5</v>
      </c>
      <c r="AK5" s="747">
        <v>857.8</v>
      </c>
      <c r="AL5" s="747">
        <v>436.8</v>
      </c>
      <c r="AM5" s="747">
        <v>312.3</v>
      </c>
      <c r="AN5" s="747">
        <v>667.9</v>
      </c>
      <c r="AO5" s="747">
        <v>36.299999999999997</v>
      </c>
      <c r="AP5" s="713" t="s">
        <v>488</v>
      </c>
    </row>
    <row r="6" spans="1:42" ht="13.5" customHeight="1" thickBot="1">
      <c r="A6" s="748"/>
      <c r="B6" s="696" t="s">
        <v>135</v>
      </c>
      <c r="C6" s="921"/>
      <c r="D6" s="1771" t="s">
        <v>489</v>
      </c>
      <c r="E6" s="1772" t="s">
        <v>490</v>
      </c>
      <c r="F6" s="1773" t="s">
        <v>491</v>
      </c>
      <c r="G6" s="1720" t="s">
        <v>362</v>
      </c>
      <c r="H6" s="353" t="s">
        <v>363</v>
      </c>
      <c r="I6" s="1727" t="s">
        <v>364</v>
      </c>
      <c r="J6" s="353" t="s">
        <v>365</v>
      </c>
      <c r="K6" s="1748" t="s">
        <v>366</v>
      </c>
      <c r="L6" s="1645" t="s">
        <v>367</v>
      </c>
      <c r="M6" s="25"/>
      <c r="N6" s="750" t="s">
        <v>492</v>
      </c>
      <c r="O6" s="751" t="s">
        <v>493</v>
      </c>
      <c r="P6" s="751"/>
      <c r="Q6" s="752" t="s">
        <v>494</v>
      </c>
      <c r="R6" s="750" t="s">
        <v>495</v>
      </c>
      <c r="S6" s="753"/>
      <c r="T6" s="753"/>
      <c r="U6" s="753"/>
      <c r="V6" s="753"/>
      <c r="W6" s="753"/>
      <c r="X6" s="754" t="s">
        <v>414</v>
      </c>
      <c r="Y6" s="755"/>
      <c r="Z6" s="756" t="s">
        <v>496</v>
      </c>
      <c r="AA6" s="757"/>
      <c r="AB6" s="758" t="s">
        <v>414</v>
      </c>
      <c r="AC6" s="759" t="s">
        <v>414</v>
      </c>
      <c r="AD6" s="759" t="s">
        <v>414</v>
      </c>
      <c r="AE6" s="760" t="s">
        <v>414</v>
      </c>
      <c r="AF6" s="757"/>
      <c r="AG6" s="760" t="s">
        <v>497</v>
      </c>
      <c r="AI6" s="729">
        <v>0.94637499999999997</v>
      </c>
      <c r="AJ6" s="713">
        <v>0.97569899999999998</v>
      </c>
      <c r="AK6" s="733">
        <v>0.70742000000000005</v>
      </c>
      <c r="AL6" s="713">
        <v>1.356371</v>
      </c>
      <c r="AM6" s="713">
        <v>0.45460200000000001</v>
      </c>
      <c r="AN6" s="713">
        <v>0.76669600000000004</v>
      </c>
      <c r="AO6" s="713">
        <v>1.019144</v>
      </c>
      <c r="AP6" s="761">
        <f>ROUND((AJ6*AJ$5+AK6*AK$5+AL6*AL$5+AM6*AM$5+AN6*AN$5+AO6*AO$5)/SUM($AJ$5:$AO$5),6)</f>
        <v>0.89103699999999997</v>
      </c>
    </row>
    <row r="7" spans="1:42" ht="13.5" hidden="1" customHeight="1">
      <c r="A7" s="726"/>
      <c r="D7" s="816">
        <v>68.043546921838086</v>
      </c>
      <c r="E7" s="1638"/>
      <c r="F7" s="719"/>
      <c r="G7" s="763"/>
      <c r="H7" s="593"/>
      <c r="I7" s="1728"/>
      <c r="K7" s="1749"/>
      <c r="L7" s="694"/>
      <c r="M7" s="717"/>
      <c r="X7" s="764"/>
      <c r="Y7" s="726"/>
      <c r="Z7" s="764"/>
      <c r="AA7" s="727"/>
      <c r="AB7" s="726"/>
      <c r="AC7" s="764"/>
      <c r="AD7" s="764"/>
      <c r="AE7" s="727"/>
      <c r="AF7" s="727"/>
      <c r="AG7" s="765"/>
      <c r="AP7" s="713">
        <v>31.5</v>
      </c>
    </row>
    <row r="8" spans="1:42" ht="13.5" hidden="1" customHeight="1">
      <c r="A8" s="726"/>
      <c r="D8" s="816">
        <v>69.486558520506748</v>
      </c>
      <c r="E8" s="1638"/>
      <c r="F8" s="719"/>
      <c r="G8" s="763"/>
      <c r="H8" s="593"/>
      <c r="I8" s="1728"/>
      <c r="K8" s="1749"/>
      <c r="L8" s="694"/>
      <c r="M8" s="717"/>
      <c r="X8" s="764"/>
      <c r="Y8" s="726"/>
      <c r="Z8" s="764"/>
      <c r="AA8" s="727"/>
      <c r="AB8" s="726"/>
      <c r="AC8" s="764"/>
      <c r="AD8" s="764"/>
      <c r="AE8" s="727">
        <v>1.169</v>
      </c>
      <c r="AF8" s="727"/>
      <c r="AG8" s="765"/>
      <c r="AP8" s="713">
        <v>32.299999999999997</v>
      </c>
    </row>
    <row r="9" spans="1:42" ht="13.5" hidden="1" customHeight="1">
      <c r="A9" s="726"/>
      <c r="D9" s="816">
        <v>70.37456565814901</v>
      </c>
      <c r="E9" s="1638"/>
      <c r="F9" s="719"/>
      <c r="G9" s="763"/>
      <c r="H9" s="593"/>
      <c r="I9" s="1728"/>
      <c r="K9" s="1749"/>
      <c r="L9" s="694"/>
      <c r="M9" s="717"/>
      <c r="X9" s="764"/>
      <c r="Y9" s="726"/>
      <c r="Z9" s="764"/>
      <c r="AA9" s="727"/>
      <c r="AB9" s="726"/>
      <c r="AC9" s="764"/>
      <c r="AD9" s="764"/>
      <c r="AE9" s="727"/>
      <c r="AF9" s="727"/>
      <c r="AG9" s="765"/>
      <c r="AP9" s="713">
        <v>30.8</v>
      </c>
    </row>
    <row r="10" spans="1:42" ht="13.5" customHeight="1">
      <c r="A10" s="720">
        <v>1976</v>
      </c>
      <c r="B10" s="661" t="s">
        <v>417</v>
      </c>
      <c r="C10" s="606" t="s">
        <v>418</v>
      </c>
      <c r="D10" s="1709">
        <v>71.928578149022968</v>
      </c>
      <c r="E10" s="1639">
        <v>932337</v>
      </c>
      <c r="F10" s="1551">
        <v>948997</v>
      </c>
      <c r="G10" s="842">
        <v>36.159798099762476</v>
      </c>
      <c r="H10" s="1540">
        <v>948287.6</v>
      </c>
      <c r="I10" s="1729">
        <v>0.44</v>
      </c>
      <c r="J10" s="1552"/>
      <c r="K10" s="1750"/>
      <c r="L10" s="1646">
        <v>158455</v>
      </c>
      <c r="M10" s="766"/>
      <c r="N10" s="767"/>
      <c r="O10" s="767"/>
      <c r="P10" s="767"/>
      <c r="Q10" s="767"/>
      <c r="R10" s="767"/>
      <c r="S10" s="767"/>
      <c r="T10" s="767"/>
      <c r="U10" s="767"/>
      <c r="V10" s="767"/>
      <c r="W10" s="767"/>
      <c r="X10" s="768">
        <v>36.159798099762476</v>
      </c>
      <c r="Y10" s="769"/>
      <c r="Z10" s="770">
        <v>58.9</v>
      </c>
      <c r="AA10" s="771"/>
      <c r="AB10" s="772">
        <v>76.902162001702649</v>
      </c>
      <c r="AC10" s="773">
        <v>87.5</v>
      </c>
      <c r="AD10" s="774">
        <v>42.8</v>
      </c>
      <c r="AE10" s="775">
        <v>157.80000000000001</v>
      </c>
      <c r="AF10" s="771"/>
      <c r="AG10" s="776">
        <v>56.6</v>
      </c>
      <c r="AH10" s="777">
        <v>59.339546505837326</v>
      </c>
      <c r="AI10" s="778">
        <v>68.599999999999994</v>
      </c>
      <c r="AJ10" s="779"/>
      <c r="AP10" s="713">
        <v>34.200000000000003</v>
      </c>
    </row>
    <row r="11" spans="1:42" ht="13.5" customHeight="1">
      <c r="A11" s="726"/>
      <c r="B11" s="662"/>
      <c r="C11" s="608" t="s">
        <v>419</v>
      </c>
      <c r="D11" s="839">
        <v>70.485566550354292</v>
      </c>
      <c r="E11" s="1640">
        <v>990910</v>
      </c>
      <c r="F11" s="1553">
        <v>627555</v>
      </c>
      <c r="G11" s="835">
        <v>33.939459619952501</v>
      </c>
      <c r="H11" s="1544">
        <v>926886.5</v>
      </c>
      <c r="I11" s="1730">
        <v>0.45</v>
      </c>
      <c r="J11" s="1554"/>
      <c r="K11" s="1751"/>
      <c r="L11" s="1647">
        <v>143216</v>
      </c>
      <c r="M11" s="766"/>
      <c r="N11" s="767"/>
      <c r="O11" s="767"/>
      <c r="P11" s="767"/>
      <c r="Q11" s="767"/>
      <c r="R11" s="767"/>
      <c r="S11" s="767"/>
      <c r="T11" s="767"/>
      <c r="U11" s="767"/>
      <c r="V11" s="767"/>
      <c r="W11" s="767"/>
      <c r="X11" s="780">
        <v>33.939459619952501</v>
      </c>
      <c r="Y11" s="781"/>
      <c r="Z11" s="782">
        <v>59.4</v>
      </c>
      <c r="AA11" s="783"/>
      <c r="AB11" s="784">
        <v>77.126366555643486</v>
      </c>
      <c r="AC11" s="785">
        <v>88.3</v>
      </c>
      <c r="AD11" s="786">
        <v>43.9</v>
      </c>
      <c r="AE11" s="787">
        <v>156.5</v>
      </c>
      <c r="AF11" s="783"/>
      <c r="AG11" s="776">
        <v>57.2</v>
      </c>
      <c r="AH11" s="777">
        <v>59.904147328918562</v>
      </c>
      <c r="AI11" s="778">
        <v>68.8</v>
      </c>
      <c r="AP11" s="713">
        <v>32.1</v>
      </c>
    </row>
    <row r="12" spans="1:42" ht="13.5" customHeight="1">
      <c r="A12" s="726"/>
      <c r="B12" s="662"/>
      <c r="C12" s="608" t="s">
        <v>420</v>
      </c>
      <c r="D12" s="839">
        <v>75.147604022976168</v>
      </c>
      <c r="E12" s="1640">
        <v>1048965</v>
      </c>
      <c r="F12" s="1553">
        <v>554836</v>
      </c>
      <c r="G12" s="835">
        <v>35.631146080760104</v>
      </c>
      <c r="H12" s="1544">
        <v>928939.5</v>
      </c>
      <c r="I12" s="1730">
        <v>0.46</v>
      </c>
      <c r="J12" s="1554"/>
      <c r="K12" s="1751"/>
      <c r="L12" s="1647">
        <v>166521</v>
      </c>
      <c r="M12" s="766"/>
      <c r="N12" s="767"/>
      <c r="O12" s="767"/>
      <c r="P12" s="767"/>
      <c r="Q12" s="767"/>
      <c r="R12" s="767"/>
      <c r="S12" s="767"/>
      <c r="T12" s="767"/>
      <c r="U12" s="767"/>
      <c r="V12" s="767"/>
      <c r="W12" s="767"/>
      <c r="X12" s="780">
        <v>35.631146080760104</v>
      </c>
      <c r="Y12" s="781"/>
      <c r="Z12" s="782">
        <v>59.4</v>
      </c>
      <c r="AA12" s="783"/>
      <c r="AB12" s="784">
        <v>93.044889885441989</v>
      </c>
      <c r="AC12" s="785">
        <v>88.8</v>
      </c>
      <c r="AD12" s="786">
        <v>43.9</v>
      </c>
      <c r="AE12" s="787">
        <v>156.80000000000001</v>
      </c>
      <c r="AF12" s="783"/>
      <c r="AG12" s="776">
        <v>57.4</v>
      </c>
      <c r="AH12" s="777">
        <v>60.129987658151045</v>
      </c>
      <c r="AI12" s="778">
        <v>83</v>
      </c>
      <c r="AP12" s="713">
        <v>33.700000000000003</v>
      </c>
    </row>
    <row r="13" spans="1:42" ht="13.5" customHeight="1">
      <c r="A13" s="726"/>
      <c r="B13" s="662"/>
      <c r="C13" s="608" t="s">
        <v>421</v>
      </c>
      <c r="D13" s="839">
        <v>78.588631681339905</v>
      </c>
      <c r="E13" s="1640">
        <v>992449</v>
      </c>
      <c r="F13" s="1553">
        <v>740377</v>
      </c>
      <c r="G13" s="835">
        <v>41.129127078384798</v>
      </c>
      <c r="H13" s="1544">
        <v>891964.6</v>
      </c>
      <c r="I13" s="1730">
        <v>0.46</v>
      </c>
      <c r="J13" s="1554"/>
      <c r="K13" s="1751"/>
      <c r="L13" s="1647">
        <v>160056</v>
      </c>
      <c r="M13" s="766"/>
      <c r="N13" s="767"/>
      <c r="O13" s="767"/>
      <c r="P13" s="767"/>
      <c r="Q13" s="767"/>
      <c r="R13" s="767"/>
      <c r="S13" s="767"/>
      <c r="T13" s="767"/>
      <c r="U13" s="767"/>
      <c r="V13" s="767"/>
      <c r="W13" s="767"/>
      <c r="X13" s="780">
        <v>41.129127078384798</v>
      </c>
      <c r="Y13" s="781"/>
      <c r="Z13" s="782">
        <v>60.7</v>
      </c>
      <c r="AA13" s="783"/>
      <c r="AB13" s="784">
        <v>75.893241508968956</v>
      </c>
      <c r="AC13" s="785">
        <v>89.5</v>
      </c>
      <c r="AD13" s="786">
        <v>45.1</v>
      </c>
      <c r="AE13" s="787">
        <v>156.69999999999999</v>
      </c>
      <c r="AF13" s="783"/>
      <c r="AG13" s="776">
        <v>59.2</v>
      </c>
      <c r="AH13" s="777">
        <v>61.880250209702872</v>
      </c>
      <c r="AI13" s="778">
        <v>67.7</v>
      </c>
      <c r="AP13" s="713">
        <v>38.9</v>
      </c>
    </row>
    <row r="14" spans="1:42" ht="13.5" customHeight="1">
      <c r="A14" s="726"/>
      <c r="B14" s="662"/>
      <c r="C14" s="608" t="s">
        <v>422</v>
      </c>
      <c r="D14" s="839">
        <v>72.039579041228251</v>
      </c>
      <c r="E14" s="1640">
        <v>1044851</v>
      </c>
      <c r="F14" s="1553">
        <v>730162</v>
      </c>
      <c r="G14" s="835">
        <v>32.670694774346792</v>
      </c>
      <c r="H14" s="1544">
        <v>906755.7</v>
      </c>
      <c r="I14" s="1730">
        <v>0.49</v>
      </c>
      <c r="J14" s="1554"/>
      <c r="K14" s="1751"/>
      <c r="L14" s="1647">
        <v>169517</v>
      </c>
      <c r="M14" s="766"/>
      <c r="N14" s="767"/>
      <c r="O14" s="767"/>
      <c r="P14" s="767"/>
      <c r="Q14" s="767"/>
      <c r="R14" s="767"/>
      <c r="S14" s="767"/>
      <c r="T14" s="767"/>
      <c r="U14" s="767"/>
      <c r="V14" s="767"/>
      <c r="W14" s="767"/>
      <c r="X14" s="780">
        <v>32.670694774346792</v>
      </c>
      <c r="Y14" s="781"/>
      <c r="Z14" s="782">
        <v>60.7</v>
      </c>
      <c r="AA14" s="783"/>
      <c r="AB14" s="784">
        <v>66.812957074365571</v>
      </c>
      <c r="AC14" s="785">
        <v>89.7</v>
      </c>
      <c r="AD14" s="786">
        <v>46.3</v>
      </c>
      <c r="AE14" s="787">
        <v>155.80000000000001</v>
      </c>
      <c r="AF14" s="783"/>
      <c r="AG14" s="776">
        <v>59.4</v>
      </c>
      <c r="AH14" s="777">
        <v>62.106090538935341</v>
      </c>
      <c r="AI14" s="778">
        <v>59.6</v>
      </c>
      <c r="AP14" s="713">
        <v>30.9</v>
      </c>
    </row>
    <row r="15" spans="1:42" ht="13.5" customHeight="1">
      <c r="A15" s="726"/>
      <c r="B15" s="662"/>
      <c r="C15" s="608" t="s">
        <v>423</v>
      </c>
      <c r="D15" s="839">
        <v>75.591607591797271</v>
      </c>
      <c r="E15" s="1640">
        <v>1055174</v>
      </c>
      <c r="F15" s="1553">
        <v>644867</v>
      </c>
      <c r="G15" s="835">
        <v>36.688450118764855</v>
      </c>
      <c r="H15" s="1544">
        <v>908174.5</v>
      </c>
      <c r="I15" s="1730">
        <v>0.48</v>
      </c>
      <c r="J15" s="1554"/>
      <c r="K15" s="1751"/>
      <c r="L15" s="1647">
        <v>172561</v>
      </c>
      <c r="M15" s="766"/>
      <c r="N15" s="767"/>
      <c r="O15" s="767"/>
      <c r="P15" s="767"/>
      <c r="Q15" s="767"/>
      <c r="R15" s="767"/>
      <c r="S15" s="767"/>
      <c r="T15" s="767"/>
      <c r="U15" s="767"/>
      <c r="V15" s="767"/>
      <c r="W15" s="767"/>
      <c r="X15" s="780">
        <v>36.688450118764855</v>
      </c>
      <c r="Y15" s="781"/>
      <c r="Z15" s="782">
        <v>61.3</v>
      </c>
      <c r="AA15" s="783"/>
      <c r="AB15" s="784">
        <v>71.633354984093302</v>
      </c>
      <c r="AC15" s="785">
        <v>90</v>
      </c>
      <c r="AD15" s="786">
        <v>47.8</v>
      </c>
      <c r="AE15" s="787">
        <v>155.4</v>
      </c>
      <c r="AF15" s="783"/>
      <c r="AG15" s="776">
        <v>59.5</v>
      </c>
      <c r="AH15" s="777">
        <v>62.219010703551604</v>
      </c>
      <c r="AI15" s="778">
        <v>63.9</v>
      </c>
      <c r="AP15" s="713">
        <v>34.700000000000003</v>
      </c>
    </row>
    <row r="16" spans="1:42" ht="13.5" customHeight="1">
      <c r="A16" s="726"/>
      <c r="B16" s="662"/>
      <c r="C16" s="608" t="s">
        <v>424</v>
      </c>
      <c r="D16" s="839">
        <v>80.031643280008581</v>
      </c>
      <c r="E16" s="1640">
        <v>1134978</v>
      </c>
      <c r="F16" s="1553">
        <v>774782</v>
      </c>
      <c r="G16" s="835">
        <v>40.389014251781482</v>
      </c>
      <c r="H16" s="1544">
        <v>897501.3</v>
      </c>
      <c r="I16" s="1730">
        <v>0.51</v>
      </c>
      <c r="J16" s="1554"/>
      <c r="K16" s="1751"/>
      <c r="L16" s="1647">
        <v>177784</v>
      </c>
      <c r="M16" s="766"/>
      <c r="N16" s="767"/>
      <c r="O16" s="767"/>
      <c r="P16" s="767"/>
      <c r="Q16" s="767"/>
      <c r="R16" s="767"/>
      <c r="S16" s="767"/>
      <c r="T16" s="767"/>
      <c r="U16" s="767"/>
      <c r="V16" s="767"/>
      <c r="W16" s="767"/>
      <c r="X16" s="780">
        <v>40.389014251781482</v>
      </c>
      <c r="Y16" s="781"/>
      <c r="Z16" s="782">
        <v>61.4</v>
      </c>
      <c r="AA16" s="783"/>
      <c r="AB16" s="784">
        <v>75.669036955028133</v>
      </c>
      <c r="AC16" s="785">
        <v>91</v>
      </c>
      <c r="AD16" s="786">
        <v>47.8</v>
      </c>
      <c r="AE16" s="787">
        <v>154.80000000000001</v>
      </c>
      <c r="AF16" s="783"/>
      <c r="AG16" s="776">
        <v>59.4</v>
      </c>
      <c r="AH16" s="777">
        <v>62.106090538935341</v>
      </c>
      <c r="AI16" s="778">
        <v>67.5</v>
      </c>
      <c r="AP16" s="713">
        <v>38.200000000000003</v>
      </c>
    </row>
    <row r="17" spans="1:42" ht="13.5" customHeight="1">
      <c r="A17" s="726"/>
      <c r="B17" s="662"/>
      <c r="C17" s="608" t="s">
        <v>425</v>
      </c>
      <c r="D17" s="839">
        <v>77.367621867081809</v>
      </c>
      <c r="E17" s="1640">
        <v>1068177</v>
      </c>
      <c r="F17" s="1553">
        <v>862082</v>
      </c>
      <c r="G17" s="835">
        <v>38.803058194774351</v>
      </c>
      <c r="H17" s="1544">
        <v>906683.7</v>
      </c>
      <c r="I17" s="1730">
        <v>0.51</v>
      </c>
      <c r="J17" s="1554"/>
      <c r="K17" s="1751"/>
      <c r="L17" s="1647">
        <v>165331</v>
      </c>
      <c r="M17" s="766"/>
      <c r="N17" s="767"/>
      <c r="O17" s="767"/>
      <c r="P17" s="767"/>
      <c r="Q17" s="767"/>
      <c r="R17" s="767"/>
      <c r="S17" s="767"/>
      <c r="T17" s="767"/>
      <c r="U17" s="767"/>
      <c r="V17" s="767"/>
      <c r="W17" s="767"/>
      <c r="X17" s="780">
        <v>38.803058194774351</v>
      </c>
      <c r="Y17" s="781"/>
      <c r="Z17" s="782">
        <v>61.4</v>
      </c>
      <c r="AA17" s="783"/>
      <c r="AB17" s="784">
        <v>68.046082121040115</v>
      </c>
      <c r="AC17" s="785">
        <v>91.7</v>
      </c>
      <c r="AD17" s="786">
        <v>47.6</v>
      </c>
      <c r="AE17" s="787">
        <v>153.30000000000001</v>
      </c>
      <c r="AF17" s="783"/>
      <c r="AG17" s="776">
        <v>59.4</v>
      </c>
      <c r="AH17" s="777">
        <v>62.106090538935341</v>
      </c>
      <c r="AI17" s="778">
        <v>60.7</v>
      </c>
      <c r="AP17" s="713">
        <v>36.700000000000003</v>
      </c>
    </row>
    <row r="18" spans="1:42" ht="13.5" customHeight="1">
      <c r="A18" s="726"/>
      <c r="B18" s="662"/>
      <c r="C18" s="608" t="s">
        <v>426</v>
      </c>
      <c r="D18" s="839">
        <v>74.481598669744457</v>
      </c>
      <c r="E18" s="1640">
        <v>1028170</v>
      </c>
      <c r="F18" s="1553">
        <v>726866</v>
      </c>
      <c r="G18" s="835">
        <v>34.256650831353923</v>
      </c>
      <c r="H18" s="1544">
        <v>899351.7</v>
      </c>
      <c r="I18" s="1730">
        <v>0.49</v>
      </c>
      <c r="J18" s="1554"/>
      <c r="K18" s="1751"/>
      <c r="L18" s="1647">
        <v>158765</v>
      </c>
      <c r="M18" s="766"/>
      <c r="N18" s="767"/>
      <c r="O18" s="767"/>
      <c r="P18" s="767"/>
      <c r="Q18" s="767"/>
      <c r="R18" s="767"/>
      <c r="S18" s="767"/>
      <c r="T18" s="767"/>
      <c r="U18" s="767"/>
      <c r="V18" s="767"/>
      <c r="W18" s="767"/>
      <c r="X18" s="780">
        <v>34.256650831353923</v>
      </c>
      <c r="Y18" s="781"/>
      <c r="Z18" s="782">
        <v>62.1</v>
      </c>
      <c r="AA18" s="783"/>
      <c r="AB18" s="784">
        <v>74.884321016235234</v>
      </c>
      <c r="AC18" s="785">
        <v>92.1</v>
      </c>
      <c r="AD18" s="786">
        <v>48.2</v>
      </c>
      <c r="AE18" s="787">
        <v>153.19999999999999</v>
      </c>
      <c r="AF18" s="783"/>
      <c r="AG18" s="776">
        <v>60.4</v>
      </c>
      <c r="AH18" s="777">
        <v>63.178832102789691</v>
      </c>
      <c r="AI18" s="778">
        <v>66.8</v>
      </c>
      <c r="AP18" s="713">
        <v>32.4</v>
      </c>
    </row>
    <row r="19" spans="1:42" ht="13.5" customHeight="1">
      <c r="A19" s="726"/>
      <c r="B19" s="662"/>
      <c r="C19" s="608" t="s">
        <v>166</v>
      </c>
      <c r="D19" s="839">
        <v>72.372581717844113</v>
      </c>
      <c r="E19" s="1640">
        <v>1084349</v>
      </c>
      <c r="F19" s="1553">
        <v>626295</v>
      </c>
      <c r="G19" s="835">
        <v>34.150920427553444</v>
      </c>
      <c r="H19" s="1544">
        <v>895969.7</v>
      </c>
      <c r="I19" s="1730">
        <v>0.47</v>
      </c>
      <c r="J19" s="1554"/>
      <c r="K19" s="1751"/>
      <c r="L19" s="1647">
        <v>168924</v>
      </c>
      <c r="M19" s="766"/>
      <c r="N19" s="767"/>
      <c r="O19" s="767"/>
      <c r="P19" s="767"/>
      <c r="Q19" s="767"/>
      <c r="R19" s="767"/>
      <c r="S19" s="767"/>
      <c r="T19" s="767"/>
      <c r="U19" s="767"/>
      <c r="V19" s="767"/>
      <c r="W19" s="767"/>
      <c r="X19" s="780">
        <v>34.150920427553444</v>
      </c>
      <c r="Y19" s="781"/>
      <c r="Z19" s="782">
        <v>62.8</v>
      </c>
      <c r="AA19" s="783"/>
      <c r="AB19" s="784">
        <v>71.969661815004528</v>
      </c>
      <c r="AC19" s="785">
        <v>92.3</v>
      </c>
      <c r="AD19" s="786">
        <v>48.5</v>
      </c>
      <c r="AE19" s="787">
        <v>152.9</v>
      </c>
      <c r="AF19" s="783"/>
      <c r="AG19" s="776">
        <v>60.7</v>
      </c>
      <c r="AH19" s="777">
        <v>63.517592596638423</v>
      </c>
      <c r="AI19" s="778">
        <v>64.2</v>
      </c>
      <c r="AP19" s="713">
        <v>32.299999999999997</v>
      </c>
    </row>
    <row r="20" spans="1:42" ht="13.5" customHeight="1">
      <c r="A20" s="726"/>
      <c r="B20" s="662"/>
      <c r="C20" s="608" t="s">
        <v>167</v>
      </c>
      <c r="D20" s="839">
        <v>78.255629004724071</v>
      </c>
      <c r="E20" s="1640">
        <v>1058933</v>
      </c>
      <c r="F20" s="1553">
        <v>740927</v>
      </c>
      <c r="G20" s="835">
        <v>41.974970308788606</v>
      </c>
      <c r="H20" s="1544">
        <v>898746</v>
      </c>
      <c r="I20" s="1730">
        <v>0.45</v>
      </c>
      <c r="J20" s="1554"/>
      <c r="K20" s="1751"/>
      <c r="L20" s="1647">
        <v>155828</v>
      </c>
      <c r="M20" s="766"/>
      <c r="N20" s="767"/>
      <c r="O20" s="767"/>
      <c r="P20" s="767"/>
      <c r="Q20" s="767"/>
      <c r="R20" s="767"/>
      <c r="S20" s="767"/>
      <c r="T20" s="767"/>
      <c r="U20" s="767"/>
      <c r="V20" s="767"/>
      <c r="W20" s="767"/>
      <c r="X20" s="780">
        <v>41.974970308788606</v>
      </c>
      <c r="Y20" s="781"/>
      <c r="Z20" s="782">
        <v>62.5</v>
      </c>
      <c r="AA20" s="783"/>
      <c r="AB20" s="784">
        <v>75.332730124116893</v>
      </c>
      <c r="AC20" s="785">
        <v>92.4</v>
      </c>
      <c r="AD20" s="786">
        <v>48.8</v>
      </c>
      <c r="AE20" s="787">
        <v>152.80000000000001</v>
      </c>
      <c r="AF20" s="783"/>
      <c r="AG20" s="776">
        <v>60.4</v>
      </c>
      <c r="AH20" s="777">
        <v>63.122372020481563</v>
      </c>
      <c r="AI20" s="778">
        <v>67.2</v>
      </c>
      <c r="AP20" s="713">
        <v>39.700000000000003</v>
      </c>
    </row>
    <row r="21" spans="1:42" ht="13.5" customHeight="1">
      <c r="A21" s="750"/>
      <c r="B21" s="788"/>
      <c r="C21" s="611" t="s">
        <v>168</v>
      </c>
      <c r="D21" s="1710">
        <v>79.58763971118745</v>
      </c>
      <c r="E21" s="1641">
        <v>1004417</v>
      </c>
      <c r="F21" s="1555">
        <v>619778</v>
      </c>
      <c r="G21" s="848">
        <v>48.741716152019009</v>
      </c>
      <c r="H21" s="1548">
        <v>890354.9</v>
      </c>
      <c r="I21" s="1731">
        <v>0.45</v>
      </c>
      <c r="J21" s="1556"/>
      <c r="K21" s="1752"/>
      <c r="L21" s="1648">
        <v>188295</v>
      </c>
      <c r="M21" s="766"/>
      <c r="N21" s="767"/>
      <c r="O21" s="767"/>
      <c r="P21" s="767"/>
      <c r="Q21" s="767"/>
      <c r="R21" s="767"/>
      <c r="S21" s="767"/>
      <c r="T21" s="767"/>
      <c r="U21" s="767"/>
      <c r="V21" s="767"/>
      <c r="W21" s="767"/>
      <c r="X21" s="789">
        <v>48.741716152019009</v>
      </c>
      <c r="Y21" s="790"/>
      <c r="Z21" s="791">
        <v>63.4</v>
      </c>
      <c r="AA21" s="792"/>
      <c r="AB21" s="793">
        <v>86.879264652069338</v>
      </c>
      <c r="AC21" s="794">
        <v>92.5</v>
      </c>
      <c r="AD21" s="795">
        <v>48.8</v>
      </c>
      <c r="AE21" s="796">
        <v>152.1</v>
      </c>
      <c r="AF21" s="792"/>
      <c r="AG21" s="776">
        <v>61</v>
      </c>
      <c r="AH21" s="777">
        <v>63.799893008179033</v>
      </c>
      <c r="AI21" s="778">
        <v>77.5</v>
      </c>
      <c r="AP21" s="713">
        <v>46.1</v>
      </c>
    </row>
    <row r="22" spans="1:42" ht="13.5" customHeight="1">
      <c r="A22" s="726">
        <v>1977</v>
      </c>
      <c r="B22" s="662" t="s">
        <v>427</v>
      </c>
      <c r="C22" s="606" t="s">
        <v>418</v>
      </c>
      <c r="D22" s="839">
        <v>74.370597777539189</v>
      </c>
      <c r="E22" s="1640">
        <v>987278</v>
      </c>
      <c r="F22" s="1553">
        <v>1076309</v>
      </c>
      <c r="G22" s="835">
        <v>37.534293349168649</v>
      </c>
      <c r="H22" s="1544">
        <v>914242.9</v>
      </c>
      <c r="I22" s="1730">
        <v>0.46</v>
      </c>
      <c r="J22" s="1554"/>
      <c r="K22" s="1751"/>
      <c r="L22" s="1647">
        <v>170818</v>
      </c>
      <c r="M22" s="766"/>
      <c r="N22" s="767"/>
      <c r="O22" s="767"/>
      <c r="P22" s="767"/>
      <c r="Q22" s="767"/>
      <c r="R22" s="767"/>
      <c r="S22" s="767"/>
      <c r="T22" s="767"/>
      <c r="U22" s="767"/>
      <c r="V22" s="767"/>
      <c r="W22" s="767"/>
      <c r="X22" s="780">
        <v>37.534293349168649</v>
      </c>
      <c r="Y22" s="781"/>
      <c r="Z22" s="782">
        <v>63.9</v>
      </c>
      <c r="AA22" s="783"/>
      <c r="AB22" s="784">
        <v>79.25630981808132</v>
      </c>
      <c r="AC22" s="785">
        <v>92.6</v>
      </c>
      <c r="AD22" s="786">
        <v>47.5</v>
      </c>
      <c r="AE22" s="787">
        <v>154.5</v>
      </c>
      <c r="AF22" s="783"/>
      <c r="AG22" s="776">
        <v>61.5</v>
      </c>
      <c r="AH22" s="777">
        <v>64.308033748952155</v>
      </c>
      <c r="AI22" s="778">
        <v>70.7</v>
      </c>
      <c r="AP22" s="713">
        <v>35.5</v>
      </c>
    </row>
    <row r="23" spans="1:42" ht="13.5" customHeight="1">
      <c r="A23" s="726"/>
      <c r="B23" s="662"/>
      <c r="C23" s="608" t="s">
        <v>419</v>
      </c>
      <c r="D23" s="839">
        <v>74.925602238565588</v>
      </c>
      <c r="E23" s="1640">
        <v>990158</v>
      </c>
      <c r="F23" s="1553">
        <v>410962</v>
      </c>
      <c r="G23" s="835">
        <v>41.974970308788606</v>
      </c>
      <c r="H23" s="1544">
        <v>892026.8</v>
      </c>
      <c r="I23" s="1730">
        <v>0.45</v>
      </c>
      <c r="J23" s="1554"/>
      <c r="K23" s="1751"/>
      <c r="L23" s="1647">
        <v>163466</v>
      </c>
      <c r="M23" s="766"/>
      <c r="N23" s="767"/>
      <c r="O23" s="767"/>
      <c r="P23" s="767"/>
      <c r="Q23" s="767"/>
      <c r="R23" s="767"/>
      <c r="S23" s="767"/>
      <c r="T23" s="767"/>
      <c r="U23" s="767"/>
      <c r="V23" s="767"/>
      <c r="W23" s="767"/>
      <c r="X23" s="780">
        <v>41.974970308788606</v>
      </c>
      <c r="Y23" s="781"/>
      <c r="Z23" s="782">
        <v>64.400000000000006</v>
      </c>
      <c r="AA23" s="783"/>
      <c r="AB23" s="784">
        <v>82.058866742341621</v>
      </c>
      <c r="AC23" s="785">
        <v>92.7</v>
      </c>
      <c r="AD23" s="786">
        <v>48.9</v>
      </c>
      <c r="AE23" s="787">
        <v>154</v>
      </c>
      <c r="AF23" s="783"/>
      <c r="AG23" s="776">
        <v>62</v>
      </c>
      <c r="AH23" s="777">
        <v>64.816174489725256</v>
      </c>
      <c r="AI23" s="778">
        <v>73.2</v>
      </c>
      <c r="AP23" s="713">
        <v>39.700000000000003</v>
      </c>
    </row>
    <row r="24" spans="1:42" ht="13.5" customHeight="1">
      <c r="A24" s="726"/>
      <c r="B24" s="662"/>
      <c r="C24" s="608" t="s">
        <v>420</v>
      </c>
      <c r="D24" s="839">
        <v>77.367621867081809</v>
      </c>
      <c r="E24" s="1640">
        <v>1075389</v>
      </c>
      <c r="F24" s="1553">
        <v>592384</v>
      </c>
      <c r="G24" s="835">
        <v>38.803058194774351</v>
      </c>
      <c r="H24" s="1544">
        <v>889872.8</v>
      </c>
      <c r="I24" s="1730">
        <v>0.42</v>
      </c>
      <c r="J24" s="1554"/>
      <c r="K24" s="1751"/>
      <c r="L24" s="1647">
        <v>192878</v>
      </c>
      <c r="M24" s="766"/>
      <c r="N24" s="767"/>
      <c r="O24" s="767"/>
      <c r="P24" s="767"/>
      <c r="Q24" s="767"/>
      <c r="R24" s="767"/>
      <c r="S24" s="767"/>
      <c r="T24" s="767"/>
      <c r="U24" s="767"/>
      <c r="V24" s="767"/>
      <c r="W24" s="767"/>
      <c r="X24" s="780">
        <v>38.803058194774351</v>
      </c>
      <c r="Y24" s="781"/>
      <c r="Z24" s="782">
        <v>64.7</v>
      </c>
      <c r="AA24" s="783"/>
      <c r="AB24" s="784">
        <v>95.959549086672695</v>
      </c>
      <c r="AC24" s="785">
        <v>92.7</v>
      </c>
      <c r="AD24" s="786">
        <v>48.4</v>
      </c>
      <c r="AE24" s="787">
        <v>153.9</v>
      </c>
      <c r="AF24" s="783"/>
      <c r="AG24" s="776">
        <v>62.6</v>
      </c>
      <c r="AH24" s="777">
        <v>65.380775312806477</v>
      </c>
      <c r="AI24" s="778">
        <v>85.6</v>
      </c>
      <c r="AP24" s="713">
        <v>36.700000000000003</v>
      </c>
    </row>
    <row r="25" spans="1:42" ht="13.5" customHeight="1">
      <c r="A25" s="726"/>
      <c r="B25" s="662"/>
      <c r="C25" s="608" t="s">
        <v>421</v>
      </c>
      <c r="D25" s="839">
        <v>79.254637034571616</v>
      </c>
      <c r="E25" s="1640">
        <v>1018014</v>
      </c>
      <c r="F25" s="1553">
        <v>698588</v>
      </c>
      <c r="G25" s="835">
        <v>41.234857482185276</v>
      </c>
      <c r="H25" s="1544">
        <v>886065.8</v>
      </c>
      <c r="I25" s="1730">
        <v>0.42</v>
      </c>
      <c r="J25" s="1554"/>
      <c r="K25" s="1751"/>
      <c r="L25" s="1647">
        <v>164401</v>
      </c>
      <c r="M25" s="766"/>
      <c r="N25" s="767"/>
      <c r="O25" s="767"/>
      <c r="P25" s="767"/>
      <c r="Q25" s="767"/>
      <c r="R25" s="767"/>
      <c r="S25" s="767"/>
      <c r="T25" s="767"/>
      <c r="U25" s="767"/>
      <c r="V25" s="767"/>
      <c r="W25" s="767"/>
      <c r="X25" s="780">
        <v>41.234857482185276</v>
      </c>
      <c r="Y25" s="781"/>
      <c r="Z25" s="782">
        <v>65.400000000000006</v>
      </c>
      <c r="AA25" s="783"/>
      <c r="AB25" s="784">
        <v>76.229548339880182</v>
      </c>
      <c r="AC25" s="785">
        <v>93.1</v>
      </c>
      <c r="AD25" s="786">
        <v>49.8</v>
      </c>
      <c r="AE25" s="787">
        <v>156.30000000000001</v>
      </c>
      <c r="AF25" s="783"/>
      <c r="AG25" s="776">
        <v>63.2</v>
      </c>
      <c r="AH25" s="777">
        <v>66.058296300503969</v>
      </c>
      <c r="AI25" s="778">
        <v>68</v>
      </c>
      <c r="AP25" s="713">
        <v>39</v>
      </c>
    </row>
    <row r="26" spans="1:42" ht="13.5" customHeight="1">
      <c r="A26" s="726"/>
      <c r="B26" s="662"/>
      <c r="C26" s="608" t="s">
        <v>422</v>
      </c>
      <c r="D26" s="839">
        <v>74.814601346360305</v>
      </c>
      <c r="E26" s="1640">
        <v>1051345</v>
      </c>
      <c r="F26" s="1553">
        <v>627451</v>
      </c>
      <c r="G26" s="835">
        <v>32.564964370546321</v>
      </c>
      <c r="H26" s="1544">
        <v>891771</v>
      </c>
      <c r="I26" s="1730">
        <v>0.41</v>
      </c>
      <c r="J26" s="1554"/>
      <c r="K26" s="1751"/>
      <c r="L26" s="1647">
        <v>173010</v>
      </c>
      <c r="M26" s="766"/>
      <c r="N26" s="767"/>
      <c r="O26" s="767"/>
      <c r="P26" s="767"/>
      <c r="Q26" s="767"/>
      <c r="R26" s="767"/>
      <c r="S26" s="767"/>
      <c r="T26" s="767"/>
      <c r="U26" s="767"/>
      <c r="V26" s="767"/>
      <c r="W26" s="767"/>
      <c r="X26" s="780">
        <v>32.564964370546321</v>
      </c>
      <c r="Y26" s="781"/>
      <c r="Z26" s="782">
        <v>66.099999999999994</v>
      </c>
      <c r="AA26" s="783"/>
      <c r="AB26" s="784">
        <v>69.391309444685049</v>
      </c>
      <c r="AC26" s="785">
        <v>93.3</v>
      </c>
      <c r="AD26" s="786">
        <v>50.8</v>
      </c>
      <c r="AE26" s="787">
        <v>154.19999999999999</v>
      </c>
      <c r="AF26" s="783"/>
      <c r="AG26" s="776">
        <v>63.7</v>
      </c>
      <c r="AH26" s="777">
        <v>66.509976958968963</v>
      </c>
      <c r="AI26" s="778">
        <v>61.9</v>
      </c>
      <c r="AP26" s="713">
        <v>30.8</v>
      </c>
    </row>
    <row r="27" spans="1:42" ht="13.5" customHeight="1">
      <c r="A27" s="726"/>
      <c r="B27" s="662"/>
      <c r="C27" s="608" t="s">
        <v>423</v>
      </c>
      <c r="D27" s="839">
        <v>75.591607591797271</v>
      </c>
      <c r="E27" s="1640">
        <v>1044713</v>
      </c>
      <c r="F27" s="1553">
        <v>669812</v>
      </c>
      <c r="G27" s="835">
        <v>33.727998812351544</v>
      </c>
      <c r="H27" s="1544">
        <v>878323.6</v>
      </c>
      <c r="I27" s="1730">
        <v>0.41</v>
      </c>
      <c r="J27" s="1554"/>
      <c r="K27" s="1751"/>
      <c r="L27" s="1647">
        <v>182186</v>
      </c>
      <c r="M27" s="766"/>
      <c r="N27" s="767"/>
      <c r="O27" s="767"/>
      <c r="P27" s="767"/>
      <c r="Q27" s="767"/>
      <c r="R27" s="767"/>
      <c r="S27" s="767"/>
      <c r="T27" s="767"/>
      <c r="U27" s="767"/>
      <c r="V27" s="767"/>
      <c r="W27" s="767"/>
      <c r="X27" s="780">
        <v>33.727998812351544</v>
      </c>
      <c r="Y27" s="781"/>
      <c r="Z27" s="782">
        <v>66.099999999999994</v>
      </c>
      <c r="AA27" s="783"/>
      <c r="AB27" s="784">
        <v>71.745457261063706</v>
      </c>
      <c r="AC27" s="785">
        <v>93.1</v>
      </c>
      <c r="AD27" s="786">
        <v>51.7</v>
      </c>
      <c r="AE27" s="787">
        <v>153.6</v>
      </c>
      <c r="AF27" s="783"/>
      <c r="AG27" s="776">
        <v>63.5</v>
      </c>
      <c r="AH27" s="777">
        <v>66.340596712044572</v>
      </c>
      <c r="AI27" s="778">
        <v>64</v>
      </c>
      <c r="AP27" s="713">
        <v>31.9</v>
      </c>
    </row>
    <row r="28" spans="1:42" ht="13.5" customHeight="1">
      <c r="A28" s="726"/>
      <c r="B28" s="662"/>
      <c r="C28" s="608" t="s">
        <v>424</v>
      </c>
      <c r="D28" s="839">
        <v>79.254637034571616</v>
      </c>
      <c r="E28" s="1640">
        <v>1095493</v>
      </c>
      <c r="F28" s="1553">
        <v>847762</v>
      </c>
      <c r="G28" s="835">
        <v>38.69732779097388</v>
      </c>
      <c r="H28" s="1544">
        <v>865900.5</v>
      </c>
      <c r="I28" s="1730">
        <v>0.39</v>
      </c>
      <c r="J28" s="1554"/>
      <c r="K28" s="1751"/>
      <c r="L28" s="1647">
        <v>168755</v>
      </c>
      <c r="M28" s="766"/>
      <c r="N28" s="767"/>
      <c r="O28" s="767"/>
      <c r="P28" s="767"/>
      <c r="Q28" s="767"/>
      <c r="R28" s="767"/>
      <c r="S28" s="767"/>
      <c r="T28" s="767"/>
      <c r="U28" s="767"/>
      <c r="V28" s="767"/>
      <c r="W28" s="767"/>
      <c r="X28" s="780">
        <v>38.69732779097388</v>
      </c>
      <c r="Y28" s="781"/>
      <c r="Z28" s="782">
        <v>66.099999999999994</v>
      </c>
      <c r="AA28" s="783"/>
      <c r="AB28" s="784">
        <v>74.548014185324007</v>
      </c>
      <c r="AC28" s="785">
        <v>93</v>
      </c>
      <c r="AD28" s="786">
        <v>51.8</v>
      </c>
      <c r="AE28" s="787">
        <v>152.19999999999999</v>
      </c>
      <c r="AF28" s="783"/>
      <c r="AG28" s="776">
        <v>63.5</v>
      </c>
      <c r="AH28" s="777">
        <v>66.340596712044572</v>
      </c>
      <c r="AI28" s="778">
        <v>66.5</v>
      </c>
      <c r="AP28" s="713">
        <v>36.6</v>
      </c>
    </row>
    <row r="29" spans="1:42" ht="13.5" customHeight="1">
      <c r="A29" s="726"/>
      <c r="B29" s="662"/>
      <c r="C29" s="608" t="s">
        <v>425</v>
      </c>
      <c r="D29" s="839">
        <v>83.028667369551201</v>
      </c>
      <c r="E29" s="1640">
        <v>1046383</v>
      </c>
      <c r="F29" s="1553">
        <v>941568</v>
      </c>
      <c r="G29" s="835">
        <v>45.464073634204283</v>
      </c>
      <c r="H29" s="1544">
        <v>867063.8</v>
      </c>
      <c r="I29" s="1730">
        <v>0.4</v>
      </c>
      <c r="J29" s="1554"/>
      <c r="K29" s="1751"/>
      <c r="L29" s="1647">
        <v>171495</v>
      </c>
      <c r="M29" s="766"/>
      <c r="N29" s="767"/>
      <c r="O29" s="767"/>
      <c r="P29" s="767"/>
      <c r="Q29" s="767"/>
      <c r="R29" s="767"/>
      <c r="S29" s="767"/>
      <c r="T29" s="767"/>
      <c r="U29" s="767"/>
      <c r="V29" s="767"/>
      <c r="W29" s="767"/>
      <c r="X29" s="780">
        <v>45.464073634204283</v>
      </c>
      <c r="Y29" s="781"/>
      <c r="Z29" s="782">
        <v>66.400000000000006</v>
      </c>
      <c r="AA29" s="783"/>
      <c r="AB29" s="784">
        <v>72.754377753797414</v>
      </c>
      <c r="AC29" s="785">
        <v>93.1</v>
      </c>
      <c r="AD29" s="786">
        <v>51.3</v>
      </c>
      <c r="AE29" s="787">
        <v>151.19999999999999</v>
      </c>
      <c r="AF29" s="783"/>
      <c r="AG29" s="776">
        <v>64.099999999999994</v>
      </c>
      <c r="AH29" s="777">
        <v>66.905197535125808</v>
      </c>
      <c r="AI29" s="778">
        <v>64.900000000000006</v>
      </c>
      <c r="AP29" s="713">
        <v>43</v>
      </c>
    </row>
    <row r="30" spans="1:42" ht="13.5" customHeight="1">
      <c r="A30" s="726"/>
      <c r="B30" s="662"/>
      <c r="C30" s="608" t="s">
        <v>426</v>
      </c>
      <c r="D30" s="839">
        <v>77.367621867081809</v>
      </c>
      <c r="E30" s="1640">
        <v>1038002</v>
      </c>
      <c r="F30" s="1553">
        <v>773539</v>
      </c>
      <c r="G30" s="835">
        <v>36.582719714964377</v>
      </c>
      <c r="H30" s="1544">
        <v>857188.9</v>
      </c>
      <c r="I30" s="1730">
        <v>0.39</v>
      </c>
      <c r="J30" s="1554"/>
      <c r="K30" s="1751"/>
      <c r="L30" s="1647">
        <v>154035</v>
      </c>
      <c r="M30" s="766"/>
      <c r="N30" s="767"/>
      <c r="O30" s="767"/>
      <c r="P30" s="767"/>
      <c r="Q30" s="767"/>
      <c r="R30" s="767"/>
      <c r="S30" s="767"/>
      <c r="T30" s="767"/>
      <c r="U30" s="767"/>
      <c r="V30" s="767"/>
      <c r="W30" s="767"/>
      <c r="X30" s="780">
        <v>36.582719714964377</v>
      </c>
      <c r="Y30" s="781"/>
      <c r="Z30" s="782">
        <v>66.599999999999994</v>
      </c>
      <c r="AA30" s="783"/>
      <c r="AB30" s="784">
        <v>78.135287048377194</v>
      </c>
      <c r="AC30" s="785">
        <v>93.1</v>
      </c>
      <c r="AD30" s="786">
        <v>51.8</v>
      </c>
      <c r="AE30" s="787">
        <v>150.5</v>
      </c>
      <c r="AF30" s="783"/>
      <c r="AG30" s="776">
        <v>64.3</v>
      </c>
      <c r="AH30" s="777">
        <v>67.187497946666412</v>
      </c>
      <c r="AI30" s="778">
        <v>69.7</v>
      </c>
      <c r="AP30" s="713">
        <v>34.6</v>
      </c>
    </row>
    <row r="31" spans="1:42" ht="13.5" customHeight="1">
      <c r="A31" s="726"/>
      <c r="B31" s="662"/>
      <c r="C31" s="608" t="s">
        <v>166</v>
      </c>
      <c r="D31" s="839">
        <v>73.482590639896927</v>
      </c>
      <c r="E31" s="1640">
        <v>1035299</v>
      </c>
      <c r="F31" s="1553">
        <v>747905</v>
      </c>
      <c r="G31" s="835">
        <v>33.30507719714965</v>
      </c>
      <c r="H31" s="1544">
        <v>862409.6</v>
      </c>
      <c r="I31" s="1730">
        <v>0.38</v>
      </c>
      <c r="J31" s="1554"/>
      <c r="K31" s="1751"/>
      <c r="L31" s="1647">
        <v>138113</v>
      </c>
      <c r="M31" s="766"/>
      <c r="N31" s="767"/>
      <c r="O31" s="767"/>
      <c r="P31" s="767"/>
      <c r="Q31" s="767"/>
      <c r="R31" s="767"/>
      <c r="S31" s="767"/>
      <c r="T31" s="767"/>
      <c r="U31" s="767"/>
      <c r="V31" s="767"/>
      <c r="W31" s="767"/>
      <c r="X31" s="780">
        <v>33.30507719714965</v>
      </c>
      <c r="Y31" s="781"/>
      <c r="Z31" s="782">
        <v>67.099999999999994</v>
      </c>
      <c r="AA31" s="783"/>
      <c r="AB31" s="784">
        <v>72.978582307738222</v>
      </c>
      <c r="AC31" s="785">
        <v>93.3</v>
      </c>
      <c r="AD31" s="786">
        <v>51.9</v>
      </c>
      <c r="AE31" s="787">
        <v>149.9</v>
      </c>
      <c r="AF31" s="783"/>
      <c r="AG31" s="776">
        <v>64.8</v>
      </c>
      <c r="AH31" s="777">
        <v>67.639178605131434</v>
      </c>
      <c r="AI31" s="778">
        <v>65.099999999999994</v>
      </c>
      <c r="AP31" s="713">
        <v>31.5</v>
      </c>
    </row>
    <row r="32" spans="1:42" ht="13.5" customHeight="1">
      <c r="A32" s="726"/>
      <c r="B32" s="662"/>
      <c r="C32" s="608" t="s">
        <v>167</v>
      </c>
      <c r="D32" s="839">
        <v>79.365637926776884</v>
      </c>
      <c r="E32" s="1640">
        <v>1025632</v>
      </c>
      <c r="F32" s="1553">
        <v>882078</v>
      </c>
      <c r="G32" s="835">
        <v>39.754631828978631</v>
      </c>
      <c r="H32" s="1544">
        <v>859231.4</v>
      </c>
      <c r="I32" s="1730">
        <v>0.37</v>
      </c>
      <c r="J32" s="1554"/>
      <c r="K32" s="1751"/>
      <c r="L32" s="1647">
        <v>148903</v>
      </c>
      <c r="M32" s="766"/>
      <c r="N32" s="767"/>
      <c r="O32" s="767"/>
      <c r="P32" s="767"/>
      <c r="Q32" s="767"/>
      <c r="R32" s="767"/>
      <c r="S32" s="767"/>
      <c r="T32" s="767"/>
      <c r="U32" s="767"/>
      <c r="V32" s="767"/>
      <c r="W32" s="767"/>
      <c r="X32" s="780">
        <v>39.754631828978631</v>
      </c>
      <c r="Y32" s="781"/>
      <c r="Z32" s="782">
        <v>66.099999999999994</v>
      </c>
      <c r="AA32" s="783"/>
      <c r="AB32" s="784">
        <v>76.453752893821019</v>
      </c>
      <c r="AC32" s="785">
        <v>93</v>
      </c>
      <c r="AD32" s="786">
        <v>52.5</v>
      </c>
      <c r="AE32" s="787">
        <v>149.4</v>
      </c>
      <c r="AF32" s="783"/>
      <c r="AG32" s="776">
        <v>63.9</v>
      </c>
      <c r="AH32" s="777">
        <v>66.679357205893325</v>
      </c>
      <c r="AI32" s="778">
        <v>68.2</v>
      </c>
      <c r="AP32" s="713">
        <v>37.6</v>
      </c>
    </row>
    <row r="33" spans="1:42" ht="13.5" customHeight="1">
      <c r="A33" s="726"/>
      <c r="B33" s="662"/>
      <c r="C33" s="611" t="s">
        <v>168</v>
      </c>
      <c r="D33" s="839">
        <v>81.030651309856125</v>
      </c>
      <c r="E33" s="1640">
        <v>1011325</v>
      </c>
      <c r="F33" s="1553">
        <v>707647</v>
      </c>
      <c r="G33" s="835">
        <v>45.252612826603325</v>
      </c>
      <c r="H33" s="1544">
        <v>853071.8</v>
      </c>
      <c r="I33" s="1730">
        <v>0.34</v>
      </c>
      <c r="J33" s="1554"/>
      <c r="K33" s="1751"/>
      <c r="L33" s="1647">
        <v>155296</v>
      </c>
      <c r="M33" s="766"/>
      <c r="N33" s="767"/>
      <c r="O33" s="767"/>
      <c r="P33" s="767"/>
      <c r="Q33" s="767"/>
      <c r="R33" s="767"/>
      <c r="S33" s="767"/>
      <c r="T33" s="767"/>
      <c r="U33" s="767"/>
      <c r="V33" s="767"/>
      <c r="W33" s="767"/>
      <c r="X33" s="780">
        <v>45.252612826603325</v>
      </c>
      <c r="Y33" s="781"/>
      <c r="Z33" s="782">
        <v>66.2</v>
      </c>
      <c r="AA33" s="783"/>
      <c r="AB33" s="784">
        <v>88.336594252684691</v>
      </c>
      <c r="AC33" s="785">
        <v>92.7</v>
      </c>
      <c r="AD33" s="786">
        <v>52.5</v>
      </c>
      <c r="AE33" s="787">
        <v>149</v>
      </c>
      <c r="AF33" s="783"/>
      <c r="AG33" s="776">
        <v>64</v>
      </c>
      <c r="AH33" s="777">
        <v>66.792277370509566</v>
      </c>
      <c r="AI33" s="778">
        <v>78.8</v>
      </c>
      <c r="AP33" s="713">
        <v>42.8</v>
      </c>
    </row>
    <row r="34" spans="1:42" ht="13.5" customHeight="1">
      <c r="A34" s="720">
        <v>1978</v>
      </c>
      <c r="B34" s="661" t="s">
        <v>428</v>
      </c>
      <c r="C34" s="606" t="s">
        <v>418</v>
      </c>
      <c r="D34" s="1709">
        <v>76.36861383723425</v>
      </c>
      <c r="E34" s="1639">
        <v>989926</v>
      </c>
      <c r="F34" s="1551">
        <v>769012</v>
      </c>
      <c r="G34" s="842">
        <v>37.95721496437055</v>
      </c>
      <c r="H34" s="1540">
        <v>885615.4</v>
      </c>
      <c r="I34" s="1729">
        <v>0.35</v>
      </c>
      <c r="J34" s="1552"/>
      <c r="K34" s="1750"/>
      <c r="L34" s="1646">
        <v>144043</v>
      </c>
      <c r="M34" s="766"/>
      <c r="N34" s="767"/>
      <c r="O34" s="767"/>
      <c r="P34" s="767"/>
      <c r="Q34" s="767"/>
      <c r="R34" s="767"/>
      <c r="S34" s="767"/>
      <c r="T34" s="767"/>
      <c r="U34" s="767"/>
      <c r="V34" s="767"/>
      <c r="W34" s="767"/>
      <c r="X34" s="768">
        <v>37.95721496437055</v>
      </c>
      <c r="Y34" s="769"/>
      <c r="Z34" s="770">
        <v>66.400000000000006</v>
      </c>
      <c r="AA34" s="771"/>
      <c r="AB34" s="772">
        <v>74.32380963138317</v>
      </c>
      <c r="AC34" s="773">
        <v>92.7</v>
      </c>
      <c r="AD34" s="774">
        <v>51.2</v>
      </c>
      <c r="AE34" s="775">
        <v>150</v>
      </c>
      <c r="AF34" s="771"/>
      <c r="AG34" s="776">
        <v>64.2</v>
      </c>
      <c r="AH34" s="777">
        <v>67.018117699742064</v>
      </c>
      <c r="AI34" s="778">
        <v>66.3</v>
      </c>
      <c r="AP34" s="713">
        <v>35.9</v>
      </c>
    </row>
    <row r="35" spans="1:42" ht="13.5" customHeight="1">
      <c r="A35" s="726"/>
      <c r="B35" s="662"/>
      <c r="C35" s="608" t="s">
        <v>419</v>
      </c>
      <c r="D35" s="839">
        <v>75.480606699592016</v>
      </c>
      <c r="E35" s="1640">
        <v>948634</v>
      </c>
      <c r="F35" s="1553">
        <v>622218</v>
      </c>
      <c r="G35" s="835">
        <v>38.274406175771979</v>
      </c>
      <c r="H35" s="1544">
        <v>851640.2</v>
      </c>
      <c r="I35" s="1730">
        <v>0.35</v>
      </c>
      <c r="J35" s="1554"/>
      <c r="K35" s="1751"/>
      <c r="L35" s="1647">
        <v>137657</v>
      </c>
      <c r="M35" s="766"/>
      <c r="N35" s="767"/>
      <c r="O35" s="767"/>
      <c r="P35" s="767"/>
      <c r="Q35" s="767"/>
      <c r="R35" s="767"/>
      <c r="S35" s="767"/>
      <c r="T35" s="767"/>
      <c r="U35" s="767"/>
      <c r="V35" s="767"/>
      <c r="W35" s="767"/>
      <c r="X35" s="780">
        <v>38.274406175771979</v>
      </c>
      <c r="Y35" s="781"/>
      <c r="Z35" s="782">
        <v>66.7</v>
      </c>
      <c r="AA35" s="783"/>
      <c r="AB35" s="784">
        <v>77.014264278673082</v>
      </c>
      <c r="AC35" s="785">
        <v>92.7</v>
      </c>
      <c r="AD35" s="786">
        <v>52</v>
      </c>
      <c r="AE35" s="787">
        <v>149</v>
      </c>
      <c r="AF35" s="783"/>
      <c r="AG35" s="776">
        <v>64.400000000000006</v>
      </c>
      <c r="AH35" s="777">
        <v>67.187497946666412</v>
      </c>
      <c r="AI35" s="778">
        <v>68.7</v>
      </c>
      <c r="AP35" s="713">
        <v>36.200000000000003</v>
      </c>
    </row>
    <row r="36" spans="1:42" ht="13.5" customHeight="1">
      <c r="A36" s="726"/>
      <c r="B36" s="662"/>
      <c r="C36" s="608" t="s">
        <v>420</v>
      </c>
      <c r="D36" s="839">
        <v>79.03263525016105</v>
      </c>
      <c r="E36" s="1640">
        <v>1065279</v>
      </c>
      <c r="F36" s="1553">
        <v>704711</v>
      </c>
      <c r="G36" s="835">
        <v>40.811935866983376</v>
      </c>
      <c r="H36" s="1544">
        <v>845521.2</v>
      </c>
      <c r="I36" s="1730">
        <v>0.37</v>
      </c>
      <c r="J36" s="1554"/>
      <c r="K36" s="1751"/>
      <c r="L36" s="1647">
        <v>159870</v>
      </c>
      <c r="M36" s="766"/>
      <c r="N36" s="767"/>
      <c r="O36" s="767"/>
      <c r="P36" s="767"/>
      <c r="Q36" s="767"/>
      <c r="R36" s="767"/>
      <c r="S36" s="767"/>
      <c r="T36" s="767"/>
      <c r="U36" s="767"/>
      <c r="V36" s="767"/>
      <c r="W36" s="767"/>
      <c r="X36" s="780">
        <v>40.811935866983376</v>
      </c>
      <c r="Y36" s="781"/>
      <c r="Z36" s="782">
        <v>67.400000000000006</v>
      </c>
      <c r="AA36" s="783"/>
      <c r="AB36" s="784">
        <v>91.587560284826637</v>
      </c>
      <c r="AC36" s="785">
        <v>92.7</v>
      </c>
      <c r="AD36" s="786">
        <v>52.4</v>
      </c>
      <c r="AE36" s="787">
        <v>148.5</v>
      </c>
      <c r="AF36" s="783"/>
      <c r="AG36" s="776">
        <v>65.2</v>
      </c>
      <c r="AH36" s="777">
        <v>67.977939098980144</v>
      </c>
      <c r="AI36" s="778">
        <v>81.7</v>
      </c>
      <c r="AP36" s="713">
        <v>38.6</v>
      </c>
    </row>
    <row r="37" spans="1:42" ht="13.5" customHeight="1">
      <c r="A37" s="726"/>
      <c r="B37" s="662"/>
      <c r="C37" s="608" t="s">
        <v>421</v>
      </c>
      <c r="D37" s="839">
        <v>80.031643280008581</v>
      </c>
      <c r="E37" s="1640">
        <v>989036</v>
      </c>
      <c r="F37" s="1553">
        <v>796821</v>
      </c>
      <c r="G37" s="835">
        <v>42.397891923990507</v>
      </c>
      <c r="H37" s="1544">
        <v>833225.1</v>
      </c>
      <c r="I37" s="1730">
        <v>0.37</v>
      </c>
      <c r="J37" s="1554"/>
      <c r="K37" s="1751"/>
      <c r="L37" s="1647">
        <v>146554</v>
      </c>
      <c r="M37" s="766"/>
      <c r="N37" s="767"/>
      <c r="O37" s="767"/>
      <c r="P37" s="767"/>
      <c r="Q37" s="767"/>
      <c r="R37" s="767"/>
      <c r="S37" s="767"/>
      <c r="T37" s="767"/>
      <c r="U37" s="767"/>
      <c r="V37" s="767"/>
      <c r="W37" s="767"/>
      <c r="X37" s="780">
        <v>42.397891923990507</v>
      </c>
      <c r="Y37" s="781"/>
      <c r="Z37" s="782">
        <v>68</v>
      </c>
      <c r="AA37" s="783"/>
      <c r="AB37" s="784">
        <v>82.507275850223266</v>
      </c>
      <c r="AC37" s="785">
        <v>92.7</v>
      </c>
      <c r="AD37" s="786">
        <v>53</v>
      </c>
      <c r="AE37" s="787">
        <v>148.9</v>
      </c>
      <c r="AF37" s="783"/>
      <c r="AG37" s="776">
        <v>65.900000000000006</v>
      </c>
      <c r="AH37" s="777">
        <v>68.711920168985756</v>
      </c>
      <c r="AI37" s="778">
        <v>73.599999999999994</v>
      </c>
      <c r="AP37" s="713">
        <v>40.1</v>
      </c>
    </row>
    <row r="38" spans="1:42" ht="13.5" customHeight="1">
      <c r="A38" s="726"/>
      <c r="B38" s="662"/>
      <c r="C38" s="608" t="s">
        <v>422</v>
      </c>
      <c r="D38" s="839">
        <v>78.477630789134636</v>
      </c>
      <c r="E38" s="1640">
        <v>1041386</v>
      </c>
      <c r="F38" s="1553">
        <v>639094</v>
      </c>
      <c r="G38" s="835">
        <v>40.177553444180525</v>
      </c>
      <c r="H38" s="1544">
        <v>836354.6</v>
      </c>
      <c r="I38" s="1730">
        <v>0.37</v>
      </c>
      <c r="J38" s="1554"/>
      <c r="K38" s="1751"/>
      <c r="L38" s="1647">
        <v>166107</v>
      </c>
      <c r="M38" s="766"/>
      <c r="N38" s="767"/>
      <c r="O38" s="767"/>
      <c r="P38" s="767"/>
      <c r="Q38" s="767"/>
      <c r="R38" s="767"/>
      <c r="S38" s="767"/>
      <c r="T38" s="767"/>
      <c r="U38" s="767"/>
      <c r="V38" s="767"/>
      <c r="W38" s="767"/>
      <c r="X38" s="780">
        <v>40.177553444180525</v>
      </c>
      <c r="Y38" s="781"/>
      <c r="Z38" s="782">
        <v>68.5</v>
      </c>
      <c r="AA38" s="783"/>
      <c r="AB38" s="784">
        <v>76.117446062909778</v>
      </c>
      <c r="AC38" s="785">
        <v>92.7</v>
      </c>
      <c r="AD38" s="786">
        <v>53.1</v>
      </c>
      <c r="AE38" s="787">
        <v>148.19999999999999</v>
      </c>
      <c r="AF38" s="783"/>
      <c r="AG38" s="776">
        <v>66.2</v>
      </c>
      <c r="AH38" s="777">
        <v>69.050680662834466</v>
      </c>
      <c r="AI38" s="778">
        <v>67.900000000000006</v>
      </c>
      <c r="AP38" s="713">
        <v>38</v>
      </c>
    </row>
    <row r="39" spans="1:42" ht="13.5" customHeight="1">
      <c r="A39" s="726"/>
      <c r="B39" s="662"/>
      <c r="C39" s="608" t="s">
        <v>423</v>
      </c>
      <c r="D39" s="839">
        <v>82.695664692935352</v>
      </c>
      <c r="E39" s="1640">
        <v>1035530</v>
      </c>
      <c r="F39" s="1553">
        <v>923897</v>
      </c>
      <c r="G39" s="835">
        <v>47.155760095011885</v>
      </c>
      <c r="H39" s="1544">
        <v>823060</v>
      </c>
      <c r="I39" s="1730">
        <v>0.38</v>
      </c>
      <c r="J39" s="1554"/>
      <c r="K39" s="1751"/>
      <c r="L39" s="1647">
        <v>136459</v>
      </c>
      <c r="M39" s="766"/>
      <c r="N39" s="767"/>
      <c r="O39" s="767"/>
      <c r="P39" s="767"/>
      <c r="Q39" s="767"/>
      <c r="R39" s="767"/>
      <c r="S39" s="767"/>
      <c r="T39" s="767"/>
      <c r="U39" s="767"/>
      <c r="V39" s="767"/>
      <c r="W39" s="767"/>
      <c r="X39" s="780">
        <v>47.155760095011885</v>
      </c>
      <c r="Y39" s="781"/>
      <c r="Z39" s="782">
        <v>69.2</v>
      </c>
      <c r="AA39" s="783"/>
      <c r="AB39" s="784">
        <v>83.516196342956974</v>
      </c>
      <c r="AC39" s="785">
        <v>92.7</v>
      </c>
      <c r="AD39" s="786">
        <v>54.2</v>
      </c>
      <c r="AE39" s="787">
        <v>147.5</v>
      </c>
      <c r="AF39" s="783"/>
      <c r="AG39" s="776">
        <v>66.400000000000006</v>
      </c>
      <c r="AH39" s="777">
        <v>69.220060909758857</v>
      </c>
      <c r="AI39" s="778">
        <v>74.5</v>
      </c>
      <c r="AP39" s="713">
        <v>44.6</v>
      </c>
    </row>
    <row r="40" spans="1:42" ht="13.5" customHeight="1">
      <c r="A40" s="726"/>
      <c r="B40" s="662"/>
      <c r="C40" s="608" t="s">
        <v>424</v>
      </c>
      <c r="D40" s="839">
        <v>80.253645064419146</v>
      </c>
      <c r="E40" s="1640">
        <v>1091652</v>
      </c>
      <c r="F40" s="1553">
        <v>950445</v>
      </c>
      <c r="G40" s="835">
        <v>42.715083135391929</v>
      </c>
      <c r="H40" s="1544">
        <v>832354.7</v>
      </c>
      <c r="I40" s="1730">
        <v>0.36</v>
      </c>
      <c r="J40" s="1554">
        <v>334611</v>
      </c>
      <c r="K40" s="1751">
        <v>0.94199999999999995</v>
      </c>
      <c r="L40" s="1647">
        <v>136363</v>
      </c>
      <c r="M40" s="766"/>
      <c r="N40" s="767"/>
      <c r="O40" s="767"/>
      <c r="P40" s="767"/>
      <c r="Q40" s="767"/>
      <c r="R40" s="767"/>
      <c r="S40" s="767"/>
      <c r="T40" s="767"/>
      <c r="U40" s="767"/>
      <c r="V40" s="767"/>
      <c r="W40" s="767"/>
      <c r="X40" s="780">
        <v>42.715083135391929</v>
      </c>
      <c r="Y40" s="797">
        <v>23222</v>
      </c>
      <c r="Z40" s="782">
        <v>69.400000000000006</v>
      </c>
      <c r="AA40" s="798">
        <f t="shared" ref="AA40:AA103" si="0">ROUND(Y40/Z40*1000,0)</f>
        <v>334611</v>
      </c>
      <c r="AB40" s="784">
        <v>81.162048526578317</v>
      </c>
      <c r="AC40" s="785">
        <v>92.5</v>
      </c>
      <c r="AD40" s="786">
        <v>54.2</v>
      </c>
      <c r="AE40" s="787">
        <v>147</v>
      </c>
      <c r="AF40" s="799">
        <f t="shared" ref="AF40:AF103" si="1">ROUND(AB40*AC40/AD40/AE40,3)</f>
        <v>0.94199999999999995</v>
      </c>
      <c r="AG40" s="776">
        <v>66.599999999999994</v>
      </c>
      <c r="AH40" s="777">
        <v>69.445901238991354</v>
      </c>
      <c r="AI40" s="778">
        <v>72.400000000000006</v>
      </c>
      <c r="AP40" s="713">
        <v>40.4</v>
      </c>
    </row>
    <row r="41" spans="1:42" ht="13.5" customHeight="1">
      <c r="A41" s="726"/>
      <c r="B41" s="662"/>
      <c r="C41" s="608" t="s">
        <v>425</v>
      </c>
      <c r="D41" s="839">
        <v>79.254637034571616</v>
      </c>
      <c r="E41" s="1640">
        <v>1068370</v>
      </c>
      <c r="F41" s="1553">
        <v>714904</v>
      </c>
      <c r="G41" s="835">
        <v>40.811935866983376</v>
      </c>
      <c r="H41" s="1544">
        <v>837739.3</v>
      </c>
      <c r="I41" s="1730">
        <v>0.4</v>
      </c>
      <c r="J41" s="1554">
        <v>166904</v>
      </c>
      <c r="K41" s="1751">
        <v>0.85899999999999999</v>
      </c>
      <c r="L41" s="1647">
        <v>134005</v>
      </c>
      <c r="M41" s="766"/>
      <c r="N41" s="767"/>
      <c r="O41" s="767"/>
      <c r="P41" s="767"/>
      <c r="Q41" s="767"/>
      <c r="R41" s="767"/>
      <c r="S41" s="767"/>
      <c r="T41" s="767"/>
      <c r="U41" s="767"/>
      <c r="V41" s="767"/>
      <c r="W41" s="767"/>
      <c r="X41" s="780">
        <v>40.811935866983376</v>
      </c>
      <c r="Y41" s="797">
        <v>11700</v>
      </c>
      <c r="Z41" s="782">
        <v>70.099999999999994</v>
      </c>
      <c r="AA41" s="798">
        <f t="shared" si="0"/>
        <v>166904</v>
      </c>
      <c r="AB41" s="784">
        <v>73.426991415619881</v>
      </c>
      <c r="AC41" s="785">
        <v>92.2</v>
      </c>
      <c r="AD41" s="786">
        <v>54</v>
      </c>
      <c r="AE41" s="787">
        <v>146</v>
      </c>
      <c r="AF41" s="799">
        <f t="shared" si="1"/>
        <v>0.85899999999999999</v>
      </c>
      <c r="AG41" s="776">
        <v>67.3</v>
      </c>
      <c r="AH41" s="777">
        <v>70.236342391305072</v>
      </c>
      <c r="AI41" s="778">
        <v>65.5</v>
      </c>
      <c r="AP41" s="713">
        <v>38.6</v>
      </c>
    </row>
    <row r="42" spans="1:42" ht="13.5" customHeight="1">
      <c r="A42" s="726"/>
      <c r="B42" s="662"/>
      <c r="C42" s="608" t="s">
        <v>426</v>
      </c>
      <c r="D42" s="839">
        <v>81.030651309856125</v>
      </c>
      <c r="E42" s="1640">
        <v>1077201</v>
      </c>
      <c r="F42" s="1553">
        <v>612060</v>
      </c>
      <c r="G42" s="835">
        <v>42.503622327790978</v>
      </c>
      <c r="H42" s="1544">
        <v>829003.1</v>
      </c>
      <c r="I42" s="1730">
        <v>0.4</v>
      </c>
      <c r="J42" s="1554">
        <v>178716</v>
      </c>
      <c r="K42" s="1751">
        <v>0.94499999999999995</v>
      </c>
      <c r="L42" s="1647">
        <v>126041</v>
      </c>
      <c r="M42" s="766"/>
      <c r="N42" s="767"/>
      <c r="O42" s="767"/>
      <c r="P42" s="767"/>
      <c r="Q42" s="767"/>
      <c r="R42" s="767"/>
      <c r="S42" s="767"/>
      <c r="T42" s="767"/>
      <c r="U42" s="767"/>
      <c r="V42" s="767"/>
      <c r="W42" s="767"/>
      <c r="X42" s="780">
        <v>42.503622327790978</v>
      </c>
      <c r="Y42" s="797">
        <v>12528</v>
      </c>
      <c r="Z42" s="782">
        <v>70.099999999999994</v>
      </c>
      <c r="AA42" s="798">
        <f t="shared" si="0"/>
        <v>178716</v>
      </c>
      <c r="AB42" s="784">
        <v>81.834662188400785</v>
      </c>
      <c r="AC42" s="785">
        <v>91.7</v>
      </c>
      <c r="AD42" s="786">
        <v>54.5</v>
      </c>
      <c r="AE42" s="787">
        <v>145.69999999999999</v>
      </c>
      <c r="AF42" s="799">
        <f t="shared" si="1"/>
        <v>0.94499999999999995</v>
      </c>
      <c r="AG42" s="776">
        <v>67.2</v>
      </c>
      <c r="AH42" s="777">
        <v>70.066962144380696</v>
      </c>
      <c r="AI42" s="778">
        <v>73</v>
      </c>
      <c r="AP42" s="713">
        <v>40.200000000000003</v>
      </c>
    </row>
    <row r="43" spans="1:42" ht="13.5" customHeight="1">
      <c r="A43" s="726"/>
      <c r="B43" s="662"/>
      <c r="C43" s="608" t="s">
        <v>166</v>
      </c>
      <c r="D43" s="839">
        <v>81.363653986471974</v>
      </c>
      <c r="E43" s="1640">
        <v>1065710</v>
      </c>
      <c r="F43" s="1553">
        <v>727955</v>
      </c>
      <c r="G43" s="835">
        <v>42.397891923990507</v>
      </c>
      <c r="H43" s="1544">
        <v>826950.3</v>
      </c>
      <c r="I43" s="1730">
        <v>0.39</v>
      </c>
      <c r="J43" s="1554">
        <v>224026</v>
      </c>
      <c r="K43" s="1751">
        <v>0.91800000000000004</v>
      </c>
      <c r="L43" s="1647">
        <v>127443</v>
      </c>
      <c r="M43" s="766"/>
      <c r="N43" s="767"/>
      <c r="O43" s="767"/>
      <c r="P43" s="767"/>
      <c r="Q43" s="767"/>
      <c r="R43" s="767"/>
      <c r="S43" s="767"/>
      <c r="T43" s="767"/>
      <c r="U43" s="767"/>
      <c r="V43" s="767"/>
      <c r="W43" s="767"/>
      <c r="X43" s="780">
        <v>42.397891923990507</v>
      </c>
      <c r="Y43" s="797">
        <v>15749</v>
      </c>
      <c r="Z43" s="782">
        <v>70.3</v>
      </c>
      <c r="AA43" s="798">
        <f t="shared" si="0"/>
        <v>224026</v>
      </c>
      <c r="AB43" s="784">
        <v>79.36841209505171</v>
      </c>
      <c r="AC43" s="785">
        <v>91.6</v>
      </c>
      <c r="AD43" s="786">
        <v>54.5</v>
      </c>
      <c r="AE43" s="787">
        <v>145.30000000000001</v>
      </c>
      <c r="AF43" s="799">
        <f t="shared" si="1"/>
        <v>0.91800000000000004</v>
      </c>
      <c r="AG43" s="776">
        <v>67.400000000000006</v>
      </c>
      <c r="AH43" s="777">
        <v>70.292802473613193</v>
      </c>
      <c r="AI43" s="778">
        <v>70.8</v>
      </c>
      <c r="AP43" s="713">
        <v>40.1</v>
      </c>
    </row>
    <row r="44" spans="1:42" ht="13.5" customHeight="1">
      <c r="A44" s="726"/>
      <c r="B44" s="662"/>
      <c r="C44" s="608" t="s">
        <v>167</v>
      </c>
      <c r="D44" s="839">
        <v>80.475646848829712</v>
      </c>
      <c r="E44" s="1640">
        <v>1070766</v>
      </c>
      <c r="F44" s="1553">
        <v>784563</v>
      </c>
      <c r="G44" s="835">
        <v>41.129127078384798</v>
      </c>
      <c r="H44" s="1544">
        <v>818616.6</v>
      </c>
      <c r="I44" s="1730">
        <v>0.39</v>
      </c>
      <c r="J44" s="1554">
        <v>225424</v>
      </c>
      <c r="K44" s="1751">
        <v>0.92</v>
      </c>
      <c r="L44" s="1647">
        <v>135870</v>
      </c>
      <c r="M44" s="766"/>
      <c r="N44" s="767"/>
      <c r="O44" s="767"/>
      <c r="P44" s="767"/>
      <c r="Q44" s="767"/>
      <c r="R44" s="767"/>
      <c r="S44" s="767"/>
      <c r="T44" s="767"/>
      <c r="U44" s="767"/>
      <c r="V44" s="767"/>
      <c r="W44" s="767"/>
      <c r="X44" s="780">
        <v>41.129127078384798</v>
      </c>
      <c r="Y44" s="797">
        <v>15667</v>
      </c>
      <c r="Z44" s="782">
        <v>69.5</v>
      </c>
      <c r="AA44" s="798">
        <f t="shared" si="0"/>
        <v>225424</v>
      </c>
      <c r="AB44" s="784">
        <v>80.153128033844609</v>
      </c>
      <c r="AC44" s="785">
        <v>91.5</v>
      </c>
      <c r="AD44" s="786">
        <v>54.7</v>
      </c>
      <c r="AE44" s="787">
        <v>145.69999999999999</v>
      </c>
      <c r="AF44" s="799">
        <f t="shared" si="1"/>
        <v>0.92</v>
      </c>
      <c r="AG44" s="776">
        <v>66.599999999999994</v>
      </c>
      <c r="AH44" s="777">
        <v>69.445901238991354</v>
      </c>
      <c r="AI44" s="778">
        <v>71.5</v>
      </c>
      <c r="AP44" s="713">
        <v>38.9</v>
      </c>
    </row>
    <row r="45" spans="1:42" ht="13.5" customHeight="1">
      <c r="A45" s="750"/>
      <c r="B45" s="788"/>
      <c r="C45" s="611" t="s">
        <v>168</v>
      </c>
      <c r="D45" s="1710">
        <v>81.474654878677256</v>
      </c>
      <c r="E45" s="1641">
        <v>1057030</v>
      </c>
      <c r="F45" s="1555">
        <v>816443</v>
      </c>
      <c r="G45" s="848">
        <v>41.974970308788606</v>
      </c>
      <c r="H45" s="1548">
        <v>824520.4</v>
      </c>
      <c r="I45" s="1731">
        <v>0.36</v>
      </c>
      <c r="J45" s="1556">
        <v>496863</v>
      </c>
      <c r="K45" s="1752">
        <v>0.97</v>
      </c>
      <c r="L45" s="1648">
        <v>149838</v>
      </c>
      <c r="M45" s="766"/>
      <c r="N45" s="767"/>
      <c r="O45" s="767"/>
      <c r="P45" s="767"/>
      <c r="Q45" s="767"/>
      <c r="R45" s="767"/>
      <c r="S45" s="767"/>
      <c r="T45" s="767"/>
      <c r="U45" s="767"/>
      <c r="V45" s="767"/>
      <c r="W45" s="767"/>
      <c r="X45" s="789">
        <v>41.974970308788606</v>
      </c>
      <c r="Y45" s="800">
        <v>34532</v>
      </c>
      <c r="Z45" s="791">
        <v>69.5</v>
      </c>
      <c r="AA45" s="801">
        <f t="shared" si="0"/>
        <v>496863</v>
      </c>
      <c r="AB45" s="793">
        <v>84.188810004779441</v>
      </c>
      <c r="AC45" s="794">
        <v>91.6</v>
      </c>
      <c r="AD45" s="795">
        <v>54.7</v>
      </c>
      <c r="AE45" s="796">
        <v>145.30000000000001</v>
      </c>
      <c r="AF45" s="802">
        <f t="shared" si="1"/>
        <v>0.97</v>
      </c>
      <c r="AG45" s="776">
        <v>66.400000000000006</v>
      </c>
      <c r="AH45" s="777">
        <v>69.276520992066978</v>
      </c>
      <c r="AI45" s="778">
        <v>75.099999999999994</v>
      </c>
      <c r="AP45" s="713">
        <v>39.700000000000003</v>
      </c>
    </row>
    <row r="46" spans="1:42" ht="13.5" customHeight="1">
      <c r="A46" s="726">
        <v>1979</v>
      </c>
      <c r="B46" s="662" t="s">
        <v>429</v>
      </c>
      <c r="C46" s="606" t="s">
        <v>418</v>
      </c>
      <c r="D46" s="839">
        <v>82.695664692935352</v>
      </c>
      <c r="E46" s="1640">
        <v>1025881</v>
      </c>
      <c r="F46" s="1553">
        <v>541764</v>
      </c>
      <c r="G46" s="835">
        <v>41.446318289786234</v>
      </c>
      <c r="H46" s="1544">
        <v>853608.9</v>
      </c>
      <c r="I46" s="1730">
        <v>0.38</v>
      </c>
      <c r="J46" s="1554">
        <v>167165</v>
      </c>
      <c r="K46" s="1751">
        <v>0.92200000000000004</v>
      </c>
      <c r="L46" s="1647">
        <v>153173</v>
      </c>
      <c r="M46" s="766"/>
      <c r="N46" s="767"/>
      <c r="O46" s="767"/>
      <c r="P46" s="767"/>
      <c r="Q46" s="767"/>
      <c r="R46" s="767"/>
      <c r="S46" s="767"/>
      <c r="T46" s="767"/>
      <c r="U46" s="767"/>
      <c r="V46" s="767"/>
      <c r="W46" s="767"/>
      <c r="X46" s="780">
        <v>41.446318289786234</v>
      </c>
      <c r="Y46" s="797">
        <v>11618</v>
      </c>
      <c r="Z46" s="782">
        <v>69.5</v>
      </c>
      <c r="AA46" s="798">
        <f t="shared" si="0"/>
        <v>167165</v>
      </c>
      <c r="AB46" s="784">
        <v>80.48943486475585</v>
      </c>
      <c r="AC46" s="785">
        <v>92.1</v>
      </c>
      <c r="AD46" s="786">
        <v>55</v>
      </c>
      <c r="AE46" s="787">
        <v>146.19999999999999</v>
      </c>
      <c r="AF46" s="799">
        <f t="shared" si="1"/>
        <v>0.92200000000000004</v>
      </c>
      <c r="AG46" s="776">
        <v>66.400000000000006</v>
      </c>
      <c r="AH46" s="777">
        <v>69.276520992066978</v>
      </c>
      <c r="AI46" s="778">
        <v>71.8</v>
      </c>
      <c r="AP46" s="713">
        <v>39.200000000000003</v>
      </c>
    </row>
    <row r="47" spans="1:42" ht="13.5" customHeight="1">
      <c r="A47" s="726"/>
      <c r="B47" s="662"/>
      <c r="C47" s="608" t="s">
        <v>419</v>
      </c>
      <c r="D47" s="839">
        <v>85.248685213656856</v>
      </c>
      <c r="E47" s="1640">
        <v>1000587</v>
      </c>
      <c r="F47" s="1553">
        <v>715089</v>
      </c>
      <c r="G47" s="835">
        <v>48.00160332541568</v>
      </c>
      <c r="H47" s="1544">
        <v>825846.3</v>
      </c>
      <c r="I47" s="1730">
        <v>0.39</v>
      </c>
      <c r="J47" s="1554">
        <v>158660</v>
      </c>
      <c r="K47" s="1751">
        <v>0.97599999999999998</v>
      </c>
      <c r="L47" s="1647">
        <v>149087</v>
      </c>
      <c r="M47" s="766"/>
      <c r="N47" s="767"/>
      <c r="O47" s="767"/>
      <c r="P47" s="767"/>
      <c r="Q47" s="767"/>
      <c r="R47" s="767"/>
      <c r="S47" s="767"/>
      <c r="T47" s="767"/>
      <c r="U47" s="767"/>
      <c r="V47" s="767"/>
      <c r="W47" s="767"/>
      <c r="X47" s="780">
        <v>48.00160332541568</v>
      </c>
      <c r="Y47" s="797">
        <v>11011</v>
      </c>
      <c r="Z47" s="782">
        <v>69.400000000000006</v>
      </c>
      <c r="AA47" s="798">
        <f t="shared" si="0"/>
        <v>158660</v>
      </c>
      <c r="AB47" s="784">
        <v>86.991366929039742</v>
      </c>
      <c r="AC47" s="785">
        <v>92.5</v>
      </c>
      <c r="AD47" s="786">
        <v>56.4</v>
      </c>
      <c r="AE47" s="787">
        <v>146.19999999999999</v>
      </c>
      <c r="AF47" s="799">
        <f t="shared" si="1"/>
        <v>0.97599999999999998</v>
      </c>
      <c r="AG47" s="776">
        <v>66.5</v>
      </c>
      <c r="AH47" s="777">
        <v>69.332981074375112</v>
      </c>
      <c r="AI47" s="778">
        <v>77.599999999999994</v>
      </c>
      <c r="AP47" s="713">
        <v>45.4</v>
      </c>
    </row>
    <row r="48" spans="1:42" ht="13.5" customHeight="1">
      <c r="A48" s="726"/>
      <c r="B48" s="662"/>
      <c r="C48" s="608" t="s">
        <v>420</v>
      </c>
      <c r="D48" s="839">
        <v>84.027675399398746</v>
      </c>
      <c r="E48" s="1640">
        <v>1101153</v>
      </c>
      <c r="F48" s="1553">
        <v>720676</v>
      </c>
      <c r="G48" s="835">
        <v>44.512500000000003</v>
      </c>
      <c r="H48" s="1544">
        <v>823966.1</v>
      </c>
      <c r="I48" s="1730">
        <v>0.41</v>
      </c>
      <c r="J48" s="1554">
        <v>236443</v>
      </c>
      <c r="K48" s="1751">
        <v>1.099</v>
      </c>
      <c r="L48" s="1647">
        <v>182753</v>
      </c>
      <c r="M48" s="766"/>
      <c r="N48" s="767"/>
      <c r="O48" s="767"/>
      <c r="P48" s="767"/>
      <c r="Q48" s="767"/>
      <c r="R48" s="767"/>
      <c r="S48" s="767"/>
      <c r="T48" s="767"/>
      <c r="U48" s="767"/>
      <c r="V48" s="767"/>
      <c r="W48" s="767"/>
      <c r="X48" s="780">
        <v>44.512500000000003</v>
      </c>
      <c r="Y48" s="797">
        <v>16551</v>
      </c>
      <c r="Z48" s="782">
        <v>70</v>
      </c>
      <c r="AA48" s="798">
        <f t="shared" si="0"/>
        <v>236443</v>
      </c>
      <c r="AB48" s="784">
        <v>97.304776410317658</v>
      </c>
      <c r="AC48" s="785">
        <v>93.1</v>
      </c>
      <c r="AD48" s="786">
        <v>56.4</v>
      </c>
      <c r="AE48" s="787">
        <v>146.19999999999999</v>
      </c>
      <c r="AF48" s="799">
        <f t="shared" si="1"/>
        <v>1.099</v>
      </c>
      <c r="AG48" s="776">
        <v>67</v>
      </c>
      <c r="AH48" s="777">
        <v>69.784661732840092</v>
      </c>
      <c r="AI48" s="778">
        <v>86.8</v>
      </c>
      <c r="AP48" s="713">
        <v>42.1</v>
      </c>
    </row>
    <row r="49" spans="1:42" ht="13.5" customHeight="1">
      <c r="A49" s="726"/>
      <c r="B49" s="662"/>
      <c r="C49" s="608" t="s">
        <v>421</v>
      </c>
      <c r="D49" s="839">
        <v>81.030651309856125</v>
      </c>
      <c r="E49" s="1640">
        <v>1069578</v>
      </c>
      <c r="F49" s="1553">
        <v>978479</v>
      </c>
      <c r="G49" s="835">
        <v>41.129127078384798</v>
      </c>
      <c r="H49" s="1544">
        <v>836143.9</v>
      </c>
      <c r="I49" s="1730">
        <v>0.44</v>
      </c>
      <c r="J49" s="1554">
        <v>217856</v>
      </c>
      <c r="K49" s="1751">
        <v>0.96199999999999997</v>
      </c>
      <c r="L49" s="1647">
        <v>189140</v>
      </c>
      <c r="M49" s="766"/>
      <c r="N49" s="767"/>
      <c r="O49" s="767"/>
      <c r="P49" s="767"/>
      <c r="Q49" s="767"/>
      <c r="R49" s="767"/>
      <c r="S49" s="767"/>
      <c r="T49" s="767"/>
      <c r="U49" s="767"/>
      <c r="V49" s="767"/>
      <c r="W49" s="767"/>
      <c r="X49" s="780">
        <v>41.129127078384798</v>
      </c>
      <c r="Y49" s="797">
        <v>15446</v>
      </c>
      <c r="Z49" s="782">
        <v>70.900000000000006</v>
      </c>
      <c r="AA49" s="798">
        <f t="shared" si="0"/>
        <v>217856</v>
      </c>
      <c r="AB49" s="784">
        <v>83.291991789016137</v>
      </c>
      <c r="AC49" s="785">
        <v>93.8</v>
      </c>
      <c r="AD49" s="786">
        <v>55</v>
      </c>
      <c r="AE49" s="787">
        <v>147.69999999999999</v>
      </c>
      <c r="AF49" s="799">
        <f t="shared" si="1"/>
        <v>0.96199999999999997</v>
      </c>
      <c r="AG49" s="776">
        <v>67.900000000000006</v>
      </c>
      <c r="AH49" s="777">
        <v>70.744483132078187</v>
      </c>
      <c r="AI49" s="778">
        <v>74.3</v>
      </c>
      <c r="AP49" s="713">
        <v>38.9</v>
      </c>
    </row>
    <row r="50" spans="1:42" ht="13.5" customHeight="1">
      <c r="A50" s="726"/>
      <c r="B50" s="662"/>
      <c r="C50" s="608" t="s">
        <v>422</v>
      </c>
      <c r="D50" s="839">
        <v>86.136692351299118</v>
      </c>
      <c r="E50" s="1640">
        <v>1128005</v>
      </c>
      <c r="F50" s="1553">
        <v>671929</v>
      </c>
      <c r="G50" s="835">
        <v>46.521377672209027</v>
      </c>
      <c r="H50" s="1544">
        <v>847783.7</v>
      </c>
      <c r="I50" s="1730">
        <v>0.42</v>
      </c>
      <c r="J50" s="1554">
        <v>195035</v>
      </c>
      <c r="K50" s="1751">
        <v>0.96799999999999997</v>
      </c>
      <c r="L50" s="1647">
        <v>222823</v>
      </c>
      <c r="M50" s="766"/>
      <c r="N50" s="767"/>
      <c r="O50" s="767"/>
      <c r="P50" s="767"/>
      <c r="Q50" s="767"/>
      <c r="R50" s="767"/>
      <c r="S50" s="767"/>
      <c r="T50" s="767"/>
      <c r="U50" s="767"/>
      <c r="V50" s="767"/>
      <c r="W50" s="767"/>
      <c r="X50" s="780">
        <v>46.521377672209027</v>
      </c>
      <c r="Y50" s="797">
        <v>13945</v>
      </c>
      <c r="Z50" s="782">
        <v>71.5</v>
      </c>
      <c r="AA50" s="798">
        <f t="shared" si="0"/>
        <v>195035</v>
      </c>
      <c r="AB50" s="784">
        <v>83.516196342956974</v>
      </c>
      <c r="AC50" s="785">
        <v>94.9</v>
      </c>
      <c r="AD50" s="786">
        <v>55.9</v>
      </c>
      <c r="AE50" s="787">
        <v>146.5</v>
      </c>
      <c r="AF50" s="799">
        <f t="shared" si="1"/>
        <v>0.96799999999999997</v>
      </c>
      <c r="AG50" s="776">
        <v>68.5</v>
      </c>
      <c r="AH50" s="777">
        <v>71.309083955159409</v>
      </c>
      <c r="AI50" s="778">
        <v>74.5</v>
      </c>
      <c r="AP50" s="713">
        <v>44</v>
      </c>
    </row>
    <row r="51" spans="1:42" ht="13.5" customHeight="1">
      <c r="A51" s="726"/>
      <c r="B51" s="662"/>
      <c r="C51" s="608" t="s">
        <v>423</v>
      </c>
      <c r="D51" s="839">
        <v>87.135700381146648</v>
      </c>
      <c r="E51" s="1640">
        <v>1150241</v>
      </c>
      <c r="F51" s="1553">
        <v>933760</v>
      </c>
      <c r="G51" s="835">
        <v>48.00160332541568</v>
      </c>
      <c r="H51" s="1544">
        <v>834851.4</v>
      </c>
      <c r="I51" s="1730">
        <v>0.43</v>
      </c>
      <c r="J51" s="1554">
        <v>190712</v>
      </c>
      <c r="K51" s="1751">
        <v>1.02</v>
      </c>
      <c r="L51" s="1647">
        <v>210147</v>
      </c>
      <c r="M51" s="766"/>
      <c r="N51" s="767"/>
      <c r="O51" s="767"/>
      <c r="P51" s="767"/>
      <c r="Q51" s="767"/>
      <c r="R51" s="767"/>
      <c r="S51" s="767"/>
      <c r="T51" s="767"/>
      <c r="U51" s="767"/>
      <c r="V51" s="767"/>
      <c r="W51" s="767"/>
      <c r="X51" s="780">
        <v>48.00160332541568</v>
      </c>
      <c r="Y51" s="797">
        <v>13655</v>
      </c>
      <c r="Z51" s="782">
        <v>71.599999999999994</v>
      </c>
      <c r="AA51" s="798">
        <f t="shared" si="0"/>
        <v>190712</v>
      </c>
      <c r="AB51" s="784">
        <v>87.888185144803046</v>
      </c>
      <c r="AC51" s="785">
        <v>96</v>
      </c>
      <c r="AD51" s="786">
        <v>56.9</v>
      </c>
      <c r="AE51" s="787">
        <v>145.4</v>
      </c>
      <c r="AF51" s="799">
        <f t="shared" si="1"/>
        <v>1.02</v>
      </c>
      <c r="AG51" s="776">
        <v>68.8</v>
      </c>
      <c r="AH51" s="777">
        <v>71.647844449008161</v>
      </c>
      <c r="AI51" s="778">
        <v>78.400000000000006</v>
      </c>
      <c r="AP51" s="713">
        <v>45.4</v>
      </c>
    </row>
    <row r="52" spans="1:42" ht="13.5" customHeight="1">
      <c r="A52" s="726"/>
      <c r="B52" s="662"/>
      <c r="C52" s="608" t="s">
        <v>424</v>
      </c>
      <c r="D52" s="839">
        <v>87.468703057762497</v>
      </c>
      <c r="E52" s="1640">
        <v>1146727</v>
      </c>
      <c r="F52" s="1553">
        <v>878587</v>
      </c>
      <c r="G52" s="835">
        <v>48.953176959619952</v>
      </c>
      <c r="H52" s="1544">
        <v>845343.4</v>
      </c>
      <c r="I52" s="1730">
        <v>0.43</v>
      </c>
      <c r="J52" s="1554">
        <v>341620</v>
      </c>
      <c r="K52" s="1751">
        <v>1.04</v>
      </c>
      <c r="L52" s="1647">
        <v>196707</v>
      </c>
      <c r="M52" s="766"/>
      <c r="N52" s="767"/>
      <c r="O52" s="767"/>
      <c r="P52" s="767"/>
      <c r="Q52" s="767"/>
      <c r="R52" s="767"/>
      <c r="S52" s="767"/>
      <c r="T52" s="767"/>
      <c r="U52" s="767"/>
      <c r="V52" s="767"/>
      <c r="W52" s="767"/>
      <c r="X52" s="780">
        <v>48.953176959619952</v>
      </c>
      <c r="Y52" s="797">
        <v>24665</v>
      </c>
      <c r="Z52" s="782">
        <v>72.2</v>
      </c>
      <c r="AA52" s="798">
        <f t="shared" si="0"/>
        <v>341620</v>
      </c>
      <c r="AB52" s="784">
        <v>88.112389698743854</v>
      </c>
      <c r="AC52" s="785">
        <v>97.6</v>
      </c>
      <c r="AD52" s="786">
        <v>57</v>
      </c>
      <c r="AE52" s="787">
        <v>145.1</v>
      </c>
      <c r="AF52" s="799">
        <f t="shared" si="1"/>
        <v>1.04</v>
      </c>
      <c r="AG52" s="776">
        <v>69.599999999999994</v>
      </c>
      <c r="AH52" s="777">
        <v>72.43828560132188</v>
      </c>
      <c r="AI52" s="778">
        <v>78.599999999999994</v>
      </c>
      <c r="AP52" s="713">
        <v>46.3</v>
      </c>
    </row>
    <row r="53" spans="1:42" ht="13.5" customHeight="1">
      <c r="A53" s="726"/>
      <c r="B53" s="662"/>
      <c r="C53" s="608" t="s">
        <v>425</v>
      </c>
      <c r="D53" s="839">
        <v>90.021723578484</v>
      </c>
      <c r="E53" s="1640">
        <v>1155680</v>
      </c>
      <c r="F53" s="1553">
        <v>855619</v>
      </c>
      <c r="G53" s="835">
        <v>50.856324228028512</v>
      </c>
      <c r="H53" s="1544">
        <v>857765.1</v>
      </c>
      <c r="I53" s="1730">
        <v>0.45</v>
      </c>
      <c r="J53" s="1554">
        <v>174804</v>
      </c>
      <c r="K53" s="1751">
        <v>1.012</v>
      </c>
      <c r="L53" s="1647">
        <v>213712</v>
      </c>
      <c r="M53" s="766"/>
      <c r="N53" s="767"/>
      <c r="O53" s="767"/>
      <c r="P53" s="767"/>
      <c r="Q53" s="767"/>
      <c r="R53" s="767"/>
      <c r="S53" s="767"/>
      <c r="T53" s="767"/>
      <c r="U53" s="767"/>
      <c r="V53" s="767"/>
      <c r="W53" s="767"/>
      <c r="X53" s="780">
        <v>50.856324228028512</v>
      </c>
      <c r="Y53" s="797">
        <v>12516</v>
      </c>
      <c r="Z53" s="782">
        <v>71.599999999999994</v>
      </c>
      <c r="AA53" s="798">
        <f t="shared" si="0"/>
        <v>174804</v>
      </c>
      <c r="AB53" s="784">
        <v>83.628298619927378</v>
      </c>
      <c r="AC53" s="785">
        <v>99</v>
      </c>
      <c r="AD53" s="786">
        <v>56.6</v>
      </c>
      <c r="AE53" s="787">
        <v>144.5</v>
      </c>
      <c r="AF53" s="799">
        <f t="shared" si="1"/>
        <v>1.012</v>
      </c>
      <c r="AG53" s="776">
        <v>69</v>
      </c>
      <c r="AH53" s="777">
        <v>71.817224695932538</v>
      </c>
      <c r="AI53" s="778">
        <v>74.599999999999994</v>
      </c>
      <c r="AP53" s="713">
        <v>48.1</v>
      </c>
    </row>
    <row r="54" spans="1:42" ht="13.5" customHeight="1">
      <c r="A54" s="726"/>
      <c r="B54" s="662"/>
      <c r="C54" s="608" t="s">
        <v>426</v>
      </c>
      <c r="D54" s="839">
        <v>86.580695920120235</v>
      </c>
      <c r="E54" s="1640">
        <v>1137340</v>
      </c>
      <c r="F54" s="1553">
        <v>833224</v>
      </c>
      <c r="G54" s="835">
        <v>48.953176959619952</v>
      </c>
      <c r="H54" s="1544">
        <v>855978.8</v>
      </c>
      <c r="I54" s="1730">
        <v>0.46</v>
      </c>
      <c r="J54" s="1554">
        <v>187341</v>
      </c>
      <c r="K54" s="1751">
        <v>1.0509999999999999</v>
      </c>
      <c r="L54" s="1647">
        <v>209707</v>
      </c>
      <c r="M54" s="766"/>
      <c r="N54" s="767"/>
      <c r="O54" s="767"/>
      <c r="P54" s="767"/>
      <c r="Q54" s="767"/>
      <c r="R54" s="767"/>
      <c r="S54" s="767"/>
      <c r="T54" s="767"/>
      <c r="U54" s="767"/>
      <c r="V54" s="767"/>
      <c r="W54" s="767"/>
      <c r="X54" s="780">
        <v>48.953176959619952</v>
      </c>
      <c r="Y54" s="797">
        <v>13526</v>
      </c>
      <c r="Z54" s="782">
        <v>72.2</v>
      </c>
      <c r="AA54" s="798">
        <f t="shared" si="0"/>
        <v>187341</v>
      </c>
      <c r="AB54" s="784">
        <v>87.439776036921401</v>
      </c>
      <c r="AC54" s="785">
        <v>100.2</v>
      </c>
      <c r="AD54" s="786">
        <v>57.5</v>
      </c>
      <c r="AE54" s="787">
        <v>145</v>
      </c>
      <c r="AF54" s="799">
        <f t="shared" si="1"/>
        <v>1.0509999999999999</v>
      </c>
      <c r="AG54" s="776">
        <v>69.599999999999994</v>
      </c>
      <c r="AH54" s="777">
        <v>72.43828560132188</v>
      </c>
      <c r="AI54" s="778">
        <v>78</v>
      </c>
      <c r="AP54" s="713">
        <v>46.3</v>
      </c>
    </row>
    <row r="55" spans="1:42" ht="13.5" customHeight="1">
      <c r="A55" s="726"/>
      <c r="B55" s="662"/>
      <c r="C55" s="608" t="s">
        <v>166</v>
      </c>
      <c r="D55" s="839">
        <v>86.247693243504401</v>
      </c>
      <c r="E55" s="1640">
        <v>1188876</v>
      </c>
      <c r="F55" s="1553">
        <v>769959</v>
      </c>
      <c r="G55" s="835">
        <v>44.723960807600953</v>
      </c>
      <c r="H55" s="1544">
        <v>848085.2</v>
      </c>
      <c r="I55" s="1730">
        <v>0.48</v>
      </c>
      <c r="J55" s="1554">
        <v>226332</v>
      </c>
      <c r="K55" s="1751">
        <v>1.016</v>
      </c>
      <c r="L55" s="1647">
        <v>224050</v>
      </c>
      <c r="M55" s="766"/>
      <c r="N55" s="767"/>
      <c r="O55" s="767"/>
      <c r="P55" s="767"/>
      <c r="Q55" s="767"/>
      <c r="R55" s="767"/>
      <c r="S55" s="767"/>
      <c r="T55" s="767"/>
      <c r="U55" s="767"/>
      <c r="V55" s="767"/>
      <c r="W55" s="767"/>
      <c r="X55" s="780">
        <v>44.723960807600953</v>
      </c>
      <c r="Y55" s="797">
        <v>16477</v>
      </c>
      <c r="Z55" s="782">
        <v>72.8</v>
      </c>
      <c r="AA55" s="798">
        <f t="shared" si="0"/>
        <v>226332</v>
      </c>
      <c r="AB55" s="784">
        <v>84.076707727809037</v>
      </c>
      <c r="AC55" s="785">
        <v>101</v>
      </c>
      <c r="AD55" s="786">
        <v>57.5</v>
      </c>
      <c r="AE55" s="787">
        <v>145.30000000000001</v>
      </c>
      <c r="AF55" s="799">
        <f t="shared" si="1"/>
        <v>1.016</v>
      </c>
      <c r="AG55" s="776">
        <v>70.3</v>
      </c>
      <c r="AH55" s="777">
        <v>73.172266671327478</v>
      </c>
      <c r="AI55" s="778">
        <v>75</v>
      </c>
      <c r="AP55" s="713">
        <v>42.3</v>
      </c>
    </row>
    <row r="56" spans="1:42" ht="13.5" customHeight="1">
      <c r="A56" s="726"/>
      <c r="B56" s="662"/>
      <c r="C56" s="608" t="s">
        <v>167</v>
      </c>
      <c r="D56" s="839">
        <v>87.912706626583628</v>
      </c>
      <c r="E56" s="1640">
        <v>1158260</v>
      </c>
      <c r="F56" s="1553">
        <v>853506</v>
      </c>
      <c r="G56" s="835">
        <v>47.261490498812357</v>
      </c>
      <c r="H56" s="1544">
        <v>846350.5</v>
      </c>
      <c r="I56" s="1730">
        <v>0.49</v>
      </c>
      <c r="J56" s="1554">
        <v>232779</v>
      </c>
      <c r="K56" s="1751">
        <v>1.0549999999999999</v>
      </c>
      <c r="L56" s="1647">
        <v>214497</v>
      </c>
      <c r="M56" s="766"/>
      <c r="N56" s="767"/>
      <c r="O56" s="767"/>
      <c r="P56" s="767"/>
      <c r="Q56" s="767"/>
      <c r="R56" s="767"/>
      <c r="S56" s="767"/>
      <c r="T56" s="767"/>
      <c r="U56" s="767"/>
      <c r="V56" s="767"/>
      <c r="W56" s="767"/>
      <c r="X56" s="780">
        <v>47.261490498812357</v>
      </c>
      <c r="Y56" s="797">
        <v>16923</v>
      </c>
      <c r="Z56" s="782">
        <v>72.7</v>
      </c>
      <c r="AA56" s="798">
        <f t="shared" si="0"/>
        <v>232779</v>
      </c>
      <c r="AB56" s="784">
        <v>87.776082867832613</v>
      </c>
      <c r="AC56" s="785">
        <v>101.4</v>
      </c>
      <c r="AD56" s="786">
        <v>57.9</v>
      </c>
      <c r="AE56" s="787">
        <v>145.69999999999999</v>
      </c>
      <c r="AF56" s="799">
        <f t="shared" si="1"/>
        <v>1.0549999999999999</v>
      </c>
      <c r="AG56" s="776">
        <v>69.7</v>
      </c>
      <c r="AH56" s="777">
        <v>72.551205765938136</v>
      </c>
      <c r="AI56" s="778">
        <v>78.3</v>
      </c>
      <c r="AP56" s="713">
        <v>44.7</v>
      </c>
    </row>
    <row r="57" spans="1:42" ht="13.5" customHeight="1">
      <c r="A57" s="726"/>
      <c r="B57" s="662"/>
      <c r="C57" s="611" t="s">
        <v>168</v>
      </c>
      <c r="D57" s="839">
        <v>86.136692351299118</v>
      </c>
      <c r="E57" s="1640">
        <v>1177765</v>
      </c>
      <c r="F57" s="1553">
        <v>791814</v>
      </c>
      <c r="G57" s="835">
        <v>45.464073634204283</v>
      </c>
      <c r="H57" s="1544">
        <v>854063.2</v>
      </c>
      <c r="I57" s="1730">
        <v>0.49</v>
      </c>
      <c r="J57" s="1554">
        <v>514213</v>
      </c>
      <c r="K57" s="1751">
        <v>1.081</v>
      </c>
      <c r="L57" s="1647">
        <v>249467</v>
      </c>
      <c r="M57" s="766"/>
      <c r="N57" s="767"/>
      <c r="O57" s="767"/>
      <c r="P57" s="767"/>
      <c r="Q57" s="767"/>
      <c r="R57" s="767"/>
      <c r="S57" s="767"/>
      <c r="T57" s="767"/>
      <c r="U57" s="767"/>
      <c r="V57" s="767"/>
      <c r="W57" s="767"/>
      <c r="X57" s="780">
        <v>45.464073634204283</v>
      </c>
      <c r="Y57" s="800">
        <v>37589</v>
      </c>
      <c r="Z57" s="791">
        <v>73.099999999999994</v>
      </c>
      <c r="AA57" s="801">
        <f t="shared" si="0"/>
        <v>514213</v>
      </c>
      <c r="AB57" s="793">
        <v>89.233412468447966</v>
      </c>
      <c r="AC57" s="794">
        <v>102.6</v>
      </c>
      <c r="AD57" s="795">
        <v>58.3</v>
      </c>
      <c r="AE57" s="796">
        <v>145.30000000000001</v>
      </c>
      <c r="AF57" s="802">
        <f t="shared" si="1"/>
        <v>1.081</v>
      </c>
      <c r="AG57" s="776">
        <v>70.099999999999994</v>
      </c>
      <c r="AH57" s="777">
        <v>72.889966259786874</v>
      </c>
      <c r="AI57" s="778">
        <v>79.599999999999994</v>
      </c>
      <c r="AP57" s="713">
        <v>43</v>
      </c>
    </row>
    <row r="58" spans="1:42" ht="13.5" customHeight="1">
      <c r="A58" s="720">
        <v>1980</v>
      </c>
      <c r="B58" s="661" t="s">
        <v>430</v>
      </c>
      <c r="C58" s="606" t="s">
        <v>418</v>
      </c>
      <c r="D58" s="1709">
        <v>88.356710195404759</v>
      </c>
      <c r="E58" s="1639">
        <v>1129249</v>
      </c>
      <c r="F58" s="1551">
        <v>560913</v>
      </c>
      <c r="G58" s="842">
        <v>49.693289786223282</v>
      </c>
      <c r="H58" s="1540">
        <v>913964.1</v>
      </c>
      <c r="I58" s="1729">
        <v>0.51</v>
      </c>
      <c r="J58" s="1552">
        <v>180939</v>
      </c>
      <c r="K58" s="1750">
        <v>1.0980000000000001</v>
      </c>
      <c r="L58" s="1646">
        <v>228614</v>
      </c>
      <c r="M58" s="766"/>
      <c r="N58" s="767"/>
      <c r="O58" s="767"/>
      <c r="P58" s="767"/>
      <c r="Q58" s="767"/>
      <c r="R58" s="767"/>
      <c r="S58" s="767"/>
      <c r="T58" s="767"/>
      <c r="U58" s="767"/>
      <c r="V58" s="767"/>
      <c r="W58" s="767"/>
      <c r="X58" s="768">
        <v>49.693289786223282</v>
      </c>
      <c r="Y58" s="797">
        <v>13299</v>
      </c>
      <c r="Z58" s="782">
        <v>73.5</v>
      </c>
      <c r="AA58" s="798">
        <f t="shared" si="0"/>
        <v>180939</v>
      </c>
      <c r="AB58" s="784">
        <v>86.542957821158097</v>
      </c>
      <c r="AC58" s="785">
        <v>105.1</v>
      </c>
      <c r="AD58" s="786">
        <v>57.4</v>
      </c>
      <c r="AE58" s="787">
        <v>144.30000000000001</v>
      </c>
      <c r="AF58" s="799">
        <f t="shared" si="1"/>
        <v>1.0980000000000001</v>
      </c>
      <c r="AG58" s="776">
        <v>70.3</v>
      </c>
      <c r="AH58" s="777">
        <v>73.56071203760736</v>
      </c>
      <c r="AI58" s="778">
        <v>77.2</v>
      </c>
      <c r="AP58" s="713">
        <v>47</v>
      </c>
    </row>
    <row r="59" spans="1:42" ht="13.5" customHeight="1">
      <c r="A59" s="726"/>
      <c r="B59" s="662"/>
      <c r="C59" s="608" t="s">
        <v>419</v>
      </c>
      <c r="D59" s="839">
        <v>91.131732500536813</v>
      </c>
      <c r="E59" s="1640">
        <v>1170212</v>
      </c>
      <c r="F59" s="1553">
        <v>783360</v>
      </c>
      <c r="G59" s="835">
        <v>50.962054631828984</v>
      </c>
      <c r="H59" s="1544">
        <v>962973.8</v>
      </c>
      <c r="I59" s="1730">
        <v>0.51</v>
      </c>
      <c r="J59" s="1554">
        <v>171626</v>
      </c>
      <c r="K59" s="1751">
        <v>1.179</v>
      </c>
      <c r="L59" s="1647">
        <v>243168</v>
      </c>
      <c r="M59" s="766"/>
      <c r="N59" s="767"/>
      <c r="O59" s="767"/>
      <c r="P59" s="767"/>
      <c r="Q59" s="767"/>
      <c r="R59" s="767"/>
      <c r="S59" s="767"/>
      <c r="T59" s="767"/>
      <c r="U59" s="767"/>
      <c r="V59" s="767"/>
      <c r="W59" s="767"/>
      <c r="X59" s="780">
        <v>50.962054631828984</v>
      </c>
      <c r="Y59" s="797">
        <v>12769</v>
      </c>
      <c r="Z59" s="782">
        <v>74.400000000000006</v>
      </c>
      <c r="AA59" s="798">
        <f t="shared" si="0"/>
        <v>171626</v>
      </c>
      <c r="AB59" s="784">
        <v>92.932787608471585</v>
      </c>
      <c r="AC59" s="785">
        <v>107.1</v>
      </c>
      <c r="AD59" s="786">
        <v>58.8</v>
      </c>
      <c r="AE59" s="787">
        <v>143.6</v>
      </c>
      <c r="AF59" s="799">
        <f t="shared" si="1"/>
        <v>1.179</v>
      </c>
      <c r="AG59" s="776">
        <v>71</v>
      </c>
      <c r="AH59" s="777">
        <v>74.32856915699783</v>
      </c>
      <c r="AI59" s="778">
        <v>82.9</v>
      </c>
      <c r="AP59" s="713">
        <v>48.2</v>
      </c>
    </row>
    <row r="60" spans="1:42" ht="13.5" customHeight="1">
      <c r="A60" s="726"/>
      <c r="B60" s="662"/>
      <c r="C60" s="608" t="s">
        <v>420</v>
      </c>
      <c r="D60" s="839">
        <v>89.910722686278717</v>
      </c>
      <c r="E60" s="1640">
        <v>1262180</v>
      </c>
      <c r="F60" s="1553">
        <v>845372</v>
      </c>
      <c r="G60" s="835">
        <v>51.913628266033264</v>
      </c>
      <c r="H60" s="1544">
        <v>965206.1</v>
      </c>
      <c r="I60" s="1730">
        <v>0.54</v>
      </c>
      <c r="J60" s="1554">
        <v>258327</v>
      </c>
      <c r="K60" s="1751">
        <v>1.335</v>
      </c>
      <c r="L60" s="1647">
        <v>236319</v>
      </c>
      <c r="M60" s="766"/>
      <c r="N60" s="767"/>
      <c r="O60" s="767"/>
      <c r="P60" s="767"/>
      <c r="Q60" s="767"/>
      <c r="R60" s="767"/>
      <c r="S60" s="767"/>
      <c r="T60" s="767"/>
      <c r="U60" s="767"/>
      <c r="V60" s="767"/>
      <c r="W60" s="767"/>
      <c r="X60" s="780">
        <v>51.913628266033264</v>
      </c>
      <c r="Y60" s="797">
        <v>19297</v>
      </c>
      <c r="Z60" s="782">
        <v>74.7</v>
      </c>
      <c r="AA60" s="798">
        <f t="shared" si="0"/>
        <v>258327</v>
      </c>
      <c r="AB60" s="784">
        <v>104.14301530551279</v>
      </c>
      <c r="AC60" s="785">
        <v>108.9</v>
      </c>
      <c r="AD60" s="786">
        <v>58.9</v>
      </c>
      <c r="AE60" s="787">
        <v>144.19999999999999</v>
      </c>
      <c r="AF60" s="799">
        <f t="shared" si="1"/>
        <v>1.335</v>
      </c>
      <c r="AG60" s="776">
        <v>71.3</v>
      </c>
      <c r="AH60" s="777">
        <v>74.635712004754026</v>
      </c>
      <c r="AI60" s="778">
        <v>92.9</v>
      </c>
      <c r="AP60" s="713">
        <v>49.1</v>
      </c>
    </row>
    <row r="61" spans="1:42" ht="13.5" customHeight="1">
      <c r="A61" s="726"/>
      <c r="B61" s="662"/>
      <c r="C61" s="608" t="s">
        <v>421</v>
      </c>
      <c r="D61" s="839">
        <v>92.796745883616055</v>
      </c>
      <c r="E61" s="1640">
        <v>1179497</v>
      </c>
      <c r="F61" s="1553">
        <v>1022842</v>
      </c>
      <c r="G61" s="835">
        <v>54.133966745843239</v>
      </c>
      <c r="H61" s="1544">
        <v>965136.2</v>
      </c>
      <c r="I61" s="1730">
        <v>0.55000000000000004</v>
      </c>
      <c r="J61" s="1554">
        <v>228327</v>
      </c>
      <c r="K61" s="1751">
        <v>1.202</v>
      </c>
      <c r="L61" s="1647">
        <v>272655</v>
      </c>
      <c r="M61" s="766"/>
      <c r="N61" s="767"/>
      <c r="O61" s="767"/>
      <c r="P61" s="767"/>
      <c r="Q61" s="767"/>
      <c r="R61" s="767"/>
      <c r="S61" s="767"/>
      <c r="T61" s="767"/>
      <c r="U61" s="767"/>
      <c r="V61" s="767"/>
      <c r="W61" s="767"/>
      <c r="X61" s="780">
        <v>54.133966745843239</v>
      </c>
      <c r="Y61" s="797">
        <v>17467</v>
      </c>
      <c r="Z61" s="782">
        <v>76.5</v>
      </c>
      <c r="AA61" s="798">
        <f t="shared" si="0"/>
        <v>228327</v>
      </c>
      <c r="AB61" s="784">
        <v>95.062730870909405</v>
      </c>
      <c r="AC61" s="785">
        <v>111</v>
      </c>
      <c r="AD61" s="786">
        <v>59.8</v>
      </c>
      <c r="AE61" s="787">
        <v>146.80000000000001</v>
      </c>
      <c r="AF61" s="799">
        <f t="shared" si="1"/>
        <v>1.202</v>
      </c>
      <c r="AG61" s="776">
        <v>73</v>
      </c>
      <c r="AH61" s="777">
        <v>76.401783379352111</v>
      </c>
      <c r="AI61" s="778">
        <v>84.8</v>
      </c>
      <c r="AP61" s="713">
        <v>51.2</v>
      </c>
    </row>
    <row r="62" spans="1:42" ht="13.5" customHeight="1">
      <c r="A62" s="726"/>
      <c r="B62" s="662"/>
      <c r="C62" s="608" t="s">
        <v>422</v>
      </c>
      <c r="D62" s="839">
        <v>93.01874766802662</v>
      </c>
      <c r="E62" s="1640">
        <v>1191094</v>
      </c>
      <c r="F62" s="1553">
        <v>744925</v>
      </c>
      <c r="G62" s="835">
        <v>56.460035629453685</v>
      </c>
      <c r="H62" s="1544">
        <v>947599.4</v>
      </c>
      <c r="I62" s="1730">
        <v>0.53</v>
      </c>
      <c r="J62" s="1554">
        <v>207379</v>
      </c>
      <c r="K62" s="1751">
        <v>1.1299999999999999</v>
      </c>
      <c r="L62" s="1647">
        <v>274357</v>
      </c>
      <c r="M62" s="766"/>
      <c r="N62" s="767"/>
      <c r="O62" s="767"/>
      <c r="P62" s="767"/>
      <c r="Q62" s="767"/>
      <c r="R62" s="767"/>
      <c r="S62" s="767"/>
      <c r="T62" s="767"/>
      <c r="U62" s="767"/>
      <c r="V62" s="767"/>
      <c r="W62" s="767"/>
      <c r="X62" s="780">
        <v>56.460035629453685</v>
      </c>
      <c r="Y62" s="797">
        <v>15906</v>
      </c>
      <c r="Z62" s="782">
        <v>76.7</v>
      </c>
      <c r="AA62" s="798">
        <f t="shared" si="0"/>
        <v>207379</v>
      </c>
      <c r="AB62" s="784">
        <v>90.130230684211284</v>
      </c>
      <c r="AC62" s="785">
        <v>112.2</v>
      </c>
      <c r="AD62" s="786">
        <v>61.2</v>
      </c>
      <c r="AE62" s="787">
        <v>146.19999999999999</v>
      </c>
      <c r="AF62" s="799">
        <f t="shared" si="1"/>
        <v>1.1299999999999999</v>
      </c>
      <c r="AG62" s="776">
        <v>73.400000000000006</v>
      </c>
      <c r="AH62" s="777">
        <v>76.785711939047346</v>
      </c>
      <c r="AI62" s="778">
        <v>80.400000000000006</v>
      </c>
      <c r="AP62" s="713">
        <v>53.4</v>
      </c>
    </row>
    <row r="63" spans="1:42" ht="13.5" customHeight="1">
      <c r="A63" s="726"/>
      <c r="B63" s="662"/>
      <c r="C63" s="608" t="s">
        <v>423</v>
      </c>
      <c r="D63" s="839">
        <v>89.355718225252289</v>
      </c>
      <c r="E63" s="1640">
        <v>1183394</v>
      </c>
      <c r="F63" s="1553">
        <v>707438</v>
      </c>
      <c r="G63" s="835">
        <v>51.807897862232785</v>
      </c>
      <c r="H63" s="1544">
        <v>972895.9</v>
      </c>
      <c r="I63" s="1730">
        <v>0.53</v>
      </c>
      <c r="J63" s="1554">
        <v>200855</v>
      </c>
      <c r="K63" s="1751">
        <v>1.1120000000000001</v>
      </c>
      <c r="L63" s="1647">
        <v>242647</v>
      </c>
      <c r="M63" s="766"/>
      <c r="N63" s="767"/>
      <c r="O63" s="767"/>
      <c r="P63" s="767"/>
      <c r="Q63" s="767"/>
      <c r="R63" s="767"/>
      <c r="S63" s="767"/>
      <c r="T63" s="767"/>
      <c r="U63" s="767"/>
      <c r="V63" s="767"/>
      <c r="W63" s="767"/>
      <c r="X63" s="780">
        <v>51.807897862232785</v>
      </c>
      <c r="Y63" s="797">
        <v>15506</v>
      </c>
      <c r="Z63" s="782">
        <v>77.2</v>
      </c>
      <c r="AA63" s="798">
        <f t="shared" si="0"/>
        <v>200855</v>
      </c>
      <c r="AB63" s="784">
        <v>89.793923853300029</v>
      </c>
      <c r="AC63" s="785">
        <v>112.9</v>
      </c>
      <c r="AD63" s="786">
        <v>62.2</v>
      </c>
      <c r="AE63" s="787">
        <v>146.6</v>
      </c>
      <c r="AF63" s="799">
        <f t="shared" si="1"/>
        <v>1.1120000000000001</v>
      </c>
      <c r="AG63" s="776">
        <v>73.900000000000006</v>
      </c>
      <c r="AH63" s="777">
        <v>77.323211922620672</v>
      </c>
      <c r="AI63" s="778">
        <v>80.099999999999994</v>
      </c>
      <c r="AP63" s="713">
        <v>49</v>
      </c>
    </row>
    <row r="64" spans="1:42" ht="13.5" customHeight="1">
      <c r="A64" s="726"/>
      <c r="B64" s="662"/>
      <c r="C64" s="608" t="s">
        <v>424</v>
      </c>
      <c r="D64" s="839">
        <v>91.353734284947379</v>
      </c>
      <c r="E64" s="1640">
        <v>1211761</v>
      </c>
      <c r="F64" s="1553">
        <v>795356</v>
      </c>
      <c r="G64" s="835">
        <v>53.922505938242288</v>
      </c>
      <c r="H64" s="1544">
        <v>969364.5</v>
      </c>
      <c r="I64" s="1730">
        <v>0.53</v>
      </c>
      <c r="J64" s="1554">
        <v>347387</v>
      </c>
      <c r="K64" s="1751">
        <v>1.1419999999999999</v>
      </c>
      <c r="L64" s="1647">
        <v>238991</v>
      </c>
      <c r="M64" s="766"/>
      <c r="N64" s="767"/>
      <c r="O64" s="767"/>
      <c r="P64" s="767"/>
      <c r="Q64" s="767"/>
      <c r="R64" s="767"/>
      <c r="S64" s="767"/>
      <c r="T64" s="767"/>
      <c r="U64" s="767"/>
      <c r="V64" s="767"/>
      <c r="W64" s="767"/>
      <c r="X64" s="780">
        <v>53.922505938242288</v>
      </c>
      <c r="Y64" s="797">
        <v>26853</v>
      </c>
      <c r="Z64" s="782">
        <v>77.3</v>
      </c>
      <c r="AA64" s="798">
        <f t="shared" si="0"/>
        <v>347387</v>
      </c>
      <c r="AB64" s="784">
        <v>91.699662561797041</v>
      </c>
      <c r="AC64" s="785">
        <v>113</v>
      </c>
      <c r="AD64" s="786">
        <v>62</v>
      </c>
      <c r="AE64" s="787">
        <v>146.4</v>
      </c>
      <c r="AF64" s="799">
        <f t="shared" si="1"/>
        <v>1.1419999999999999</v>
      </c>
      <c r="AG64" s="776">
        <v>73.8</v>
      </c>
      <c r="AH64" s="777">
        <v>77.169640498742595</v>
      </c>
      <c r="AI64" s="778">
        <v>81.8</v>
      </c>
      <c r="AP64" s="713">
        <v>51</v>
      </c>
    </row>
    <row r="65" spans="1:42" ht="13.5" customHeight="1">
      <c r="A65" s="726"/>
      <c r="B65" s="662"/>
      <c r="C65" s="608" t="s">
        <v>425</v>
      </c>
      <c r="D65" s="839">
        <v>86.025691459093835</v>
      </c>
      <c r="E65" s="1640">
        <v>1123833</v>
      </c>
      <c r="F65" s="1553">
        <v>708844</v>
      </c>
      <c r="G65" s="835">
        <v>50.856324228028512</v>
      </c>
      <c r="H65" s="1544">
        <v>952536.7</v>
      </c>
      <c r="I65" s="1730">
        <v>0.53</v>
      </c>
      <c r="J65" s="1554">
        <v>173161</v>
      </c>
      <c r="K65" s="1751">
        <v>1.018</v>
      </c>
      <c r="L65" s="1647">
        <v>221682</v>
      </c>
      <c r="M65" s="766"/>
      <c r="N65" s="767"/>
      <c r="O65" s="767"/>
      <c r="P65" s="767"/>
      <c r="Q65" s="767"/>
      <c r="R65" s="767"/>
      <c r="S65" s="767"/>
      <c r="T65" s="767"/>
      <c r="U65" s="767"/>
      <c r="V65" s="767"/>
      <c r="W65" s="767"/>
      <c r="X65" s="780">
        <v>50.856324228028512</v>
      </c>
      <c r="Y65" s="797">
        <v>13420</v>
      </c>
      <c r="Z65" s="782">
        <v>77.5</v>
      </c>
      <c r="AA65" s="798">
        <f t="shared" si="0"/>
        <v>173161</v>
      </c>
      <c r="AB65" s="784">
        <v>80.153128033844609</v>
      </c>
      <c r="AC65" s="785">
        <v>113.6</v>
      </c>
      <c r="AD65" s="786">
        <v>61.2</v>
      </c>
      <c r="AE65" s="787">
        <v>146.19999999999999</v>
      </c>
      <c r="AF65" s="799">
        <f t="shared" si="1"/>
        <v>1.018</v>
      </c>
      <c r="AG65" s="776">
        <v>74.099999999999994</v>
      </c>
      <c r="AH65" s="777">
        <v>77.476783346498777</v>
      </c>
      <c r="AI65" s="778">
        <v>71.5</v>
      </c>
      <c r="AP65" s="713">
        <v>48.1</v>
      </c>
    </row>
    <row r="66" spans="1:42" ht="13.5" customHeight="1">
      <c r="A66" s="726"/>
      <c r="B66" s="662"/>
      <c r="C66" s="608" t="s">
        <v>426</v>
      </c>
      <c r="D66" s="839">
        <v>88.80071376422589</v>
      </c>
      <c r="E66" s="1640">
        <v>1155088</v>
      </c>
      <c r="F66" s="1553">
        <v>682556</v>
      </c>
      <c r="G66" s="835">
        <v>52.970932304038008</v>
      </c>
      <c r="H66" s="1544">
        <v>965344.6</v>
      </c>
      <c r="I66" s="1730">
        <v>0.5</v>
      </c>
      <c r="J66" s="1554">
        <v>187701</v>
      </c>
      <c r="K66" s="1751">
        <v>1.1259999999999999</v>
      </c>
      <c r="L66" s="1647">
        <v>206862</v>
      </c>
      <c r="M66" s="766"/>
      <c r="N66" s="767"/>
      <c r="O66" s="767"/>
      <c r="P66" s="767"/>
      <c r="Q66" s="767"/>
      <c r="R66" s="767"/>
      <c r="S66" s="767"/>
      <c r="T66" s="767"/>
      <c r="U66" s="767"/>
      <c r="V66" s="767"/>
      <c r="W66" s="767"/>
      <c r="X66" s="780">
        <v>52.970932304038008</v>
      </c>
      <c r="Y66" s="797">
        <v>14697</v>
      </c>
      <c r="Z66" s="782">
        <v>78.3</v>
      </c>
      <c r="AA66" s="798">
        <f t="shared" si="0"/>
        <v>187701</v>
      </c>
      <c r="AB66" s="784">
        <v>89.681821576329625</v>
      </c>
      <c r="AC66" s="785">
        <v>113.7</v>
      </c>
      <c r="AD66" s="786">
        <v>62</v>
      </c>
      <c r="AE66" s="787">
        <v>146</v>
      </c>
      <c r="AF66" s="799">
        <f t="shared" si="1"/>
        <v>1.1259999999999999</v>
      </c>
      <c r="AG66" s="776">
        <v>75</v>
      </c>
      <c r="AH66" s="777">
        <v>78.474997601706406</v>
      </c>
      <c r="AI66" s="778">
        <v>80</v>
      </c>
      <c r="AP66" s="713">
        <v>50.1</v>
      </c>
    </row>
    <row r="67" spans="1:42" ht="13.5" customHeight="1">
      <c r="A67" s="726"/>
      <c r="B67" s="662"/>
      <c r="C67" s="608" t="s">
        <v>166</v>
      </c>
      <c r="D67" s="839">
        <v>90.909730716126248</v>
      </c>
      <c r="E67" s="1640">
        <v>1164036</v>
      </c>
      <c r="F67" s="1553">
        <v>631306</v>
      </c>
      <c r="G67" s="835">
        <v>55.931383610451313</v>
      </c>
      <c r="H67" s="1544">
        <v>960959.8</v>
      </c>
      <c r="I67" s="1730">
        <v>0.49</v>
      </c>
      <c r="J67" s="1554">
        <v>235753</v>
      </c>
      <c r="K67" s="1751">
        <v>1.1060000000000001</v>
      </c>
      <c r="L67" s="1647">
        <v>219731</v>
      </c>
      <c r="M67" s="766"/>
      <c r="N67" s="767"/>
      <c r="O67" s="767"/>
      <c r="P67" s="767"/>
      <c r="Q67" s="767"/>
      <c r="R67" s="767"/>
      <c r="S67" s="767"/>
      <c r="T67" s="767"/>
      <c r="U67" s="767"/>
      <c r="V67" s="767"/>
      <c r="W67" s="767"/>
      <c r="X67" s="780">
        <v>55.931383610451313</v>
      </c>
      <c r="Y67" s="797">
        <v>18483</v>
      </c>
      <c r="Z67" s="782">
        <v>78.400000000000006</v>
      </c>
      <c r="AA67" s="798">
        <f t="shared" si="0"/>
        <v>235753</v>
      </c>
      <c r="AB67" s="784">
        <v>88.785003360566336</v>
      </c>
      <c r="AC67" s="785">
        <v>113.3</v>
      </c>
      <c r="AD67" s="786">
        <v>62.1</v>
      </c>
      <c r="AE67" s="787">
        <v>146.4</v>
      </c>
      <c r="AF67" s="799">
        <f t="shared" si="1"/>
        <v>1.1060000000000001</v>
      </c>
      <c r="AG67" s="776">
        <v>75.099999999999994</v>
      </c>
      <c r="AH67" s="777">
        <v>78.551783313645458</v>
      </c>
      <c r="AI67" s="778">
        <v>79.2</v>
      </c>
      <c r="AP67" s="713">
        <v>52.9</v>
      </c>
    </row>
    <row r="68" spans="1:42" ht="13.5" customHeight="1">
      <c r="A68" s="726"/>
      <c r="B68" s="662"/>
      <c r="C68" s="608" t="s">
        <v>167</v>
      </c>
      <c r="D68" s="839">
        <v>87.801705734378331</v>
      </c>
      <c r="E68" s="1640">
        <v>1106284</v>
      </c>
      <c r="F68" s="1553">
        <v>720816</v>
      </c>
      <c r="G68" s="835">
        <v>54.556888361045139</v>
      </c>
      <c r="H68" s="1544">
        <v>968412.3</v>
      </c>
      <c r="I68" s="1730">
        <v>0.5</v>
      </c>
      <c r="J68" s="1554">
        <v>241224</v>
      </c>
      <c r="K68" s="1751">
        <v>1.0940000000000001</v>
      </c>
      <c r="L68" s="1647">
        <v>190743</v>
      </c>
      <c r="M68" s="766"/>
      <c r="N68" s="767"/>
      <c r="O68" s="767"/>
      <c r="P68" s="767"/>
      <c r="Q68" s="767"/>
      <c r="R68" s="767"/>
      <c r="S68" s="767"/>
      <c r="T68" s="767"/>
      <c r="U68" s="767"/>
      <c r="V68" s="767"/>
      <c r="W68" s="767"/>
      <c r="X68" s="780">
        <v>54.556888361045139</v>
      </c>
      <c r="Y68" s="797">
        <v>18912</v>
      </c>
      <c r="Z68" s="782">
        <v>78.400000000000006</v>
      </c>
      <c r="AA68" s="798">
        <f t="shared" si="0"/>
        <v>241224</v>
      </c>
      <c r="AB68" s="784">
        <v>88.00028742177345</v>
      </c>
      <c r="AC68" s="785">
        <v>113.2</v>
      </c>
      <c r="AD68" s="786">
        <v>62.2</v>
      </c>
      <c r="AE68" s="787">
        <v>146.4</v>
      </c>
      <c r="AF68" s="799">
        <f t="shared" si="1"/>
        <v>1.0940000000000001</v>
      </c>
      <c r="AG68" s="776">
        <v>75.2</v>
      </c>
      <c r="AH68" s="777">
        <v>78.628569025584468</v>
      </c>
      <c r="AI68" s="778">
        <v>78.5</v>
      </c>
      <c r="AP68" s="713">
        <v>51.6</v>
      </c>
    </row>
    <row r="69" spans="1:42" ht="13.5" customHeight="1">
      <c r="A69" s="750"/>
      <c r="B69" s="788"/>
      <c r="C69" s="611" t="s">
        <v>168</v>
      </c>
      <c r="D69" s="1710">
        <v>90.132724470689269</v>
      </c>
      <c r="E69" s="1641">
        <v>1111331</v>
      </c>
      <c r="F69" s="1555">
        <v>801424</v>
      </c>
      <c r="G69" s="848">
        <v>56.565766033254164</v>
      </c>
      <c r="H69" s="1548">
        <v>963942.3</v>
      </c>
      <c r="I69" s="1731">
        <v>0.49</v>
      </c>
      <c r="J69" s="1556">
        <v>532872</v>
      </c>
      <c r="K69" s="1752">
        <v>1.169</v>
      </c>
      <c r="L69" s="1648">
        <v>215599</v>
      </c>
      <c r="M69" s="766"/>
      <c r="N69" s="767"/>
      <c r="O69" s="767"/>
      <c r="P69" s="767"/>
      <c r="Q69" s="767"/>
      <c r="R69" s="767"/>
      <c r="S69" s="767"/>
      <c r="T69" s="767"/>
      <c r="U69" s="767"/>
      <c r="V69" s="767"/>
      <c r="W69" s="767"/>
      <c r="X69" s="789">
        <v>56.565766033254164</v>
      </c>
      <c r="Y69" s="800">
        <v>41564</v>
      </c>
      <c r="Z69" s="791">
        <v>78</v>
      </c>
      <c r="AA69" s="801">
        <f t="shared" si="0"/>
        <v>532872</v>
      </c>
      <c r="AB69" s="793">
        <v>93.829605824234889</v>
      </c>
      <c r="AC69" s="794">
        <v>112.9</v>
      </c>
      <c r="AD69" s="795">
        <v>62.2</v>
      </c>
      <c r="AE69" s="796">
        <v>145.69999999999999</v>
      </c>
      <c r="AF69" s="802">
        <f t="shared" si="1"/>
        <v>1.169</v>
      </c>
      <c r="AG69" s="776">
        <v>74.7</v>
      </c>
      <c r="AH69" s="777">
        <v>78.091069042011156</v>
      </c>
      <c r="AI69" s="778">
        <v>83.7</v>
      </c>
      <c r="AP69" s="713">
        <v>53.5</v>
      </c>
    </row>
    <row r="70" spans="1:42" ht="13.5" customHeight="1">
      <c r="A70" s="726">
        <v>1981</v>
      </c>
      <c r="B70" s="662" t="s">
        <v>431</v>
      </c>
      <c r="C70" s="606" t="s">
        <v>418</v>
      </c>
      <c r="D70" s="839">
        <v>89.133716440841738</v>
      </c>
      <c r="E70" s="1640">
        <v>1076256</v>
      </c>
      <c r="F70" s="1553">
        <v>482897</v>
      </c>
      <c r="G70" s="835">
        <v>57.094418052256536</v>
      </c>
      <c r="H70" s="1544">
        <v>922335.1</v>
      </c>
      <c r="I70" s="1730">
        <v>0.49</v>
      </c>
      <c r="J70" s="1554">
        <v>185657</v>
      </c>
      <c r="K70" s="1751">
        <v>1.1160000000000001</v>
      </c>
      <c r="L70" s="1647">
        <v>203864</v>
      </c>
      <c r="M70" s="766"/>
      <c r="N70" s="767"/>
      <c r="O70" s="767"/>
      <c r="P70" s="767"/>
      <c r="Q70" s="767"/>
      <c r="R70" s="767"/>
      <c r="S70" s="767"/>
      <c r="T70" s="767"/>
      <c r="U70" s="767"/>
      <c r="V70" s="767"/>
      <c r="W70" s="767"/>
      <c r="X70" s="780">
        <v>57.094418052256536</v>
      </c>
      <c r="Y70" s="797">
        <v>14704</v>
      </c>
      <c r="Z70" s="782">
        <v>79.2</v>
      </c>
      <c r="AA70" s="798">
        <f t="shared" si="0"/>
        <v>185657</v>
      </c>
      <c r="AB70" s="784">
        <v>87.327673759950997</v>
      </c>
      <c r="AC70" s="785">
        <v>112.6</v>
      </c>
      <c r="AD70" s="786">
        <v>60.9</v>
      </c>
      <c r="AE70" s="787">
        <v>144.69999999999999</v>
      </c>
      <c r="AF70" s="799">
        <f t="shared" si="1"/>
        <v>1.1160000000000001</v>
      </c>
      <c r="AG70" s="776">
        <v>75.8</v>
      </c>
      <c r="AH70" s="777">
        <v>79.242854721096862</v>
      </c>
      <c r="AI70" s="778">
        <v>77.900000000000006</v>
      </c>
      <c r="AP70" s="713">
        <v>54</v>
      </c>
    </row>
    <row r="71" spans="1:42" ht="13.5" customHeight="1">
      <c r="A71" s="726"/>
      <c r="B71" s="662"/>
      <c r="C71" s="608" t="s">
        <v>419</v>
      </c>
      <c r="D71" s="839">
        <v>85.914690566888552</v>
      </c>
      <c r="E71" s="1640">
        <v>1057617</v>
      </c>
      <c r="F71" s="1553">
        <v>1030645</v>
      </c>
      <c r="G71" s="835">
        <v>53.28812351543943</v>
      </c>
      <c r="H71" s="1544">
        <v>960906.1</v>
      </c>
      <c r="I71" s="1730">
        <v>0.48</v>
      </c>
      <c r="J71" s="1554">
        <v>169037</v>
      </c>
      <c r="K71" s="1751">
        <v>1.0960000000000001</v>
      </c>
      <c r="L71" s="1647">
        <v>195989</v>
      </c>
      <c r="M71" s="766"/>
      <c r="N71" s="767"/>
      <c r="O71" s="767"/>
      <c r="P71" s="767"/>
      <c r="Q71" s="767"/>
      <c r="R71" s="767"/>
      <c r="S71" s="767"/>
      <c r="T71" s="767"/>
      <c r="U71" s="767"/>
      <c r="V71" s="767"/>
      <c r="W71" s="767"/>
      <c r="X71" s="780">
        <v>53.28812351543943</v>
      </c>
      <c r="Y71" s="797">
        <v>13337</v>
      </c>
      <c r="Z71" s="782">
        <v>78.900000000000006</v>
      </c>
      <c r="AA71" s="798">
        <f t="shared" si="0"/>
        <v>169037</v>
      </c>
      <c r="AB71" s="784">
        <v>87.776082867832613</v>
      </c>
      <c r="AC71" s="785">
        <v>112.1</v>
      </c>
      <c r="AD71" s="786">
        <v>62.2</v>
      </c>
      <c r="AE71" s="787">
        <v>144.4</v>
      </c>
      <c r="AF71" s="799">
        <f t="shared" si="1"/>
        <v>1.0960000000000001</v>
      </c>
      <c r="AG71" s="776">
        <v>75.5</v>
      </c>
      <c r="AH71" s="777">
        <v>78.935711873340679</v>
      </c>
      <c r="AI71" s="778">
        <v>78.3</v>
      </c>
      <c r="AP71" s="713">
        <v>50.4</v>
      </c>
    </row>
    <row r="72" spans="1:42" ht="13.5" customHeight="1">
      <c r="A72" s="726"/>
      <c r="B72" s="662"/>
      <c r="C72" s="608" t="s">
        <v>420</v>
      </c>
      <c r="D72" s="839">
        <v>87.024699488941366</v>
      </c>
      <c r="E72" s="1640">
        <v>1134190</v>
      </c>
      <c r="F72" s="1553">
        <v>655392</v>
      </c>
      <c r="G72" s="835">
        <v>54.556888361045139</v>
      </c>
      <c r="H72" s="1544">
        <v>961191.8</v>
      </c>
      <c r="I72" s="1730">
        <v>0.46</v>
      </c>
      <c r="J72" s="1554">
        <v>269230</v>
      </c>
      <c r="K72" s="1751">
        <v>1.2509999999999999</v>
      </c>
      <c r="L72" s="1647">
        <v>240278</v>
      </c>
      <c r="M72" s="766"/>
      <c r="N72" s="767"/>
      <c r="O72" s="767"/>
      <c r="P72" s="767"/>
      <c r="Q72" s="767"/>
      <c r="R72" s="767"/>
      <c r="S72" s="767"/>
      <c r="T72" s="767"/>
      <c r="U72" s="767"/>
      <c r="V72" s="767"/>
      <c r="W72" s="767"/>
      <c r="X72" s="780">
        <v>54.556888361045139</v>
      </c>
      <c r="Y72" s="797">
        <v>21323</v>
      </c>
      <c r="Z72" s="782">
        <v>79.2</v>
      </c>
      <c r="AA72" s="798">
        <f t="shared" si="0"/>
        <v>269230</v>
      </c>
      <c r="AB72" s="784">
        <v>100.5557424424596</v>
      </c>
      <c r="AC72" s="785">
        <v>111.8</v>
      </c>
      <c r="AD72" s="786">
        <v>62.1</v>
      </c>
      <c r="AE72" s="787">
        <v>144.69999999999999</v>
      </c>
      <c r="AF72" s="799">
        <f t="shared" si="1"/>
        <v>1.2509999999999999</v>
      </c>
      <c r="AG72" s="776">
        <v>75.8</v>
      </c>
      <c r="AH72" s="777">
        <v>79.242854721096862</v>
      </c>
      <c r="AI72" s="778">
        <v>89.7</v>
      </c>
      <c r="AP72" s="713">
        <v>51.6</v>
      </c>
    </row>
    <row r="73" spans="1:42" ht="13.5" customHeight="1">
      <c r="A73" s="726"/>
      <c r="B73" s="662"/>
      <c r="C73" s="608" t="s">
        <v>421</v>
      </c>
      <c r="D73" s="839">
        <v>87.912706626583628</v>
      </c>
      <c r="E73" s="1640">
        <v>1069820</v>
      </c>
      <c r="F73" s="1553">
        <v>749259</v>
      </c>
      <c r="G73" s="835">
        <v>56.565766033254164</v>
      </c>
      <c r="H73" s="1544">
        <v>959617</v>
      </c>
      <c r="I73" s="1730">
        <v>0.44</v>
      </c>
      <c r="J73" s="1554">
        <v>237274</v>
      </c>
      <c r="K73" s="1751">
        <v>1.0780000000000001</v>
      </c>
      <c r="L73" s="1647">
        <v>241649</v>
      </c>
      <c r="M73" s="766"/>
      <c r="N73" s="767"/>
      <c r="O73" s="767"/>
      <c r="P73" s="767"/>
      <c r="Q73" s="767"/>
      <c r="R73" s="767"/>
      <c r="S73" s="767"/>
      <c r="T73" s="767"/>
      <c r="U73" s="767"/>
      <c r="V73" s="767"/>
      <c r="W73" s="767"/>
      <c r="X73" s="780">
        <v>56.565766033254164</v>
      </c>
      <c r="Y73" s="797">
        <v>18887</v>
      </c>
      <c r="Z73" s="782">
        <v>79.599999999999994</v>
      </c>
      <c r="AA73" s="798">
        <f t="shared" si="0"/>
        <v>237274</v>
      </c>
      <c r="AB73" s="784">
        <v>90.130230684211284</v>
      </c>
      <c r="AC73" s="785">
        <v>112</v>
      </c>
      <c r="AD73" s="786">
        <v>63.6</v>
      </c>
      <c r="AE73" s="787">
        <v>147.19999999999999</v>
      </c>
      <c r="AF73" s="799">
        <f t="shared" si="1"/>
        <v>1.0780000000000001</v>
      </c>
      <c r="AG73" s="776">
        <v>76.5</v>
      </c>
      <c r="AH73" s="777">
        <v>79.933926128548265</v>
      </c>
      <c r="AI73" s="778">
        <v>80.400000000000006</v>
      </c>
      <c r="AP73" s="713">
        <v>53.5</v>
      </c>
    </row>
    <row r="74" spans="1:42" ht="13.5" customHeight="1">
      <c r="A74" s="726"/>
      <c r="B74" s="662"/>
      <c r="C74" s="608" t="s">
        <v>422</v>
      </c>
      <c r="D74" s="839">
        <v>87.468703057762497</v>
      </c>
      <c r="E74" s="1640">
        <v>1057974</v>
      </c>
      <c r="F74" s="1553">
        <v>820441</v>
      </c>
      <c r="G74" s="835">
        <v>57.200148456057015</v>
      </c>
      <c r="H74" s="1544">
        <v>938373</v>
      </c>
      <c r="I74" s="1730">
        <v>0.43</v>
      </c>
      <c r="J74" s="1554">
        <v>228042</v>
      </c>
      <c r="K74" s="1751">
        <v>0.998</v>
      </c>
      <c r="L74" s="1647">
        <v>228873</v>
      </c>
      <c r="M74" s="766"/>
      <c r="N74" s="767"/>
      <c r="O74" s="767"/>
      <c r="P74" s="767"/>
      <c r="Q74" s="767"/>
      <c r="R74" s="767"/>
      <c r="S74" s="767"/>
      <c r="T74" s="767"/>
      <c r="U74" s="767"/>
      <c r="V74" s="767"/>
      <c r="W74" s="767"/>
      <c r="X74" s="780">
        <v>57.200148456057015</v>
      </c>
      <c r="Y74" s="797">
        <v>18289</v>
      </c>
      <c r="Z74" s="782">
        <v>80.2</v>
      </c>
      <c r="AA74" s="798">
        <f t="shared" si="0"/>
        <v>228042</v>
      </c>
      <c r="AB74" s="784">
        <v>84.300912281749845</v>
      </c>
      <c r="AC74" s="785">
        <v>112.5</v>
      </c>
      <c r="AD74" s="786">
        <v>64.5</v>
      </c>
      <c r="AE74" s="787">
        <v>147.30000000000001</v>
      </c>
      <c r="AF74" s="799">
        <f t="shared" si="1"/>
        <v>0.998</v>
      </c>
      <c r="AG74" s="776">
        <v>77.099999999999994</v>
      </c>
      <c r="AH74" s="777">
        <v>80.548211824060672</v>
      </c>
      <c r="AI74" s="778">
        <v>75.2</v>
      </c>
      <c r="AP74" s="713">
        <v>54.1</v>
      </c>
    </row>
    <row r="75" spans="1:42" ht="13.5" customHeight="1">
      <c r="A75" s="726"/>
      <c r="B75" s="662"/>
      <c r="C75" s="608" t="s">
        <v>423</v>
      </c>
      <c r="D75" s="839">
        <v>88.689712872020607</v>
      </c>
      <c r="E75" s="1640">
        <v>1088833</v>
      </c>
      <c r="F75" s="1553">
        <v>893042</v>
      </c>
      <c r="G75" s="835">
        <v>57.094418052256536</v>
      </c>
      <c r="H75" s="1544">
        <v>965447.3</v>
      </c>
      <c r="I75" s="1730">
        <v>0.42</v>
      </c>
      <c r="J75" s="1554">
        <v>222269</v>
      </c>
      <c r="K75" s="1751">
        <v>1.0329999999999999</v>
      </c>
      <c r="L75" s="1647">
        <v>215491</v>
      </c>
      <c r="M75" s="766"/>
      <c r="N75" s="767"/>
      <c r="O75" s="767"/>
      <c r="P75" s="767"/>
      <c r="Q75" s="767"/>
      <c r="R75" s="767"/>
      <c r="S75" s="767"/>
      <c r="T75" s="767"/>
      <c r="U75" s="767"/>
      <c r="V75" s="767"/>
      <c r="W75" s="767"/>
      <c r="X75" s="780">
        <v>57.094418052256536</v>
      </c>
      <c r="Y75" s="797">
        <v>17826</v>
      </c>
      <c r="Z75" s="782">
        <v>80.2</v>
      </c>
      <c r="AA75" s="798">
        <f t="shared" si="0"/>
        <v>222269</v>
      </c>
      <c r="AB75" s="784">
        <v>88.672901083595917</v>
      </c>
      <c r="AC75" s="785">
        <v>112.4</v>
      </c>
      <c r="AD75" s="786">
        <v>65.8</v>
      </c>
      <c r="AE75" s="787">
        <v>146.6</v>
      </c>
      <c r="AF75" s="799">
        <f t="shared" si="1"/>
        <v>1.0329999999999999</v>
      </c>
      <c r="AG75" s="776">
        <v>77</v>
      </c>
      <c r="AH75" s="777">
        <v>80.394640400182553</v>
      </c>
      <c r="AI75" s="778">
        <v>79.099999999999994</v>
      </c>
      <c r="AP75" s="713">
        <v>54</v>
      </c>
    </row>
    <row r="76" spans="1:42" ht="13.5" customHeight="1">
      <c r="A76" s="726"/>
      <c r="B76" s="662"/>
      <c r="C76" s="608" t="s">
        <v>424</v>
      </c>
      <c r="D76" s="839">
        <v>89.244717333047035</v>
      </c>
      <c r="E76" s="1640">
        <v>1158323</v>
      </c>
      <c r="F76" s="1553">
        <v>650561</v>
      </c>
      <c r="G76" s="835">
        <v>57.411609263657958</v>
      </c>
      <c r="H76" s="1544">
        <v>960996</v>
      </c>
      <c r="I76" s="1730">
        <v>0.44</v>
      </c>
      <c r="J76" s="1554">
        <v>377410</v>
      </c>
      <c r="K76" s="1751">
        <v>1.0369999999999999</v>
      </c>
      <c r="L76" s="1647">
        <v>237455</v>
      </c>
      <c r="M76" s="766"/>
      <c r="N76" s="767"/>
      <c r="O76" s="767"/>
      <c r="P76" s="767"/>
      <c r="Q76" s="767"/>
      <c r="R76" s="767"/>
      <c r="S76" s="767"/>
      <c r="T76" s="767"/>
      <c r="U76" s="767"/>
      <c r="V76" s="767"/>
      <c r="W76" s="767"/>
      <c r="X76" s="780">
        <v>57.411609263657958</v>
      </c>
      <c r="Y76" s="797">
        <v>30306</v>
      </c>
      <c r="Z76" s="782">
        <v>80.3</v>
      </c>
      <c r="AA76" s="798">
        <f t="shared" si="0"/>
        <v>377410</v>
      </c>
      <c r="AB76" s="784">
        <v>89.233412468447966</v>
      </c>
      <c r="AC76" s="785">
        <v>112.3</v>
      </c>
      <c r="AD76" s="786">
        <v>66</v>
      </c>
      <c r="AE76" s="787">
        <v>146.4</v>
      </c>
      <c r="AF76" s="799">
        <f t="shared" si="1"/>
        <v>1.0369999999999999</v>
      </c>
      <c r="AG76" s="776">
        <v>77</v>
      </c>
      <c r="AH76" s="777">
        <v>80.394640400182553</v>
      </c>
      <c r="AI76" s="778">
        <v>79.599999999999994</v>
      </c>
      <c r="AP76" s="713">
        <v>54.3</v>
      </c>
    </row>
    <row r="77" spans="1:42" ht="13.5" customHeight="1">
      <c r="A77" s="726"/>
      <c r="B77" s="662"/>
      <c r="C77" s="608" t="s">
        <v>425</v>
      </c>
      <c r="D77" s="839">
        <v>91.686736961563213</v>
      </c>
      <c r="E77" s="1640">
        <v>1089173</v>
      </c>
      <c r="F77" s="1553">
        <v>684112</v>
      </c>
      <c r="G77" s="835">
        <v>60.900712589073642</v>
      </c>
      <c r="H77" s="1544">
        <v>947852.80000000005</v>
      </c>
      <c r="I77" s="1730">
        <v>0.44</v>
      </c>
      <c r="J77" s="1554">
        <v>202000</v>
      </c>
      <c r="K77" s="1751">
        <v>1.0169999999999999</v>
      </c>
      <c r="L77" s="1647">
        <v>222581</v>
      </c>
      <c r="M77" s="766"/>
      <c r="N77" s="767"/>
      <c r="O77" s="767"/>
      <c r="P77" s="767"/>
      <c r="Q77" s="767"/>
      <c r="R77" s="767"/>
      <c r="S77" s="767"/>
      <c r="T77" s="767"/>
      <c r="U77" s="767"/>
      <c r="V77" s="767"/>
      <c r="W77" s="767"/>
      <c r="X77" s="780">
        <v>60.900712589073642</v>
      </c>
      <c r="Y77" s="797">
        <v>16261</v>
      </c>
      <c r="Z77" s="782">
        <v>80.5</v>
      </c>
      <c r="AA77" s="798">
        <f t="shared" si="0"/>
        <v>202000</v>
      </c>
      <c r="AB77" s="784">
        <v>85.87034415933563</v>
      </c>
      <c r="AC77" s="785">
        <v>112.9</v>
      </c>
      <c r="AD77" s="786">
        <v>65.3</v>
      </c>
      <c r="AE77" s="787">
        <v>146</v>
      </c>
      <c r="AF77" s="799">
        <f t="shared" si="1"/>
        <v>1.0169999999999999</v>
      </c>
      <c r="AG77" s="776">
        <v>77.099999999999994</v>
      </c>
      <c r="AH77" s="777">
        <v>80.548211824060672</v>
      </c>
      <c r="AI77" s="778">
        <v>76.599999999999994</v>
      </c>
      <c r="AP77" s="713">
        <v>57.6</v>
      </c>
    </row>
    <row r="78" spans="1:42" ht="13.5" customHeight="1">
      <c r="A78" s="726"/>
      <c r="B78" s="662"/>
      <c r="C78" s="608" t="s">
        <v>426</v>
      </c>
      <c r="D78" s="839">
        <v>93.462751236847751</v>
      </c>
      <c r="E78" s="1640">
        <v>1104155</v>
      </c>
      <c r="F78" s="1553">
        <v>634916</v>
      </c>
      <c r="G78" s="835">
        <v>60.160599762470312</v>
      </c>
      <c r="H78" s="1544">
        <v>960075.5</v>
      </c>
      <c r="I78" s="1730">
        <v>0.45</v>
      </c>
      <c r="J78" s="1554">
        <v>202303</v>
      </c>
      <c r="K78" s="1751">
        <v>1.1080000000000001</v>
      </c>
      <c r="L78" s="1647">
        <v>206617</v>
      </c>
      <c r="M78" s="766"/>
      <c r="N78" s="767"/>
      <c r="O78" s="767"/>
      <c r="P78" s="767"/>
      <c r="Q78" s="767"/>
      <c r="R78" s="767"/>
      <c r="S78" s="767"/>
      <c r="T78" s="767"/>
      <c r="U78" s="767"/>
      <c r="V78" s="767"/>
      <c r="W78" s="767"/>
      <c r="X78" s="780">
        <v>60.160599762470312</v>
      </c>
      <c r="Y78" s="797">
        <v>16427</v>
      </c>
      <c r="Z78" s="782">
        <v>81.2</v>
      </c>
      <c r="AA78" s="798">
        <f t="shared" si="0"/>
        <v>202303</v>
      </c>
      <c r="AB78" s="784">
        <v>94.390117209086938</v>
      </c>
      <c r="AC78" s="785">
        <v>113.1</v>
      </c>
      <c r="AD78" s="786">
        <v>66</v>
      </c>
      <c r="AE78" s="787">
        <v>146</v>
      </c>
      <c r="AF78" s="799">
        <f t="shared" si="1"/>
        <v>1.1080000000000001</v>
      </c>
      <c r="AG78" s="776">
        <v>78</v>
      </c>
      <c r="AH78" s="777">
        <v>81.46964036732922</v>
      </c>
      <c r="AI78" s="778">
        <v>84.2</v>
      </c>
      <c r="AP78" s="713">
        <v>56.9</v>
      </c>
    </row>
    <row r="79" spans="1:42" ht="13.5" customHeight="1">
      <c r="A79" s="726"/>
      <c r="B79" s="662"/>
      <c r="C79" s="608" t="s">
        <v>166</v>
      </c>
      <c r="D79" s="839">
        <v>92.907746775821337</v>
      </c>
      <c r="E79" s="1640">
        <v>1127697</v>
      </c>
      <c r="F79" s="1553">
        <v>608104</v>
      </c>
      <c r="G79" s="835">
        <v>60.689251781472692</v>
      </c>
      <c r="H79" s="1544">
        <v>971292.5</v>
      </c>
      <c r="I79" s="1730">
        <v>0.45</v>
      </c>
      <c r="J79" s="1554">
        <v>238978</v>
      </c>
      <c r="K79" s="1751">
        <v>1.0580000000000001</v>
      </c>
      <c r="L79" s="1647">
        <v>218563</v>
      </c>
      <c r="M79" s="766"/>
      <c r="N79" s="767"/>
      <c r="O79" s="767"/>
      <c r="P79" s="767"/>
      <c r="Q79" s="767"/>
      <c r="R79" s="767"/>
      <c r="S79" s="767"/>
      <c r="T79" s="767"/>
      <c r="U79" s="767"/>
      <c r="V79" s="767"/>
      <c r="W79" s="767"/>
      <c r="X79" s="780">
        <v>60.689251781472692</v>
      </c>
      <c r="Y79" s="797">
        <v>19405</v>
      </c>
      <c r="Z79" s="782">
        <v>81.2</v>
      </c>
      <c r="AA79" s="798">
        <f t="shared" si="0"/>
        <v>238978</v>
      </c>
      <c r="AB79" s="784">
        <v>90.690742069063347</v>
      </c>
      <c r="AC79" s="785">
        <v>113.1</v>
      </c>
      <c r="AD79" s="786">
        <v>66.2</v>
      </c>
      <c r="AE79" s="787">
        <v>146.4</v>
      </c>
      <c r="AF79" s="799">
        <f t="shared" si="1"/>
        <v>1.0580000000000001</v>
      </c>
      <c r="AG79" s="776">
        <v>78.099999999999994</v>
      </c>
      <c r="AH79" s="777">
        <v>81.546426079268286</v>
      </c>
      <c r="AI79" s="778">
        <v>80.900000000000006</v>
      </c>
      <c r="AP79" s="713">
        <v>57.4</v>
      </c>
    </row>
    <row r="80" spans="1:42" ht="13.5" customHeight="1">
      <c r="A80" s="726"/>
      <c r="B80" s="662"/>
      <c r="C80" s="608" t="s">
        <v>167</v>
      </c>
      <c r="D80" s="839">
        <v>94.017755697874151</v>
      </c>
      <c r="E80" s="1640">
        <v>1118525</v>
      </c>
      <c r="F80" s="1553">
        <v>623073</v>
      </c>
      <c r="G80" s="835">
        <v>63.015320665083145</v>
      </c>
      <c r="H80" s="1544">
        <v>964699.7</v>
      </c>
      <c r="I80" s="1730">
        <v>0.44</v>
      </c>
      <c r="J80" s="1554">
        <v>252636</v>
      </c>
      <c r="K80" s="1751">
        <v>1.0980000000000001</v>
      </c>
      <c r="L80" s="1647">
        <v>219754</v>
      </c>
      <c r="M80" s="766"/>
      <c r="N80" s="767"/>
      <c r="O80" s="767"/>
      <c r="P80" s="767"/>
      <c r="Q80" s="767"/>
      <c r="R80" s="767"/>
      <c r="S80" s="767"/>
      <c r="T80" s="767"/>
      <c r="U80" s="767"/>
      <c r="V80" s="767"/>
      <c r="W80" s="767"/>
      <c r="X80" s="780">
        <v>63.015320665083145</v>
      </c>
      <c r="Y80" s="797">
        <v>20413</v>
      </c>
      <c r="Z80" s="782">
        <v>80.8</v>
      </c>
      <c r="AA80" s="798">
        <f t="shared" si="0"/>
        <v>252636</v>
      </c>
      <c r="AB80" s="784">
        <v>94.390117209086938</v>
      </c>
      <c r="AC80" s="785">
        <v>113.2</v>
      </c>
      <c r="AD80" s="786">
        <v>66.400000000000006</v>
      </c>
      <c r="AE80" s="787">
        <v>146.5</v>
      </c>
      <c r="AF80" s="799">
        <f t="shared" si="1"/>
        <v>1.0980000000000001</v>
      </c>
      <c r="AG80" s="776">
        <v>77.400000000000006</v>
      </c>
      <c r="AH80" s="777">
        <v>80.932140383755907</v>
      </c>
      <c r="AI80" s="778">
        <v>84.2</v>
      </c>
      <c r="AP80" s="713">
        <v>59.6</v>
      </c>
    </row>
    <row r="81" spans="1:42" ht="13.5" customHeight="1">
      <c r="A81" s="726"/>
      <c r="B81" s="662"/>
      <c r="C81" s="611" t="s">
        <v>168</v>
      </c>
      <c r="D81" s="839">
        <v>93.01874766802662</v>
      </c>
      <c r="E81" s="1640">
        <v>1125235</v>
      </c>
      <c r="F81" s="1553">
        <v>706846</v>
      </c>
      <c r="G81" s="835">
        <v>62.063747030878872</v>
      </c>
      <c r="H81" s="1544">
        <v>966588.7</v>
      </c>
      <c r="I81" s="1730">
        <v>0.44</v>
      </c>
      <c r="J81" s="1554">
        <v>536510</v>
      </c>
      <c r="K81" s="1751">
        <v>1.1359999999999999</v>
      </c>
      <c r="L81" s="1647">
        <v>220111</v>
      </c>
      <c r="M81" s="766"/>
      <c r="N81" s="767"/>
      <c r="O81" s="767"/>
      <c r="P81" s="767"/>
      <c r="Q81" s="767"/>
      <c r="R81" s="767"/>
      <c r="S81" s="767"/>
      <c r="T81" s="767"/>
      <c r="U81" s="767"/>
      <c r="V81" s="767"/>
      <c r="W81" s="767"/>
      <c r="X81" s="780">
        <v>62.063747030878872</v>
      </c>
      <c r="Y81" s="800">
        <v>43350</v>
      </c>
      <c r="Z81" s="791">
        <v>80.8</v>
      </c>
      <c r="AA81" s="801">
        <f t="shared" si="0"/>
        <v>536510</v>
      </c>
      <c r="AB81" s="793">
        <v>97.304776410317658</v>
      </c>
      <c r="AC81" s="794">
        <v>113.3</v>
      </c>
      <c r="AD81" s="795">
        <v>66.5</v>
      </c>
      <c r="AE81" s="796">
        <v>146</v>
      </c>
      <c r="AF81" s="802">
        <f t="shared" si="1"/>
        <v>1.1359999999999999</v>
      </c>
      <c r="AG81" s="776">
        <v>77.599999999999994</v>
      </c>
      <c r="AH81" s="777">
        <v>81.085711807633984</v>
      </c>
      <c r="AI81" s="778">
        <v>86.8</v>
      </c>
      <c r="AP81" s="713">
        <v>58.7</v>
      </c>
    </row>
    <row r="82" spans="1:42" ht="13.5" customHeight="1">
      <c r="A82" s="720">
        <v>1982</v>
      </c>
      <c r="B82" s="661" t="s">
        <v>432</v>
      </c>
      <c r="C82" s="606" t="s">
        <v>418</v>
      </c>
      <c r="D82" s="1709">
        <v>93.351750344642454</v>
      </c>
      <c r="E82" s="1639">
        <v>1084861</v>
      </c>
      <c r="F82" s="1551">
        <v>458282</v>
      </c>
      <c r="G82" s="842">
        <v>62.275207838479815</v>
      </c>
      <c r="H82" s="1540">
        <v>940461.7</v>
      </c>
      <c r="I82" s="1729">
        <v>0.43</v>
      </c>
      <c r="J82" s="1552">
        <v>189430</v>
      </c>
      <c r="K82" s="1750">
        <v>1.1020000000000001</v>
      </c>
      <c r="L82" s="1646">
        <v>234023</v>
      </c>
      <c r="M82" s="766"/>
      <c r="N82" s="767"/>
      <c r="O82" s="767"/>
      <c r="P82" s="767"/>
      <c r="Q82" s="767"/>
      <c r="R82" s="767"/>
      <c r="S82" s="767"/>
      <c r="T82" s="767"/>
      <c r="U82" s="767"/>
      <c r="V82" s="767"/>
      <c r="W82" s="767"/>
      <c r="X82" s="768">
        <v>62.275207838479815</v>
      </c>
      <c r="Y82" s="797">
        <v>15287</v>
      </c>
      <c r="Z82" s="782">
        <v>80.7</v>
      </c>
      <c r="AA82" s="798">
        <f t="shared" si="0"/>
        <v>189430</v>
      </c>
      <c r="AB82" s="784">
        <v>91.923867115737877</v>
      </c>
      <c r="AC82" s="785">
        <v>113.2</v>
      </c>
      <c r="AD82" s="786">
        <v>65.2</v>
      </c>
      <c r="AE82" s="787">
        <v>144.80000000000001</v>
      </c>
      <c r="AF82" s="799">
        <f t="shared" si="1"/>
        <v>1.1020000000000001</v>
      </c>
      <c r="AG82" s="776">
        <v>77.7</v>
      </c>
      <c r="AH82" s="777">
        <v>81.162497519573066</v>
      </c>
      <c r="AI82" s="778">
        <v>82</v>
      </c>
      <c r="AP82" s="713">
        <v>58.9</v>
      </c>
    </row>
    <row r="83" spans="1:42" ht="13.5" customHeight="1">
      <c r="A83" s="726"/>
      <c r="B83" s="662"/>
      <c r="C83" s="608" t="s">
        <v>419</v>
      </c>
      <c r="D83" s="839">
        <v>93.129748560231917</v>
      </c>
      <c r="E83" s="1640">
        <v>1086379</v>
      </c>
      <c r="F83" s="1553">
        <v>609291</v>
      </c>
      <c r="G83" s="835">
        <v>63.226781472684088</v>
      </c>
      <c r="H83" s="1544">
        <v>943123.9</v>
      </c>
      <c r="I83" s="1730">
        <v>0.43</v>
      </c>
      <c r="J83" s="1554">
        <v>170409</v>
      </c>
      <c r="K83" s="1751">
        <v>1.123</v>
      </c>
      <c r="L83" s="1647">
        <v>202065</v>
      </c>
      <c r="M83" s="766"/>
      <c r="N83" s="767"/>
      <c r="O83" s="767"/>
      <c r="P83" s="767"/>
      <c r="Q83" s="767"/>
      <c r="R83" s="767"/>
      <c r="S83" s="767"/>
      <c r="T83" s="767"/>
      <c r="U83" s="767"/>
      <c r="V83" s="767"/>
      <c r="W83" s="767"/>
      <c r="X83" s="780">
        <v>63.226781472684088</v>
      </c>
      <c r="Y83" s="797">
        <v>13752</v>
      </c>
      <c r="Z83" s="782">
        <v>80.7</v>
      </c>
      <c r="AA83" s="798">
        <f t="shared" si="0"/>
        <v>170409</v>
      </c>
      <c r="AB83" s="784">
        <v>94.726424039998165</v>
      </c>
      <c r="AC83" s="785">
        <v>113.2</v>
      </c>
      <c r="AD83" s="786">
        <v>66.2</v>
      </c>
      <c r="AE83" s="787">
        <v>144.19999999999999</v>
      </c>
      <c r="AF83" s="799">
        <f t="shared" si="1"/>
        <v>1.123</v>
      </c>
      <c r="AG83" s="776">
        <v>77.7</v>
      </c>
      <c r="AH83" s="777">
        <v>81.162497519573066</v>
      </c>
      <c r="AI83" s="778">
        <v>84.5</v>
      </c>
      <c r="AP83" s="713">
        <v>59.8</v>
      </c>
    </row>
    <row r="84" spans="1:42" ht="13.5" customHeight="1">
      <c r="A84" s="726"/>
      <c r="B84" s="662"/>
      <c r="C84" s="608" t="s">
        <v>420</v>
      </c>
      <c r="D84" s="839">
        <v>94.017755697874151</v>
      </c>
      <c r="E84" s="1640">
        <v>1178471</v>
      </c>
      <c r="F84" s="1553">
        <v>742350</v>
      </c>
      <c r="G84" s="835">
        <v>61.006442992874121</v>
      </c>
      <c r="H84" s="1544">
        <v>953197.7</v>
      </c>
      <c r="I84" s="1730">
        <v>0.42</v>
      </c>
      <c r="J84" s="1554">
        <v>268387</v>
      </c>
      <c r="K84" s="1751">
        <v>1.286</v>
      </c>
      <c r="L84" s="1647">
        <v>242548</v>
      </c>
      <c r="M84" s="766"/>
      <c r="N84" s="767"/>
      <c r="O84" s="767"/>
      <c r="P84" s="767"/>
      <c r="Q84" s="767"/>
      <c r="R84" s="767"/>
      <c r="S84" s="767"/>
      <c r="T84" s="767"/>
      <c r="U84" s="767"/>
      <c r="V84" s="767"/>
      <c r="W84" s="767"/>
      <c r="X84" s="780">
        <v>61.006442992874121</v>
      </c>
      <c r="Y84" s="797">
        <v>21632</v>
      </c>
      <c r="Z84" s="782">
        <v>80.599999999999994</v>
      </c>
      <c r="AA84" s="798">
        <f t="shared" si="0"/>
        <v>268387</v>
      </c>
      <c r="AB84" s="784">
        <v>108.73920866129968</v>
      </c>
      <c r="AC84" s="785">
        <v>113.1</v>
      </c>
      <c r="AD84" s="786">
        <v>66.2</v>
      </c>
      <c r="AE84" s="787">
        <v>144.5</v>
      </c>
      <c r="AF84" s="799">
        <f t="shared" si="1"/>
        <v>1.286</v>
      </c>
      <c r="AG84" s="776">
        <v>77.599999999999994</v>
      </c>
      <c r="AH84" s="777">
        <v>81.085711807633984</v>
      </c>
      <c r="AI84" s="778">
        <v>97</v>
      </c>
      <c r="AP84" s="713">
        <v>57.7</v>
      </c>
    </row>
    <row r="85" spans="1:42" ht="13.5" customHeight="1">
      <c r="A85" s="726"/>
      <c r="B85" s="662"/>
      <c r="C85" s="608" t="s">
        <v>421</v>
      </c>
      <c r="D85" s="839">
        <v>90.798729823920979</v>
      </c>
      <c r="E85" s="1640">
        <v>1113492</v>
      </c>
      <c r="F85" s="1553">
        <v>692571</v>
      </c>
      <c r="G85" s="835">
        <v>58.46891330166271</v>
      </c>
      <c r="H85" s="1544">
        <v>967242.2</v>
      </c>
      <c r="I85" s="1730">
        <v>0.42</v>
      </c>
      <c r="J85" s="1554">
        <v>225350</v>
      </c>
      <c r="K85" s="1751">
        <v>1.077</v>
      </c>
      <c r="L85" s="1647">
        <v>253651</v>
      </c>
      <c r="M85" s="766"/>
      <c r="N85" s="767"/>
      <c r="O85" s="767"/>
      <c r="P85" s="767"/>
      <c r="Q85" s="767"/>
      <c r="R85" s="767"/>
      <c r="S85" s="767"/>
      <c r="T85" s="767"/>
      <c r="U85" s="767"/>
      <c r="V85" s="767"/>
      <c r="W85" s="767"/>
      <c r="X85" s="780">
        <v>58.46891330166271</v>
      </c>
      <c r="Y85" s="797">
        <v>18366</v>
      </c>
      <c r="Z85" s="782">
        <v>81.5</v>
      </c>
      <c r="AA85" s="798">
        <f t="shared" si="0"/>
        <v>225350</v>
      </c>
      <c r="AB85" s="784">
        <v>93.044889885441989</v>
      </c>
      <c r="AC85" s="785">
        <v>113.1</v>
      </c>
      <c r="AD85" s="786">
        <v>67</v>
      </c>
      <c r="AE85" s="787">
        <v>145.80000000000001</v>
      </c>
      <c r="AF85" s="799">
        <f t="shared" si="1"/>
        <v>1.077</v>
      </c>
      <c r="AG85" s="776">
        <v>78.5</v>
      </c>
      <c r="AH85" s="777">
        <v>82.007140350902588</v>
      </c>
      <c r="AI85" s="778">
        <v>83</v>
      </c>
      <c r="AP85" s="713">
        <v>55.3</v>
      </c>
    </row>
    <row r="86" spans="1:42" ht="13.5" customHeight="1">
      <c r="A86" s="726"/>
      <c r="B86" s="662"/>
      <c r="C86" s="608" t="s">
        <v>422</v>
      </c>
      <c r="D86" s="839">
        <v>89.466719117457572</v>
      </c>
      <c r="E86" s="1640">
        <v>1103203</v>
      </c>
      <c r="F86" s="1553">
        <v>629369</v>
      </c>
      <c r="G86" s="835">
        <v>56.671496437054643</v>
      </c>
      <c r="H86" s="1544">
        <v>973581.9</v>
      </c>
      <c r="I86" s="1730">
        <v>0.43</v>
      </c>
      <c r="J86" s="1554">
        <v>220208</v>
      </c>
      <c r="K86" s="1751">
        <v>0.98299999999999998</v>
      </c>
      <c r="L86" s="1647">
        <v>247571</v>
      </c>
      <c r="M86" s="766"/>
      <c r="N86" s="767"/>
      <c r="O86" s="767"/>
      <c r="P86" s="767"/>
      <c r="Q86" s="767"/>
      <c r="R86" s="767"/>
      <c r="S86" s="767"/>
      <c r="T86" s="767"/>
      <c r="U86" s="767"/>
      <c r="V86" s="767"/>
      <c r="W86" s="767"/>
      <c r="X86" s="780">
        <v>56.671496437054643</v>
      </c>
      <c r="Y86" s="797">
        <v>17969</v>
      </c>
      <c r="Z86" s="782">
        <v>81.599999999999994</v>
      </c>
      <c r="AA86" s="798">
        <f t="shared" si="0"/>
        <v>220208</v>
      </c>
      <c r="AB86" s="784">
        <v>85.982446436306034</v>
      </c>
      <c r="AC86" s="785">
        <v>113</v>
      </c>
      <c r="AD86" s="786">
        <v>68</v>
      </c>
      <c r="AE86" s="787">
        <v>145.30000000000001</v>
      </c>
      <c r="AF86" s="799">
        <f t="shared" si="1"/>
        <v>0.98299999999999998</v>
      </c>
      <c r="AG86" s="776">
        <v>78.7</v>
      </c>
      <c r="AH86" s="777">
        <v>82.237497486719704</v>
      </c>
      <c r="AI86" s="778">
        <v>76.7</v>
      </c>
      <c r="AP86" s="713">
        <v>53.6</v>
      </c>
    </row>
    <row r="87" spans="1:42" ht="13.5" customHeight="1">
      <c r="A87" s="726"/>
      <c r="B87" s="662"/>
      <c r="C87" s="608" t="s">
        <v>423</v>
      </c>
      <c r="D87" s="839">
        <v>92.241741422589641</v>
      </c>
      <c r="E87" s="1640">
        <v>1122266</v>
      </c>
      <c r="F87" s="1553">
        <v>659055</v>
      </c>
      <c r="G87" s="835">
        <v>59.737678147268412</v>
      </c>
      <c r="H87" s="1544">
        <v>971711.4</v>
      </c>
      <c r="I87" s="1730">
        <v>0.42</v>
      </c>
      <c r="J87" s="1554">
        <v>211575</v>
      </c>
      <c r="K87" s="1751">
        <v>1.0469999999999999</v>
      </c>
      <c r="L87" s="1647">
        <v>234727</v>
      </c>
      <c r="M87" s="766"/>
      <c r="N87" s="767"/>
      <c r="O87" s="767"/>
      <c r="P87" s="767"/>
      <c r="Q87" s="767"/>
      <c r="R87" s="767"/>
      <c r="S87" s="767"/>
      <c r="T87" s="767"/>
      <c r="U87" s="767"/>
      <c r="V87" s="767"/>
      <c r="W87" s="767"/>
      <c r="X87" s="780">
        <v>59.737678147268412</v>
      </c>
      <c r="Y87" s="797">
        <v>17328</v>
      </c>
      <c r="Z87" s="782">
        <v>81.900000000000006</v>
      </c>
      <c r="AA87" s="798">
        <f t="shared" si="0"/>
        <v>211575</v>
      </c>
      <c r="AB87" s="784">
        <v>92.1480716696787</v>
      </c>
      <c r="AC87" s="785">
        <v>112.6</v>
      </c>
      <c r="AD87" s="786">
        <v>68.599999999999994</v>
      </c>
      <c r="AE87" s="787">
        <v>144.4</v>
      </c>
      <c r="AF87" s="799">
        <f t="shared" si="1"/>
        <v>1.0469999999999999</v>
      </c>
      <c r="AG87" s="776">
        <v>78.8</v>
      </c>
      <c r="AH87" s="777">
        <v>82.391068910597795</v>
      </c>
      <c r="AI87" s="778">
        <v>82.2</v>
      </c>
      <c r="AP87" s="713">
        <v>56.5</v>
      </c>
    </row>
    <row r="88" spans="1:42" ht="13.5" customHeight="1">
      <c r="A88" s="726"/>
      <c r="B88" s="662"/>
      <c r="C88" s="608" t="s">
        <v>424</v>
      </c>
      <c r="D88" s="839">
        <v>90.354726255099848</v>
      </c>
      <c r="E88" s="1640">
        <v>1146623</v>
      </c>
      <c r="F88" s="1553">
        <v>665527</v>
      </c>
      <c r="G88" s="835">
        <v>57.940261282660337</v>
      </c>
      <c r="H88" s="1544">
        <v>967878.8</v>
      </c>
      <c r="I88" s="1730">
        <v>0.4</v>
      </c>
      <c r="J88" s="1554">
        <v>369006</v>
      </c>
      <c r="K88" s="1751">
        <v>1.03</v>
      </c>
      <c r="L88" s="1647">
        <v>252171</v>
      </c>
      <c r="M88" s="766"/>
      <c r="N88" s="767"/>
      <c r="O88" s="767"/>
      <c r="P88" s="767"/>
      <c r="Q88" s="767"/>
      <c r="R88" s="767"/>
      <c r="S88" s="767"/>
      <c r="T88" s="767"/>
      <c r="U88" s="767"/>
      <c r="V88" s="767"/>
      <c r="W88" s="767"/>
      <c r="X88" s="780">
        <v>57.940261282660337</v>
      </c>
      <c r="Y88" s="797">
        <v>30074</v>
      </c>
      <c r="Z88" s="782">
        <v>81.5</v>
      </c>
      <c r="AA88" s="798">
        <f t="shared" si="0"/>
        <v>369006</v>
      </c>
      <c r="AB88" s="784">
        <v>90.130230684211284</v>
      </c>
      <c r="AC88" s="785">
        <v>112.7</v>
      </c>
      <c r="AD88" s="786">
        <v>68.400000000000006</v>
      </c>
      <c r="AE88" s="787">
        <v>144.19999999999999</v>
      </c>
      <c r="AF88" s="799">
        <f>ROUND(AB88*AC88/AD88/AE88,3)</f>
        <v>1.03</v>
      </c>
      <c r="AG88" s="776">
        <v>78.2</v>
      </c>
      <c r="AH88" s="777">
        <v>81.699997503146378</v>
      </c>
      <c r="AI88" s="778">
        <v>80.400000000000006</v>
      </c>
      <c r="AP88" s="713">
        <v>54.8</v>
      </c>
    </row>
    <row r="89" spans="1:42" ht="13.5" customHeight="1">
      <c r="A89" s="726"/>
      <c r="B89" s="662"/>
      <c r="C89" s="608" t="s">
        <v>425</v>
      </c>
      <c r="D89" s="839">
        <v>92.130740530384358</v>
      </c>
      <c r="E89" s="1640">
        <v>1095359</v>
      </c>
      <c r="F89" s="1553">
        <v>676807</v>
      </c>
      <c r="G89" s="835">
        <v>59.42048693586699</v>
      </c>
      <c r="H89" s="1544">
        <v>969971.5</v>
      </c>
      <c r="I89" s="1730">
        <v>0.4</v>
      </c>
      <c r="J89" s="1554">
        <v>185134</v>
      </c>
      <c r="K89" s="1751">
        <v>1.0049999999999999</v>
      </c>
      <c r="L89" s="1647">
        <v>244175</v>
      </c>
      <c r="M89" s="766"/>
      <c r="N89" s="767"/>
      <c r="O89" s="767"/>
      <c r="P89" s="767"/>
      <c r="Q89" s="767"/>
      <c r="R89" s="767"/>
      <c r="S89" s="767"/>
      <c r="T89" s="767"/>
      <c r="U89" s="767"/>
      <c r="V89" s="767"/>
      <c r="W89" s="767"/>
      <c r="X89" s="780">
        <v>59.42048693586699</v>
      </c>
      <c r="Y89" s="797">
        <v>15218</v>
      </c>
      <c r="Z89" s="782">
        <v>82.2</v>
      </c>
      <c r="AA89" s="798">
        <f t="shared" si="0"/>
        <v>185134</v>
      </c>
      <c r="AB89" s="784">
        <v>86.094548713276438</v>
      </c>
      <c r="AC89" s="785">
        <v>113.2</v>
      </c>
      <c r="AD89" s="786">
        <v>67.8</v>
      </c>
      <c r="AE89" s="787">
        <v>143.1</v>
      </c>
      <c r="AF89" s="799">
        <f t="shared" si="1"/>
        <v>1.0049999999999999</v>
      </c>
      <c r="AG89" s="776">
        <v>79.2</v>
      </c>
      <c r="AH89" s="777">
        <v>82.698211758354006</v>
      </c>
      <c r="AI89" s="778">
        <v>76.8</v>
      </c>
      <c r="AP89" s="713">
        <v>56.2</v>
      </c>
    </row>
    <row r="90" spans="1:42" ht="13.5" customHeight="1">
      <c r="A90" s="726"/>
      <c r="B90" s="662"/>
      <c r="C90" s="608" t="s">
        <v>426</v>
      </c>
      <c r="D90" s="839">
        <v>90.5767280395104</v>
      </c>
      <c r="E90" s="1640">
        <v>1106969</v>
      </c>
      <c r="F90" s="1553">
        <v>615095</v>
      </c>
      <c r="G90" s="835">
        <v>58.786104513064139</v>
      </c>
      <c r="H90" s="1544">
        <v>961158.1</v>
      </c>
      <c r="I90" s="1730">
        <v>0.4</v>
      </c>
      <c r="J90" s="1554">
        <v>193389</v>
      </c>
      <c r="K90" s="1751">
        <v>1.0609999999999999</v>
      </c>
      <c r="L90" s="1647">
        <v>214630</v>
      </c>
      <c r="M90" s="766"/>
      <c r="N90" s="767"/>
      <c r="O90" s="767"/>
      <c r="P90" s="767"/>
      <c r="Q90" s="767"/>
      <c r="R90" s="767"/>
      <c r="S90" s="767"/>
      <c r="T90" s="767"/>
      <c r="U90" s="767"/>
      <c r="V90" s="767"/>
      <c r="W90" s="767"/>
      <c r="X90" s="780">
        <v>58.786104513064139</v>
      </c>
      <c r="Y90" s="797">
        <v>16090</v>
      </c>
      <c r="Z90" s="782">
        <v>83.2</v>
      </c>
      <c r="AA90" s="798">
        <f t="shared" si="0"/>
        <v>193389</v>
      </c>
      <c r="AB90" s="784">
        <v>91.587560284826637</v>
      </c>
      <c r="AC90" s="785">
        <v>113.3</v>
      </c>
      <c r="AD90" s="786">
        <v>68.099999999999994</v>
      </c>
      <c r="AE90" s="787">
        <v>143.6</v>
      </c>
      <c r="AF90" s="799">
        <f t="shared" si="1"/>
        <v>1.0609999999999999</v>
      </c>
      <c r="AG90" s="776">
        <v>80.099999999999994</v>
      </c>
      <c r="AH90" s="777">
        <v>83.69642601356162</v>
      </c>
      <c r="AI90" s="778">
        <v>81.7</v>
      </c>
      <c r="AP90" s="713">
        <v>55.6</v>
      </c>
    </row>
    <row r="91" spans="1:42" ht="13.5" customHeight="1">
      <c r="A91" s="726"/>
      <c r="B91" s="662"/>
      <c r="C91" s="608" t="s">
        <v>166</v>
      </c>
      <c r="D91" s="839">
        <v>89.466719117457572</v>
      </c>
      <c r="E91" s="1640">
        <v>1129430</v>
      </c>
      <c r="F91" s="1553">
        <v>673978</v>
      </c>
      <c r="G91" s="835">
        <v>57.728800475059387</v>
      </c>
      <c r="H91" s="1544">
        <v>962270.1</v>
      </c>
      <c r="I91" s="1730">
        <v>0.39</v>
      </c>
      <c r="J91" s="1554">
        <v>246462</v>
      </c>
      <c r="K91" s="1751">
        <v>1.014</v>
      </c>
      <c r="L91" s="1647">
        <v>217072</v>
      </c>
      <c r="M91" s="766"/>
      <c r="N91" s="767"/>
      <c r="O91" s="767"/>
      <c r="P91" s="767"/>
      <c r="Q91" s="767"/>
      <c r="R91" s="767"/>
      <c r="S91" s="767"/>
      <c r="T91" s="767"/>
      <c r="U91" s="767"/>
      <c r="V91" s="767"/>
      <c r="W91" s="767"/>
      <c r="X91" s="780">
        <v>57.728800475059387</v>
      </c>
      <c r="Y91" s="797">
        <v>20481</v>
      </c>
      <c r="Z91" s="782">
        <v>83.1</v>
      </c>
      <c r="AA91" s="798">
        <f t="shared" si="0"/>
        <v>246462</v>
      </c>
      <c r="AB91" s="784">
        <v>87.888185144803046</v>
      </c>
      <c r="AC91" s="785">
        <v>113.5</v>
      </c>
      <c r="AD91" s="786">
        <v>68.2</v>
      </c>
      <c r="AE91" s="787">
        <v>144.19999999999999</v>
      </c>
      <c r="AF91" s="799">
        <f t="shared" si="1"/>
        <v>1.014</v>
      </c>
      <c r="AG91" s="776">
        <v>80.2</v>
      </c>
      <c r="AH91" s="777">
        <v>83.773211725500659</v>
      </c>
      <c r="AI91" s="778">
        <v>78.400000000000006</v>
      </c>
      <c r="AP91" s="713">
        <v>54.6</v>
      </c>
    </row>
    <row r="92" spans="1:42" ht="13.5" customHeight="1">
      <c r="A92" s="726"/>
      <c r="B92" s="662"/>
      <c r="C92" s="608" t="s">
        <v>167</v>
      </c>
      <c r="D92" s="839">
        <v>89.799721794073434</v>
      </c>
      <c r="E92" s="1640">
        <v>1128691</v>
      </c>
      <c r="F92" s="1553">
        <v>634230</v>
      </c>
      <c r="G92" s="835">
        <v>57.517339667458437</v>
      </c>
      <c r="H92" s="1544">
        <v>973387.3</v>
      </c>
      <c r="I92" s="1730">
        <v>0.39</v>
      </c>
      <c r="J92" s="1554">
        <v>243212</v>
      </c>
      <c r="K92" s="1751">
        <v>1.0329999999999999</v>
      </c>
      <c r="L92" s="1647">
        <v>215694</v>
      </c>
      <c r="M92" s="766"/>
      <c r="N92" s="767"/>
      <c r="O92" s="767"/>
      <c r="P92" s="767"/>
      <c r="Q92" s="767"/>
      <c r="R92" s="767"/>
      <c r="S92" s="767"/>
      <c r="T92" s="767"/>
      <c r="U92" s="767"/>
      <c r="V92" s="767"/>
      <c r="W92" s="767"/>
      <c r="X92" s="780">
        <v>57.517339667458437</v>
      </c>
      <c r="Y92" s="797">
        <v>19992</v>
      </c>
      <c r="Z92" s="782">
        <v>82.2</v>
      </c>
      <c r="AA92" s="798">
        <f t="shared" si="0"/>
        <v>243212</v>
      </c>
      <c r="AB92" s="784">
        <v>90.354435238152107</v>
      </c>
      <c r="AC92" s="785">
        <v>113.6</v>
      </c>
      <c r="AD92" s="786">
        <v>68.5</v>
      </c>
      <c r="AE92" s="787">
        <v>145</v>
      </c>
      <c r="AF92" s="799">
        <f t="shared" si="1"/>
        <v>1.0329999999999999</v>
      </c>
      <c r="AG92" s="776">
        <v>79.2</v>
      </c>
      <c r="AH92" s="777">
        <v>82.698211758354006</v>
      </c>
      <c r="AI92" s="778">
        <v>80.599999999999994</v>
      </c>
      <c r="AP92" s="713">
        <v>54.4</v>
      </c>
    </row>
    <row r="93" spans="1:42" ht="13.5" customHeight="1">
      <c r="A93" s="750"/>
      <c r="B93" s="788"/>
      <c r="C93" s="611" t="s">
        <v>168</v>
      </c>
      <c r="D93" s="1710">
        <v>88.134708410994193</v>
      </c>
      <c r="E93" s="1641">
        <v>1107116</v>
      </c>
      <c r="F93" s="1555">
        <v>614930</v>
      </c>
      <c r="G93" s="848">
        <v>56.671496437054643</v>
      </c>
      <c r="H93" s="1548">
        <v>963864</v>
      </c>
      <c r="I93" s="1731">
        <v>0.4</v>
      </c>
      <c r="J93" s="1556">
        <v>511413</v>
      </c>
      <c r="K93" s="1752">
        <v>1.052</v>
      </c>
      <c r="L93" s="1648">
        <v>237668</v>
      </c>
      <c r="M93" s="766"/>
      <c r="N93" s="767"/>
      <c r="O93" s="767"/>
      <c r="P93" s="767"/>
      <c r="Q93" s="767"/>
      <c r="R93" s="767"/>
      <c r="S93" s="767"/>
      <c r="T93" s="767"/>
      <c r="U93" s="767"/>
      <c r="V93" s="767"/>
      <c r="W93" s="767"/>
      <c r="X93" s="789">
        <v>56.671496437054643</v>
      </c>
      <c r="Y93" s="800">
        <v>41987</v>
      </c>
      <c r="Z93" s="791">
        <v>82.1</v>
      </c>
      <c r="AA93" s="801">
        <f t="shared" si="0"/>
        <v>511413</v>
      </c>
      <c r="AB93" s="793">
        <v>92.372276223619536</v>
      </c>
      <c r="AC93" s="794">
        <v>113.5</v>
      </c>
      <c r="AD93" s="795">
        <v>68.8</v>
      </c>
      <c r="AE93" s="796">
        <v>144.9</v>
      </c>
      <c r="AF93" s="802">
        <f t="shared" si="1"/>
        <v>1.052</v>
      </c>
      <c r="AG93" s="776">
        <v>79.099999999999994</v>
      </c>
      <c r="AH93" s="777">
        <v>82.621426046414953</v>
      </c>
      <c r="AI93" s="778">
        <v>82.4</v>
      </c>
      <c r="AP93" s="713">
        <v>53.6</v>
      </c>
    </row>
    <row r="94" spans="1:42" ht="13.5" customHeight="1">
      <c r="A94" s="726">
        <v>1983</v>
      </c>
      <c r="B94" s="662" t="s">
        <v>433</v>
      </c>
      <c r="C94" s="606" t="s">
        <v>418</v>
      </c>
      <c r="D94" s="839">
        <v>87.468703057762497</v>
      </c>
      <c r="E94" s="1640">
        <v>1055827</v>
      </c>
      <c r="F94" s="1553">
        <v>460880</v>
      </c>
      <c r="G94" s="835">
        <v>55.719922802850363</v>
      </c>
      <c r="H94" s="1544">
        <v>972817.9</v>
      </c>
      <c r="I94" s="1730">
        <v>0.4</v>
      </c>
      <c r="J94" s="1554">
        <v>182153</v>
      </c>
      <c r="K94" s="1751">
        <v>1.0109999999999999</v>
      </c>
      <c r="L94" s="1647">
        <v>214740</v>
      </c>
      <c r="M94" s="766"/>
      <c r="N94" s="767"/>
      <c r="O94" s="767"/>
      <c r="P94" s="767"/>
      <c r="Q94" s="767"/>
      <c r="R94" s="767"/>
      <c r="S94" s="767"/>
      <c r="T94" s="767"/>
      <c r="U94" s="767"/>
      <c r="V94" s="767"/>
      <c r="W94" s="767"/>
      <c r="X94" s="780">
        <v>55.719922802850363</v>
      </c>
      <c r="Y94" s="797">
        <v>14973</v>
      </c>
      <c r="Z94" s="782">
        <v>82.2</v>
      </c>
      <c r="AA94" s="798">
        <f t="shared" si="0"/>
        <v>182153</v>
      </c>
      <c r="AB94" s="784">
        <v>86.094548713276438</v>
      </c>
      <c r="AC94" s="785">
        <v>113.1</v>
      </c>
      <c r="AD94" s="786">
        <v>66.900000000000006</v>
      </c>
      <c r="AE94" s="787">
        <v>144</v>
      </c>
      <c r="AF94" s="799">
        <f t="shared" si="1"/>
        <v>1.0109999999999999</v>
      </c>
      <c r="AG94" s="776">
        <v>79.3</v>
      </c>
      <c r="AH94" s="777">
        <v>82.851783182232097</v>
      </c>
      <c r="AI94" s="778">
        <v>76.8</v>
      </c>
      <c r="AP94" s="713">
        <v>52.7</v>
      </c>
    </row>
    <row r="95" spans="1:42" ht="13.5" customHeight="1">
      <c r="A95" s="726"/>
      <c r="B95" s="662"/>
      <c r="C95" s="608" t="s">
        <v>419</v>
      </c>
      <c r="D95" s="839">
        <v>86.136692351299118</v>
      </c>
      <c r="E95" s="1640">
        <v>1063846</v>
      </c>
      <c r="F95" s="1553">
        <v>547159</v>
      </c>
      <c r="G95" s="835">
        <v>53.922505938242288</v>
      </c>
      <c r="H95" s="1544">
        <v>969955.1</v>
      </c>
      <c r="I95" s="1730">
        <v>0.38</v>
      </c>
      <c r="J95" s="1554">
        <v>173954</v>
      </c>
      <c r="K95" s="1751">
        <v>1.0229999999999999</v>
      </c>
      <c r="L95" s="1647">
        <v>207826</v>
      </c>
      <c r="M95" s="766"/>
      <c r="N95" s="767"/>
      <c r="O95" s="767"/>
      <c r="P95" s="767"/>
      <c r="Q95" s="767"/>
      <c r="R95" s="767"/>
      <c r="S95" s="767"/>
      <c r="T95" s="767"/>
      <c r="U95" s="767"/>
      <c r="V95" s="767"/>
      <c r="W95" s="767"/>
      <c r="X95" s="780">
        <v>53.922505938242288</v>
      </c>
      <c r="Y95" s="797">
        <v>14299</v>
      </c>
      <c r="Z95" s="782">
        <v>82.2</v>
      </c>
      <c r="AA95" s="798">
        <f t="shared" si="0"/>
        <v>173954</v>
      </c>
      <c r="AB95" s="784">
        <v>88.112389698743854</v>
      </c>
      <c r="AC95" s="785">
        <v>113.1</v>
      </c>
      <c r="AD95" s="786">
        <v>68.099999999999994</v>
      </c>
      <c r="AE95" s="787">
        <v>143</v>
      </c>
      <c r="AF95" s="799">
        <f t="shared" si="1"/>
        <v>1.0229999999999999</v>
      </c>
      <c r="AG95" s="776">
        <v>79</v>
      </c>
      <c r="AH95" s="777">
        <v>82.544640334475901</v>
      </c>
      <c r="AI95" s="778">
        <v>78.599999999999994</v>
      </c>
      <c r="AP95" s="713">
        <v>51</v>
      </c>
    </row>
    <row r="96" spans="1:42" ht="13.5" customHeight="1">
      <c r="A96" s="726"/>
      <c r="B96" s="662"/>
      <c r="C96" s="608" t="s">
        <v>420</v>
      </c>
      <c r="D96" s="839">
        <v>86.247693243504401</v>
      </c>
      <c r="E96" s="1640">
        <v>1151774</v>
      </c>
      <c r="F96" s="1553">
        <v>604778</v>
      </c>
      <c r="G96" s="835">
        <v>54.97980997624704</v>
      </c>
      <c r="H96" s="1544">
        <v>972871.6</v>
      </c>
      <c r="I96" s="1730">
        <v>0.38</v>
      </c>
      <c r="J96" s="1554">
        <v>248744</v>
      </c>
      <c r="K96" s="1751">
        <v>1.1639999999999999</v>
      </c>
      <c r="L96" s="1647">
        <v>222723</v>
      </c>
      <c r="M96" s="766"/>
      <c r="N96" s="767"/>
      <c r="O96" s="767"/>
      <c r="P96" s="767"/>
      <c r="Q96" s="767"/>
      <c r="R96" s="767"/>
      <c r="S96" s="767"/>
      <c r="T96" s="767"/>
      <c r="U96" s="767"/>
      <c r="V96" s="767"/>
      <c r="W96" s="767"/>
      <c r="X96" s="780">
        <v>54.97980997624704</v>
      </c>
      <c r="Y96" s="797">
        <v>20596</v>
      </c>
      <c r="Z96" s="782">
        <v>82.8</v>
      </c>
      <c r="AA96" s="798">
        <f t="shared" si="0"/>
        <v>248744</v>
      </c>
      <c r="AB96" s="784">
        <v>100.33153788851878</v>
      </c>
      <c r="AC96" s="785">
        <v>112.9</v>
      </c>
      <c r="AD96" s="786">
        <v>68</v>
      </c>
      <c r="AE96" s="787">
        <v>143.1</v>
      </c>
      <c r="AF96" s="799">
        <f t="shared" si="1"/>
        <v>1.1639999999999999</v>
      </c>
      <c r="AG96" s="776">
        <v>79.599999999999994</v>
      </c>
      <c r="AH96" s="777">
        <v>83.158926029988294</v>
      </c>
      <c r="AI96" s="778">
        <v>89.5</v>
      </c>
      <c r="AP96" s="713">
        <v>52</v>
      </c>
    </row>
    <row r="97" spans="1:42" ht="13.5" customHeight="1">
      <c r="A97" s="726"/>
      <c r="B97" s="662"/>
      <c r="C97" s="608" t="s">
        <v>421</v>
      </c>
      <c r="D97" s="839">
        <v>85.692688782477987</v>
      </c>
      <c r="E97" s="1640">
        <v>1101315</v>
      </c>
      <c r="F97" s="1553">
        <v>724997</v>
      </c>
      <c r="G97" s="835">
        <v>54.97980997624704</v>
      </c>
      <c r="H97" s="1544">
        <v>967608.4</v>
      </c>
      <c r="I97" s="1730">
        <v>0.39</v>
      </c>
      <c r="J97" s="1554">
        <v>224353</v>
      </c>
      <c r="K97" s="1751">
        <v>0.95199999999999996</v>
      </c>
      <c r="L97" s="1647">
        <v>219565</v>
      </c>
      <c r="M97" s="766"/>
      <c r="N97" s="767"/>
      <c r="O97" s="767"/>
      <c r="P97" s="767"/>
      <c r="Q97" s="767"/>
      <c r="R97" s="767"/>
      <c r="S97" s="767"/>
      <c r="T97" s="767"/>
      <c r="U97" s="767"/>
      <c r="V97" s="767"/>
      <c r="W97" s="767"/>
      <c r="X97" s="780">
        <v>54.97980997624704</v>
      </c>
      <c r="Y97" s="797">
        <v>18711</v>
      </c>
      <c r="Z97" s="782">
        <v>83.4</v>
      </c>
      <c r="AA97" s="798">
        <f t="shared" si="0"/>
        <v>224353</v>
      </c>
      <c r="AB97" s="784">
        <v>85.87034415933563</v>
      </c>
      <c r="AC97" s="785">
        <v>112.1</v>
      </c>
      <c r="AD97" s="786">
        <v>69.599999999999994</v>
      </c>
      <c r="AE97" s="787">
        <v>145.30000000000001</v>
      </c>
      <c r="AF97" s="799">
        <f t="shared" si="1"/>
        <v>0.95199999999999996</v>
      </c>
      <c r="AG97" s="776">
        <v>79.900000000000006</v>
      </c>
      <c r="AH97" s="777">
        <v>83.466068877744448</v>
      </c>
      <c r="AI97" s="778">
        <v>76.599999999999994</v>
      </c>
      <c r="AP97" s="713">
        <v>52</v>
      </c>
    </row>
    <row r="98" spans="1:42" ht="13.5" customHeight="1">
      <c r="A98" s="726"/>
      <c r="B98" s="662"/>
      <c r="C98" s="608" t="s">
        <v>422</v>
      </c>
      <c r="D98" s="839">
        <v>84.027675399398746</v>
      </c>
      <c r="E98" s="1640">
        <v>1124079</v>
      </c>
      <c r="F98" s="1553">
        <v>598264</v>
      </c>
      <c r="G98" s="835">
        <v>53.28812351543943</v>
      </c>
      <c r="H98" s="1544">
        <v>965454</v>
      </c>
      <c r="I98" s="1730">
        <v>0.39</v>
      </c>
      <c r="J98" s="1554">
        <v>213853</v>
      </c>
      <c r="K98" s="1751">
        <v>0.89800000000000002</v>
      </c>
      <c r="L98" s="1647">
        <v>214979</v>
      </c>
      <c r="M98" s="766"/>
      <c r="N98" s="767"/>
      <c r="O98" s="767"/>
      <c r="P98" s="767"/>
      <c r="Q98" s="767"/>
      <c r="R98" s="767"/>
      <c r="S98" s="767"/>
      <c r="T98" s="767"/>
      <c r="U98" s="767"/>
      <c r="V98" s="767"/>
      <c r="W98" s="767"/>
      <c r="X98" s="780">
        <v>53.28812351543943</v>
      </c>
      <c r="Y98" s="797">
        <v>17985</v>
      </c>
      <c r="Z98" s="782">
        <v>84.1</v>
      </c>
      <c r="AA98" s="798">
        <f t="shared" si="0"/>
        <v>213853</v>
      </c>
      <c r="AB98" s="784">
        <v>80.153128033844609</v>
      </c>
      <c r="AC98" s="785">
        <v>112.3</v>
      </c>
      <c r="AD98" s="786">
        <v>69.5</v>
      </c>
      <c r="AE98" s="787">
        <v>144.30000000000001</v>
      </c>
      <c r="AF98" s="799">
        <f t="shared" si="1"/>
        <v>0.89800000000000002</v>
      </c>
      <c r="AG98" s="776">
        <v>81</v>
      </c>
      <c r="AH98" s="777">
        <v>84.541068844891129</v>
      </c>
      <c r="AI98" s="778">
        <v>71.5</v>
      </c>
      <c r="AP98" s="713">
        <v>50.4</v>
      </c>
    </row>
    <row r="99" spans="1:42" ht="13.5" customHeight="1">
      <c r="A99" s="726"/>
      <c r="B99" s="662"/>
      <c r="C99" s="608" t="s">
        <v>423</v>
      </c>
      <c r="D99" s="839">
        <v>86.580695920120235</v>
      </c>
      <c r="E99" s="1640">
        <v>1150197</v>
      </c>
      <c r="F99" s="1553">
        <v>687180</v>
      </c>
      <c r="G99" s="835">
        <v>55.085540380047512</v>
      </c>
      <c r="H99" s="1544">
        <v>963380.5</v>
      </c>
      <c r="I99" s="1730">
        <v>0.4</v>
      </c>
      <c r="J99" s="1554">
        <v>202031</v>
      </c>
      <c r="K99" s="1751">
        <v>0.94399999999999995</v>
      </c>
      <c r="L99" s="1647">
        <v>221198</v>
      </c>
      <c r="M99" s="766"/>
      <c r="N99" s="767"/>
      <c r="O99" s="767"/>
      <c r="P99" s="767"/>
      <c r="Q99" s="767"/>
      <c r="R99" s="767"/>
      <c r="S99" s="767"/>
      <c r="T99" s="767"/>
      <c r="U99" s="767"/>
      <c r="V99" s="767"/>
      <c r="W99" s="767"/>
      <c r="X99" s="780">
        <v>55.085540380047512</v>
      </c>
      <c r="Y99" s="797">
        <v>16910</v>
      </c>
      <c r="Z99" s="782">
        <v>83.7</v>
      </c>
      <c r="AA99" s="798">
        <f t="shared" si="0"/>
        <v>202031</v>
      </c>
      <c r="AB99" s="784">
        <v>84.74932138963149</v>
      </c>
      <c r="AC99" s="785">
        <v>112.3</v>
      </c>
      <c r="AD99" s="786">
        <v>70</v>
      </c>
      <c r="AE99" s="787">
        <v>144</v>
      </c>
      <c r="AF99" s="799">
        <f t="shared" si="1"/>
        <v>0.94399999999999995</v>
      </c>
      <c r="AG99" s="776">
        <v>80.599999999999994</v>
      </c>
      <c r="AH99" s="777">
        <v>84.080354573256855</v>
      </c>
      <c r="AI99" s="778">
        <v>75.599999999999994</v>
      </c>
      <c r="AP99" s="713">
        <v>52.1</v>
      </c>
    </row>
    <row r="100" spans="1:42" ht="13.5" customHeight="1">
      <c r="A100" s="726"/>
      <c r="B100" s="662"/>
      <c r="C100" s="608" t="s">
        <v>424</v>
      </c>
      <c r="D100" s="839">
        <v>87.024699488941366</v>
      </c>
      <c r="E100" s="1640">
        <v>1190620</v>
      </c>
      <c r="F100" s="1553">
        <v>667501</v>
      </c>
      <c r="G100" s="835">
        <v>55.931383610451313</v>
      </c>
      <c r="H100" s="1544">
        <v>972145.4</v>
      </c>
      <c r="I100" s="1730">
        <v>0.4</v>
      </c>
      <c r="J100" s="1554">
        <v>360779</v>
      </c>
      <c r="K100" s="1751">
        <v>0.94299999999999995</v>
      </c>
      <c r="L100" s="1647">
        <v>183663</v>
      </c>
      <c r="M100" s="766"/>
      <c r="N100" s="767"/>
      <c r="O100" s="767"/>
      <c r="P100" s="767"/>
      <c r="Q100" s="767"/>
      <c r="R100" s="767"/>
      <c r="S100" s="767"/>
      <c r="T100" s="767"/>
      <c r="U100" s="767"/>
      <c r="V100" s="767"/>
      <c r="W100" s="767"/>
      <c r="X100" s="780">
        <v>55.931383610451313</v>
      </c>
      <c r="Y100" s="797">
        <v>30089</v>
      </c>
      <c r="Z100" s="782">
        <v>83.4</v>
      </c>
      <c r="AA100" s="798">
        <f t="shared" si="0"/>
        <v>360779</v>
      </c>
      <c r="AB100" s="784">
        <v>84.525116835690682</v>
      </c>
      <c r="AC100" s="785">
        <v>112.3</v>
      </c>
      <c r="AD100" s="786">
        <v>70.099999999999994</v>
      </c>
      <c r="AE100" s="787">
        <v>143.6</v>
      </c>
      <c r="AF100" s="799">
        <f t="shared" si="1"/>
        <v>0.94299999999999995</v>
      </c>
      <c r="AG100" s="776">
        <v>80.2</v>
      </c>
      <c r="AH100" s="777">
        <v>83.619640301622553</v>
      </c>
      <c r="AI100" s="778">
        <v>75.400000000000006</v>
      </c>
      <c r="AP100" s="713">
        <v>52.9</v>
      </c>
    </row>
    <row r="101" spans="1:42" ht="13.5" customHeight="1">
      <c r="A101" s="726"/>
      <c r="B101" s="662"/>
      <c r="C101" s="608" t="s">
        <v>425</v>
      </c>
      <c r="D101" s="839">
        <v>88.356710195404759</v>
      </c>
      <c r="E101" s="1640">
        <v>1168206</v>
      </c>
      <c r="F101" s="1553">
        <v>620592</v>
      </c>
      <c r="G101" s="835">
        <v>56.565766033254164</v>
      </c>
      <c r="H101" s="1544">
        <v>966506.6</v>
      </c>
      <c r="I101" s="1730">
        <v>0.41</v>
      </c>
      <c r="J101" s="1554">
        <v>178180</v>
      </c>
      <c r="K101" s="1751">
        <v>0.91500000000000004</v>
      </c>
      <c r="L101" s="1647">
        <v>208795</v>
      </c>
      <c r="M101" s="766"/>
      <c r="N101" s="767"/>
      <c r="O101" s="767"/>
      <c r="P101" s="767"/>
      <c r="Q101" s="767"/>
      <c r="R101" s="767"/>
      <c r="S101" s="767"/>
      <c r="T101" s="767"/>
      <c r="U101" s="767"/>
      <c r="V101" s="767"/>
      <c r="W101" s="767"/>
      <c r="X101" s="780">
        <v>56.565766033254164</v>
      </c>
      <c r="Y101" s="797">
        <v>14878</v>
      </c>
      <c r="Z101" s="782">
        <v>83.5</v>
      </c>
      <c r="AA101" s="798">
        <f t="shared" si="0"/>
        <v>178180</v>
      </c>
      <c r="AB101" s="784">
        <v>81.498355357489558</v>
      </c>
      <c r="AC101" s="785">
        <v>111.6</v>
      </c>
      <c r="AD101" s="786">
        <v>69.5</v>
      </c>
      <c r="AE101" s="787">
        <v>143</v>
      </c>
      <c r="AF101" s="799">
        <f t="shared" si="1"/>
        <v>0.91500000000000004</v>
      </c>
      <c r="AG101" s="776">
        <v>80.400000000000006</v>
      </c>
      <c r="AH101" s="777">
        <v>83.849997437439711</v>
      </c>
      <c r="AI101" s="778">
        <v>72.7</v>
      </c>
      <c r="AP101" s="713">
        <v>53.5</v>
      </c>
    </row>
    <row r="102" spans="1:42" ht="13.5" customHeight="1">
      <c r="A102" s="726"/>
      <c r="B102" s="662"/>
      <c r="C102" s="608" t="s">
        <v>426</v>
      </c>
      <c r="D102" s="839">
        <v>89.133716440841738</v>
      </c>
      <c r="E102" s="1640">
        <v>1163957</v>
      </c>
      <c r="F102" s="1553">
        <v>499522</v>
      </c>
      <c r="G102" s="835">
        <v>56.777226840855114</v>
      </c>
      <c r="H102" s="1544">
        <v>973249.5</v>
      </c>
      <c r="I102" s="1730">
        <v>0.41</v>
      </c>
      <c r="J102" s="1554">
        <v>193670</v>
      </c>
      <c r="K102" s="1751">
        <v>1.008</v>
      </c>
      <c r="L102" s="1647">
        <v>206836</v>
      </c>
      <c r="M102" s="766"/>
      <c r="N102" s="767"/>
      <c r="O102" s="767"/>
      <c r="P102" s="767"/>
      <c r="Q102" s="767"/>
      <c r="R102" s="767"/>
      <c r="S102" s="767"/>
      <c r="T102" s="767"/>
      <c r="U102" s="767"/>
      <c r="V102" s="767"/>
      <c r="W102" s="767"/>
      <c r="X102" s="780">
        <v>56.777226840855114</v>
      </c>
      <c r="Y102" s="797">
        <v>16307</v>
      </c>
      <c r="Z102" s="782">
        <v>84.2</v>
      </c>
      <c r="AA102" s="798">
        <f t="shared" si="0"/>
        <v>193670</v>
      </c>
      <c r="AB102" s="784">
        <v>90.802844346033766</v>
      </c>
      <c r="AC102" s="785">
        <v>111.8</v>
      </c>
      <c r="AD102" s="786">
        <v>70.400000000000006</v>
      </c>
      <c r="AE102" s="787">
        <v>143</v>
      </c>
      <c r="AF102" s="799">
        <f t="shared" si="1"/>
        <v>1.008</v>
      </c>
      <c r="AG102" s="776">
        <v>81.099999999999994</v>
      </c>
      <c r="AH102" s="777">
        <v>84.617854556830167</v>
      </c>
      <c r="AI102" s="778">
        <v>81</v>
      </c>
      <c r="AP102" s="713">
        <v>53.7</v>
      </c>
    </row>
    <row r="103" spans="1:42" ht="13.5" customHeight="1">
      <c r="A103" s="726"/>
      <c r="B103" s="662"/>
      <c r="C103" s="608" t="s">
        <v>166</v>
      </c>
      <c r="D103" s="839">
        <v>85.137684321451573</v>
      </c>
      <c r="E103" s="1640">
        <v>1191918</v>
      </c>
      <c r="F103" s="1553">
        <v>688757</v>
      </c>
      <c r="G103" s="835">
        <v>51.913628266033264</v>
      </c>
      <c r="H103" s="1544">
        <v>974475.3</v>
      </c>
      <c r="I103" s="1730">
        <v>0.41</v>
      </c>
      <c r="J103" s="1554">
        <v>249682</v>
      </c>
      <c r="K103" s="1751">
        <v>0.96699999999999997</v>
      </c>
      <c r="L103" s="1647">
        <v>237437</v>
      </c>
      <c r="M103" s="766"/>
      <c r="N103" s="767"/>
      <c r="O103" s="767"/>
      <c r="P103" s="767"/>
      <c r="Q103" s="767"/>
      <c r="R103" s="767"/>
      <c r="S103" s="767"/>
      <c r="T103" s="767"/>
      <c r="U103" s="767"/>
      <c r="V103" s="767"/>
      <c r="W103" s="767"/>
      <c r="X103" s="780">
        <v>51.913628266033264</v>
      </c>
      <c r="Y103" s="797">
        <v>21173</v>
      </c>
      <c r="Z103" s="782">
        <v>84.8</v>
      </c>
      <c r="AA103" s="798">
        <f t="shared" si="0"/>
        <v>249682</v>
      </c>
      <c r="AB103" s="784">
        <v>87.439776036921401</v>
      </c>
      <c r="AC103" s="785">
        <v>112</v>
      </c>
      <c r="AD103" s="786">
        <v>70.5</v>
      </c>
      <c r="AE103" s="787">
        <v>143.6</v>
      </c>
      <c r="AF103" s="799">
        <f t="shared" si="1"/>
        <v>0.96699999999999997</v>
      </c>
      <c r="AG103" s="776">
        <v>81.8</v>
      </c>
      <c r="AH103" s="777">
        <v>85.308925964281599</v>
      </c>
      <c r="AI103" s="778">
        <v>78</v>
      </c>
      <c r="AP103" s="713">
        <v>49.1</v>
      </c>
    </row>
    <row r="104" spans="1:42" ht="13.5" customHeight="1">
      <c r="A104" s="726"/>
      <c r="B104" s="662"/>
      <c r="C104" s="608" t="s">
        <v>167</v>
      </c>
      <c r="D104" s="839">
        <v>87.912706626583628</v>
      </c>
      <c r="E104" s="1640">
        <v>1166389</v>
      </c>
      <c r="F104" s="1553">
        <v>587187</v>
      </c>
      <c r="G104" s="835">
        <v>52.548010688836115</v>
      </c>
      <c r="H104" s="1544">
        <v>971324.2</v>
      </c>
      <c r="I104" s="1730">
        <v>0.42</v>
      </c>
      <c r="J104" s="1554">
        <v>252057</v>
      </c>
      <c r="K104" s="1751">
        <v>0.97899999999999998</v>
      </c>
      <c r="L104" s="1647">
        <v>228097</v>
      </c>
      <c r="M104" s="766"/>
      <c r="N104" s="767"/>
      <c r="O104" s="767"/>
      <c r="P104" s="767"/>
      <c r="Q104" s="767"/>
      <c r="R104" s="767"/>
      <c r="S104" s="767"/>
      <c r="T104" s="767"/>
      <c r="U104" s="767"/>
      <c r="V104" s="767"/>
      <c r="W104" s="767"/>
      <c r="X104" s="780">
        <v>52.548010688836115</v>
      </c>
      <c r="Y104" s="797">
        <v>21198</v>
      </c>
      <c r="Z104" s="782">
        <v>84.1</v>
      </c>
      <c r="AA104" s="798">
        <f t="shared" ref="AA104:AA167" si="2">ROUND(Y104/Z104*1000,0)</f>
        <v>252057</v>
      </c>
      <c r="AB104" s="784">
        <v>89.569719299359221</v>
      </c>
      <c r="AC104" s="785">
        <v>112.1</v>
      </c>
      <c r="AD104" s="786">
        <v>70.7</v>
      </c>
      <c r="AE104" s="787">
        <v>145.1</v>
      </c>
      <c r="AF104" s="799">
        <f t="shared" ref="AF104:AF167" si="3">ROUND(AB104*AC104/AD104/AE104,3)</f>
        <v>0.97899999999999998</v>
      </c>
      <c r="AG104" s="776">
        <v>81</v>
      </c>
      <c r="AH104" s="777">
        <v>84.541068844891129</v>
      </c>
      <c r="AI104" s="778">
        <v>79.900000000000006</v>
      </c>
      <c r="AP104" s="713">
        <v>49.7</v>
      </c>
    </row>
    <row r="105" spans="1:42" ht="13.5" customHeight="1">
      <c r="A105" s="726"/>
      <c r="B105" s="662"/>
      <c r="C105" s="611" t="s">
        <v>168</v>
      </c>
      <c r="D105" s="839">
        <v>90.021723578484</v>
      </c>
      <c r="E105" s="1640">
        <v>1181148</v>
      </c>
      <c r="F105" s="1553">
        <v>732555</v>
      </c>
      <c r="G105" s="835">
        <v>57.094418052256536</v>
      </c>
      <c r="H105" s="1544">
        <v>982807.8</v>
      </c>
      <c r="I105" s="1730">
        <v>0.42</v>
      </c>
      <c r="J105" s="1554">
        <v>503686</v>
      </c>
      <c r="K105" s="1751">
        <v>1.0269999999999999</v>
      </c>
      <c r="L105" s="1647">
        <v>249336</v>
      </c>
      <c r="M105" s="766"/>
      <c r="N105" s="767"/>
      <c r="O105" s="767"/>
      <c r="P105" s="767"/>
      <c r="Q105" s="767"/>
      <c r="R105" s="767"/>
      <c r="S105" s="767"/>
      <c r="T105" s="767"/>
      <c r="U105" s="767"/>
      <c r="V105" s="767"/>
      <c r="W105" s="767"/>
      <c r="X105" s="780">
        <v>57.094418052256536</v>
      </c>
      <c r="Y105" s="800">
        <v>42360</v>
      </c>
      <c r="Z105" s="791">
        <v>84.1</v>
      </c>
      <c r="AA105" s="801">
        <f t="shared" si="2"/>
        <v>503686</v>
      </c>
      <c r="AB105" s="793">
        <v>94.278014932116506</v>
      </c>
      <c r="AC105" s="794">
        <v>112.2</v>
      </c>
      <c r="AD105" s="795">
        <v>71</v>
      </c>
      <c r="AE105" s="796">
        <v>145.1</v>
      </c>
      <c r="AF105" s="802">
        <f t="shared" si="3"/>
        <v>1.0269999999999999</v>
      </c>
      <c r="AG105" s="776">
        <v>81</v>
      </c>
      <c r="AH105" s="777">
        <v>84.464283132952076</v>
      </c>
      <c r="AI105" s="778">
        <v>84.1</v>
      </c>
      <c r="AP105" s="713">
        <v>54</v>
      </c>
    </row>
    <row r="106" spans="1:42" ht="13.5" customHeight="1">
      <c r="A106" s="720">
        <v>1984</v>
      </c>
      <c r="B106" s="661" t="s">
        <v>434</v>
      </c>
      <c r="C106" s="606" t="s">
        <v>418</v>
      </c>
      <c r="D106" s="1709">
        <v>90.687728931715696</v>
      </c>
      <c r="E106" s="1639">
        <v>1130351</v>
      </c>
      <c r="F106" s="1551">
        <v>445621</v>
      </c>
      <c r="G106" s="842">
        <v>56.671496437054643</v>
      </c>
      <c r="H106" s="1540">
        <v>983796.4</v>
      </c>
      <c r="I106" s="1729">
        <v>0.43</v>
      </c>
      <c r="J106" s="1552">
        <v>193397</v>
      </c>
      <c r="K106" s="1750">
        <v>0.98799999999999999</v>
      </c>
      <c r="L106" s="1646">
        <v>248767</v>
      </c>
      <c r="M106" s="803"/>
      <c r="N106" s="767"/>
      <c r="O106" s="767"/>
      <c r="P106" s="767"/>
      <c r="Q106" s="767"/>
      <c r="R106" s="767"/>
      <c r="S106" s="767"/>
      <c r="T106" s="767"/>
      <c r="U106" s="767"/>
      <c r="V106" s="767"/>
      <c r="W106" s="767"/>
      <c r="X106" s="768">
        <v>56.671496437054643</v>
      </c>
      <c r="Y106" s="797">
        <v>16284</v>
      </c>
      <c r="Z106" s="782">
        <v>84.2</v>
      </c>
      <c r="AA106" s="798">
        <f t="shared" si="2"/>
        <v>193397</v>
      </c>
      <c r="AB106" s="784">
        <v>89.009207914507172</v>
      </c>
      <c r="AC106" s="785">
        <v>112.2</v>
      </c>
      <c r="AD106" s="786">
        <v>69.400000000000006</v>
      </c>
      <c r="AE106" s="787">
        <v>145.69999999999999</v>
      </c>
      <c r="AF106" s="799">
        <f t="shared" si="3"/>
        <v>0.98799999999999999</v>
      </c>
      <c r="AG106" s="776">
        <v>81</v>
      </c>
      <c r="AH106" s="777">
        <v>84.541068844891129</v>
      </c>
      <c r="AI106" s="778">
        <v>79.400000000000006</v>
      </c>
      <c r="AP106" s="713">
        <v>53.6</v>
      </c>
    </row>
    <row r="107" spans="1:42" ht="13.5" customHeight="1">
      <c r="A107" s="726"/>
      <c r="B107" s="662"/>
      <c r="C107" s="608" t="s">
        <v>419</v>
      </c>
      <c r="D107" s="839">
        <v>94.128756590079433</v>
      </c>
      <c r="E107" s="1640">
        <v>1158875</v>
      </c>
      <c r="F107" s="1553">
        <v>666479</v>
      </c>
      <c r="G107" s="835">
        <v>60.054869358669833</v>
      </c>
      <c r="H107" s="1544">
        <v>987211.9</v>
      </c>
      <c r="I107" s="1730">
        <v>0.43</v>
      </c>
      <c r="J107" s="1554">
        <v>180024</v>
      </c>
      <c r="K107" s="1751">
        <v>1.048</v>
      </c>
      <c r="L107" s="1647">
        <v>226944</v>
      </c>
      <c r="M107" s="803"/>
      <c r="N107" s="767"/>
      <c r="O107" s="767"/>
      <c r="P107" s="767"/>
      <c r="Q107" s="767"/>
      <c r="R107" s="767"/>
      <c r="S107" s="767"/>
      <c r="T107" s="767"/>
      <c r="U107" s="767"/>
      <c r="V107" s="767"/>
      <c r="W107" s="767"/>
      <c r="X107" s="780">
        <v>60.054869358669833</v>
      </c>
      <c r="Y107" s="797">
        <v>15302</v>
      </c>
      <c r="Z107" s="782">
        <v>85</v>
      </c>
      <c r="AA107" s="798">
        <f t="shared" si="2"/>
        <v>180024</v>
      </c>
      <c r="AB107" s="784">
        <v>96.071651363643113</v>
      </c>
      <c r="AC107" s="785">
        <v>112.3</v>
      </c>
      <c r="AD107" s="786">
        <v>70.8</v>
      </c>
      <c r="AE107" s="787">
        <v>145.4</v>
      </c>
      <c r="AF107" s="799">
        <f t="shared" si="3"/>
        <v>1.048</v>
      </c>
      <c r="AG107" s="776">
        <v>81.8</v>
      </c>
      <c r="AH107" s="777">
        <v>85.308925964281599</v>
      </c>
      <c r="AI107" s="778">
        <v>85.7</v>
      </c>
      <c r="AP107" s="713">
        <v>56.8</v>
      </c>
    </row>
    <row r="108" spans="1:42" ht="13.5" customHeight="1">
      <c r="A108" s="726"/>
      <c r="B108" s="662"/>
      <c r="C108" s="608" t="s">
        <v>420</v>
      </c>
      <c r="D108" s="839">
        <v>91.020731608331531</v>
      </c>
      <c r="E108" s="1640">
        <v>1234757</v>
      </c>
      <c r="F108" s="1553">
        <v>859744</v>
      </c>
      <c r="G108" s="835">
        <v>58.46891330166271</v>
      </c>
      <c r="H108" s="1544">
        <v>1000376.8</v>
      </c>
      <c r="I108" s="1730">
        <v>0.44</v>
      </c>
      <c r="J108" s="1554">
        <v>243388</v>
      </c>
      <c r="K108" s="1751">
        <v>1.1479999999999999</v>
      </c>
      <c r="L108" s="1647">
        <v>243587</v>
      </c>
      <c r="M108" s="803"/>
      <c r="N108" s="767"/>
      <c r="O108" s="767"/>
      <c r="P108" s="767"/>
      <c r="Q108" s="767"/>
      <c r="R108" s="767"/>
      <c r="S108" s="767"/>
      <c r="T108" s="767"/>
      <c r="U108" s="767"/>
      <c r="V108" s="767"/>
      <c r="W108" s="767"/>
      <c r="X108" s="780">
        <v>58.46891330166271</v>
      </c>
      <c r="Y108" s="797">
        <v>20761</v>
      </c>
      <c r="Z108" s="782">
        <v>85.3</v>
      </c>
      <c r="AA108" s="798">
        <f t="shared" si="2"/>
        <v>243388</v>
      </c>
      <c r="AB108" s="784">
        <v>105.82454946006898</v>
      </c>
      <c r="AC108" s="785">
        <v>112.3</v>
      </c>
      <c r="AD108" s="786">
        <v>71.2</v>
      </c>
      <c r="AE108" s="787">
        <v>145.4</v>
      </c>
      <c r="AF108" s="799">
        <f t="shared" si="3"/>
        <v>1.1479999999999999</v>
      </c>
      <c r="AG108" s="776">
        <v>82</v>
      </c>
      <c r="AH108" s="777">
        <v>85.539283100098743</v>
      </c>
      <c r="AI108" s="778">
        <v>94.4</v>
      </c>
      <c r="AP108" s="713">
        <v>55.3</v>
      </c>
    </row>
    <row r="109" spans="1:42" ht="13.5" customHeight="1">
      <c r="A109" s="726"/>
      <c r="B109" s="662"/>
      <c r="C109" s="608" t="s">
        <v>421</v>
      </c>
      <c r="D109" s="839">
        <v>91.131732500536813</v>
      </c>
      <c r="E109" s="1640">
        <v>1161939</v>
      </c>
      <c r="F109" s="1553">
        <v>635680</v>
      </c>
      <c r="G109" s="835">
        <v>58.151722090261288</v>
      </c>
      <c r="H109" s="1544">
        <v>986833.8</v>
      </c>
      <c r="I109" s="1730">
        <v>0.43</v>
      </c>
      <c r="J109" s="1554">
        <v>223525</v>
      </c>
      <c r="K109" s="1751">
        <v>0.97</v>
      </c>
      <c r="L109" s="1647">
        <v>235169</v>
      </c>
      <c r="M109" s="803"/>
      <c r="N109" s="767"/>
      <c r="O109" s="767"/>
      <c r="P109" s="767"/>
      <c r="Q109" s="767"/>
      <c r="R109" s="767"/>
      <c r="S109" s="767"/>
      <c r="T109" s="767"/>
      <c r="U109" s="767"/>
      <c r="V109" s="767"/>
      <c r="W109" s="767"/>
      <c r="X109" s="780">
        <v>58.151722090261288</v>
      </c>
      <c r="Y109" s="797">
        <v>19089</v>
      </c>
      <c r="Z109" s="782">
        <v>85.4</v>
      </c>
      <c r="AA109" s="798">
        <f t="shared" si="2"/>
        <v>223525</v>
      </c>
      <c r="AB109" s="784">
        <v>91.587560284826637</v>
      </c>
      <c r="AC109" s="785">
        <v>112.3</v>
      </c>
      <c r="AD109" s="786">
        <v>72.2</v>
      </c>
      <c r="AE109" s="787">
        <v>146.9</v>
      </c>
      <c r="AF109" s="799">
        <f t="shared" si="3"/>
        <v>0.97</v>
      </c>
      <c r="AG109" s="776">
        <v>82.3</v>
      </c>
      <c r="AH109" s="777">
        <v>85.769640235915901</v>
      </c>
      <c r="AI109" s="778">
        <v>81.7</v>
      </c>
      <c r="AP109" s="713">
        <v>55</v>
      </c>
    </row>
    <row r="110" spans="1:42" ht="13.5" customHeight="1">
      <c r="A110" s="726"/>
      <c r="B110" s="662"/>
      <c r="C110" s="608" t="s">
        <v>422</v>
      </c>
      <c r="D110" s="839">
        <v>92.130740530384358</v>
      </c>
      <c r="E110" s="1640">
        <v>1177170</v>
      </c>
      <c r="F110" s="1553">
        <v>624313</v>
      </c>
      <c r="G110" s="835">
        <v>60.160599762470312</v>
      </c>
      <c r="H110" s="1544">
        <v>980482.7</v>
      </c>
      <c r="I110" s="1730">
        <v>0.43</v>
      </c>
      <c r="J110" s="1554">
        <v>208903</v>
      </c>
      <c r="K110" s="1751">
        <v>0.94</v>
      </c>
      <c r="L110" s="1647">
        <v>243419</v>
      </c>
      <c r="M110" s="803"/>
      <c r="N110" s="767"/>
      <c r="O110" s="767"/>
      <c r="P110" s="767"/>
      <c r="Q110" s="767"/>
      <c r="R110" s="767"/>
      <c r="S110" s="767"/>
      <c r="T110" s="767"/>
      <c r="U110" s="767"/>
      <c r="V110" s="767"/>
      <c r="W110" s="767"/>
      <c r="X110" s="780">
        <v>60.160599762470312</v>
      </c>
      <c r="Y110" s="797">
        <v>17903</v>
      </c>
      <c r="Z110" s="782">
        <v>85.7</v>
      </c>
      <c r="AA110" s="798">
        <f t="shared" si="2"/>
        <v>208903</v>
      </c>
      <c r="AB110" s="784">
        <v>88.00028742177345</v>
      </c>
      <c r="AC110" s="785">
        <v>112.4</v>
      </c>
      <c r="AD110" s="786">
        <v>71.900000000000006</v>
      </c>
      <c r="AE110" s="787">
        <v>146.4</v>
      </c>
      <c r="AF110" s="799">
        <f t="shared" si="3"/>
        <v>0.94</v>
      </c>
      <c r="AG110" s="776">
        <v>82.8</v>
      </c>
      <c r="AH110" s="777">
        <v>86.307140219489213</v>
      </c>
      <c r="AI110" s="778">
        <v>78.5</v>
      </c>
      <c r="AP110" s="713">
        <v>56.9</v>
      </c>
    </row>
    <row r="111" spans="1:42" ht="13.5" customHeight="1">
      <c r="A111" s="726"/>
      <c r="B111" s="662"/>
      <c r="C111" s="608" t="s">
        <v>423</v>
      </c>
      <c r="D111" s="839">
        <v>93.351750344642454</v>
      </c>
      <c r="E111" s="1640">
        <v>1196050</v>
      </c>
      <c r="F111" s="1553">
        <v>710041</v>
      </c>
      <c r="G111" s="835">
        <v>60.794982185273163</v>
      </c>
      <c r="H111" s="1544">
        <v>987248.1</v>
      </c>
      <c r="I111" s="1730">
        <v>0.43</v>
      </c>
      <c r="J111" s="1554">
        <v>206702</v>
      </c>
      <c r="K111" s="1751">
        <v>0.96699999999999997</v>
      </c>
      <c r="L111" s="1647">
        <v>232516</v>
      </c>
      <c r="M111" s="803"/>
      <c r="N111" s="767"/>
      <c r="O111" s="767"/>
      <c r="P111" s="767"/>
      <c r="Q111" s="767"/>
      <c r="R111" s="767"/>
      <c r="S111" s="767"/>
      <c r="T111" s="767"/>
      <c r="U111" s="767"/>
      <c r="V111" s="767"/>
      <c r="W111" s="767"/>
      <c r="X111" s="780">
        <v>60.794982185273163</v>
      </c>
      <c r="Y111" s="797">
        <v>17611</v>
      </c>
      <c r="Z111" s="782">
        <v>85.2</v>
      </c>
      <c r="AA111" s="798">
        <f t="shared" si="2"/>
        <v>206702</v>
      </c>
      <c r="AB111" s="784">
        <v>91.251253453915396</v>
      </c>
      <c r="AC111" s="785">
        <v>112.3</v>
      </c>
      <c r="AD111" s="786">
        <v>72.7</v>
      </c>
      <c r="AE111" s="787">
        <v>145.80000000000001</v>
      </c>
      <c r="AF111" s="799">
        <f t="shared" si="3"/>
        <v>0.96699999999999997</v>
      </c>
      <c r="AG111" s="776">
        <v>82.4</v>
      </c>
      <c r="AH111" s="777">
        <v>85.846425947854939</v>
      </c>
      <c r="AI111" s="778">
        <v>81.400000000000006</v>
      </c>
      <c r="AP111" s="713">
        <v>57.5</v>
      </c>
    </row>
    <row r="112" spans="1:42" ht="13.5" customHeight="1">
      <c r="A112" s="726"/>
      <c r="B112" s="662"/>
      <c r="C112" s="608" t="s">
        <v>424</v>
      </c>
      <c r="D112" s="839">
        <v>92.574744099205489</v>
      </c>
      <c r="E112" s="1640">
        <v>1239054</v>
      </c>
      <c r="F112" s="1553">
        <v>792363</v>
      </c>
      <c r="G112" s="835">
        <v>59.103295724465561</v>
      </c>
      <c r="H112" s="1544">
        <v>983718.5</v>
      </c>
      <c r="I112" s="1730">
        <v>0.45</v>
      </c>
      <c r="J112" s="1554">
        <v>348341</v>
      </c>
      <c r="K112" s="1751">
        <v>0.96299999999999997</v>
      </c>
      <c r="L112" s="1647">
        <v>257854</v>
      </c>
      <c r="M112" s="803"/>
      <c r="N112" s="767"/>
      <c r="O112" s="767"/>
      <c r="P112" s="767"/>
      <c r="Q112" s="767"/>
      <c r="R112" s="767"/>
      <c r="S112" s="767"/>
      <c r="T112" s="767"/>
      <c r="U112" s="767"/>
      <c r="V112" s="767"/>
      <c r="W112" s="767"/>
      <c r="X112" s="780">
        <v>59.103295724465561</v>
      </c>
      <c r="Y112" s="797">
        <v>29818</v>
      </c>
      <c r="Z112" s="782">
        <v>85.6</v>
      </c>
      <c r="AA112" s="798">
        <f t="shared" si="2"/>
        <v>348341</v>
      </c>
      <c r="AB112" s="784">
        <v>90.690742069063347</v>
      </c>
      <c r="AC112" s="785">
        <v>112.3</v>
      </c>
      <c r="AD112" s="786">
        <v>72.8</v>
      </c>
      <c r="AE112" s="787">
        <v>145.30000000000001</v>
      </c>
      <c r="AF112" s="799">
        <f t="shared" si="3"/>
        <v>0.96299999999999997</v>
      </c>
      <c r="AG112" s="776">
        <v>82.7</v>
      </c>
      <c r="AH112" s="777">
        <v>86.153568795611122</v>
      </c>
      <c r="AI112" s="778">
        <v>80.900000000000006</v>
      </c>
      <c r="AP112" s="713">
        <v>55.9</v>
      </c>
    </row>
    <row r="113" spans="1:42" ht="13.5" customHeight="1">
      <c r="A113" s="726"/>
      <c r="B113" s="662"/>
      <c r="C113" s="608" t="s">
        <v>425</v>
      </c>
      <c r="D113" s="839">
        <v>92.241741422589641</v>
      </c>
      <c r="E113" s="1640">
        <v>1200439</v>
      </c>
      <c r="F113" s="1553">
        <v>591419</v>
      </c>
      <c r="G113" s="835">
        <v>58.891834916864617</v>
      </c>
      <c r="H113" s="1544">
        <v>972235.3</v>
      </c>
      <c r="I113" s="1730">
        <v>0.45</v>
      </c>
      <c r="J113" s="1554">
        <v>171543</v>
      </c>
      <c r="K113" s="1751">
        <v>0.91</v>
      </c>
      <c r="L113" s="1647">
        <v>252095</v>
      </c>
      <c r="M113" s="803"/>
      <c r="N113" s="767"/>
      <c r="O113" s="767"/>
      <c r="P113" s="767"/>
      <c r="Q113" s="767"/>
      <c r="R113" s="767"/>
      <c r="S113" s="767"/>
      <c r="T113" s="767"/>
      <c r="U113" s="767"/>
      <c r="V113" s="767"/>
      <c r="W113" s="767"/>
      <c r="X113" s="780">
        <v>58.891834916864617</v>
      </c>
      <c r="Y113" s="797">
        <v>14564</v>
      </c>
      <c r="Z113" s="782">
        <v>84.9</v>
      </c>
      <c r="AA113" s="798">
        <f t="shared" si="2"/>
        <v>171543</v>
      </c>
      <c r="AB113" s="784">
        <v>84.74932138963149</v>
      </c>
      <c r="AC113" s="785">
        <v>112.3</v>
      </c>
      <c r="AD113" s="786">
        <v>71.900000000000006</v>
      </c>
      <c r="AE113" s="787">
        <v>145.4</v>
      </c>
      <c r="AF113" s="799">
        <f t="shared" si="3"/>
        <v>0.91</v>
      </c>
      <c r="AG113" s="776">
        <v>81.7</v>
      </c>
      <c r="AH113" s="777">
        <v>85.155354540403522</v>
      </c>
      <c r="AI113" s="778">
        <v>75.599999999999994</v>
      </c>
      <c r="AP113" s="713">
        <v>55.7</v>
      </c>
    </row>
    <row r="114" spans="1:42" ht="13.5" customHeight="1">
      <c r="A114" s="726"/>
      <c r="B114" s="662"/>
      <c r="C114" s="608" t="s">
        <v>426</v>
      </c>
      <c r="D114" s="839">
        <v>93.01874766802662</v>
      </c>
      <c r="E114" s="1640">
        <v>1180041</v>
      </c>
      <c r="F114" s="1553">
        <v>586404</v>
      </c>
      <c r="G114" s="835">
        <v>60.37206057007127</v>
      </c>
      <c r="H114" s="1544">
        <v>987264.7</v>
      </c>
      <c r="I114" s="1730">
        <v>0.45</v>
      </c>
      <c r="J114" s="1554">
        <v>193801</v>
      </c>
      <c r="K114" s="1751">
        <v>1.0109999999999999</v>
      </c>
      <c r="L114" s="1647">
        <v>228523</v>
      </c>
      <c r="M114" s="803"/>
      <c r="N114" s="767"/>
      <c r="O114" s="767"/>
      <c r="P114" s="767"/>
      <c r="Q114" s="767"/>
      <c r="R114" s="767"/>
      <c r="S114" s="767"/>
      <c r="T114" s="767"/>
      <c r="U114" s="767"/>
      <c r="V114" s="767"/>
      <c r="W114" s="767"/>
      <c r="X114" s="780">
        <v>60.37206057007127</v>
      </c>
      <c r="Y114" s="797">
        <v>16725</v>
      </c>
      <c r="Z114" s="782">
        <v>86.3</v>
      </c>
      <c r="AA114" s="798">
        <f t="shared" si="2"/>
        <v>193801</v>
      </c>
      <c r="AB114" s="784">
        <v>95.174833147879824</v>
      </c>
      <c r="AC114" s="785">
        <v>112.4</v>
      </c>
      <c r="AD114" s="786">
        <v>72.8</v>
      </c>
      <c r="AE114" s="787">
        <v>145.30000000000001</v>
      </c>
      <c r="AF114" s="799">
        <f t="shared" si="3"/>
        <v>1.0109999999999999</v>
      </c>
      <c r="AG114" s="776">
        <v>83.3</v>
      </c>
      <c r="AH114" s="777">
        <v>86.767854491123487</v>
      </c>
      <c r="AI114" s="778">
        <v>84.9</v>
      </c>
      <c r="AP114" s="713">
        <v>57.1</v>
      </c>
    </row>
    <row r="115" spans="1:42" ht="13.5" customHeight="1">
      <c r="A115" s="726"/>
      <c r="B115" s="662"/>
      <c r="C115" s="608" t="s">
        <v>166</v>
      </c>
      <c r="D115" s="839">
        <v>95.127764619926992</v>
      </c>
      <c r="E115" s="1640">
        <v>1240426</v>
      </c>
      <c r="F115" s="1553">
        <v>656896</v>
      </c>
      <c r="G115" s="835">
        <v>62.063747030878872</v>
      </c>
      <c r="H115" s="1544">
        <v>992158.1</v>
      </c>
      <c r="I115" s="1730">
        <v>0.45</v>
      </c>
      <c r="J115" s="1554">
        <v>239029</v>
      </c>
      <c r="K115" s="1751">
        <v>1.022</v>
      </c>
      <c r="L115" s="1647">
        <v>251960</v>
      </c>
      <c r="M115" s="803"/>
      <c r="N115" s="767"/>
      <c r="O115" s="767"/>
      <c r="P115" s="767"/>
      <c r="Q115" s="767"/>
      <c r="R115" s="767"/>
      <c r="S115" s="767"/>
      <c r="T115" s="767"/>
      <c r="U115" s="767"/>
      <c r="V115" s="767"/>
      <c r="W115" s="767"/>
      <c r="X115" s="780">
        <v>62.063747030878872</v>
      </c>
      <c r="Y115" s="797">
        <v>20676</v>
      </c>
      <c r="Z115" s="782">
        <v>86.5</v>
      </c>
      <c r="AA115" s="798">
        <f t="shared" si="2"/>
        <v>239029</v>
      </c>
      <c r="AB115" s="784">
        <v>97.64108324122887</v>
      </c>
      <c r="AC115" s="785">
        <v>112.4</v>
      </c>
      <c r="AD115" s="786">
        <v>73.099999999999994</v>
      </c>
      <c r="AE115" s="787">
        <v>146.9</v>
      </c>
      <c r="AF115" s="799">
        <f t="shared" si="3"/>
        <v>1.022</v>
      </c>
      <c r="AG115" s="776">
        <v>83.6</v>
      </c>
      <c r="AH115" s="777">
        <v>87.074997338879697</v>
      </c>
      <c r="AI115" s="778">
        <v>87.1</v>
      </c>
      <c r="AP115" s="713">
        <v>58.7</v>
      </c>
    </row>
    <row r="116" spans="1:42" ht="13.5" customHeight="1">
      <c r="A116" s="726"/>
      <c r="B116" s="662"/>
      <c r="C116" s="608" t="s">
        <v>167</v>
      </c>
      <c r="D116" s="839">
        <v>94.128756590079433</v>
      </c>
      <c r="E116" s="1640">
        <v>1179664</v>
      </c>
      <c r="F116" s="1553">
        <v>642691</v>
      </c>
      <c r="G116" s="835">
        <v>60.054869358669833</v>
      </c>
      <c r="H116" s="1544">
        <v>993354.9</v>
      </c>
      <c r="I116" s="1730">
        <v>0.45</v>
      </c>
      <c r="J116" s="1554">
        <v>246317</v>
      </c>
      <c r="K116" s="1751">
        <v>0.999</v>
      </c>
      <c r="L116" s="1647">
        <v>249533</v>
      </c>
      <c r="M116" s="803"/>
      <c r="N116" s="767"/>
      <c r="O116" s="767"/>
      <c r="P116" s="767"/>
      <c r="Q116" s="767"/>
      <c r="R116" s="767"/>
      <c r="S116" s="767"/>
      <c r="T116" s="767"/>
      <c r="U116" s="767"/>
      <c r="V116" s="767"/>
      <c r="W116" s="767"/>
      <c r="X116" s="780">
        <v>60.054869358669833</v>
      </c>
      <c r="Y116" s="797">
        <v>21134</v>
      </c>
      <c r="Z116" s="782">
        <v>85.8</v>
      </c>
      <c r="AA116" s="798">
        <f t="shared" si="2"/>
        <v>246317</v>
      </c>
      <c r="AB116" s="784">
        <v>95.959549086672695</v>
      </c>
      <c r="AC116" s="785">
        <v>112.4</v>
      </c>
      <c r="AD116" s="786">
        <v>73.099999999999994</v>
      </c>
      <c r="AE116" s="787">
        <v>147.69999999999999</v>
      </c>
      <c r="AF116" s="799">
        <f t="shared" si="3"/>
        <v>0.999</v>
      </c>
      <c r="AG116" s="776">
        <v>83</v>
      </c>
      <c r="AH116" s="777">
        <v>86.460711643367318</v>
      </c>
      <c r="AI116" s="778">
        <v>85.6</v>
      </c>
      <c r="AP116" s="713">
        <v>56.8</v>
      </c>
    </row>
    <row r="117" spans="1:42" ht="13.5" customHeight="1">
      <c r="A117" s="750"/>
      <c r="B117" s="788"/>
      <c r="C117" s="611" t="s">
        <v>168</v>
      </c>
      <c r="D117" s="1710">
        <v>94.017755697874151</v>
      </c>
      <c r="E117" s="1641">
        <v>1189013</v>
      </c>
      <c r="F117" s="1555">
        <v>748174</v>
      </c>
      <c r="G117" s="848">
        <v>62.698129453681716</v>
      </c>
      <c r="H117" s="1548">
        <v>995165.8</v>
      </c>
      <c r="I117" s="1731">
        <v>0.46</v>
      </c>
      <c r="J117" s="1556">
        <v>491302</v>
      </c>
      <c r="K117" s="1752">
        <v>1.02</v>
      </c>
      <c r="L117" s="1648">
        <v>230103</v>
      </c>
      <c r="M117" s="803"/>
      <c r="N117" s="767"/>
      <c r="O117" s="767"/>
      <c r="P117" s="767"/>
      <c r="Q117" s="767"/>
      <c r="R117" s="767"/>
      <c r="S117" s="767"/>
      <c r="T117" s="767"/>
      <c r="U117" s="767"/>
      <c r="V117" s="767"/>
      <c r="W117" s="767"/>
      <c r="X117" s="789">
        <v>62.698129453681716</v>
      </c>
      <c r="Y117" s="800">
        <v>42252</v>
      </c>
      <c r="Z117" s="791">
        <v>86</v>
      </c>
      <c r="AA117" s="801">
        <f t="shared" si="2"/>
        <v>491302</v>
      </c>
      <c r="AB117" s="793">
        <v>98.42579918002177</v>
      </c>
      <c r="AC117" s="794">
        <v>112.3</v>
      </c>
      <c r="AD117" s="795">
        <v>73.400000000000006</v>
      </c>
      <c r="AE117" s="796">
        <v>147.6</v>
      </c>
      <c r="AF117" s="802">
        <f t="shared" si="3"/>
        <v>1.02</v>
      </c>
      <c r="AG117" s="776">
        <v>83.2</v>
      </c>
      <c r="AH117" s="777">
        <v>86.614283067245424</v>
      </c>
      <c r="AI117" s="778">
        <v>87.8</v>
      </c>
      <c r="AP117" s="713">
        <v>59.3</v>
      </c>
    </row>
    <row r="118" spans="1:42" ht="13.5" customHeight="1">
      <c r="A118" s="726">
        <v>1985</v>
      </c>
      <c r="B118" s="662" t="s">
        <v>435</v>
      </c>
      <c r="C118" s="606" t="s">
        <v>418</v>
      </c>
      <c r="D118" s="839">
        <v>94.350758374490013</v>
      </c>
      <c r="E118" s="1640">
        <v>1167263</v>
      </c>
      <c r="F118" s="1553">
        <v>574623</v>
      </c>
      <c r="G118" s="835">
        <v>62.486668646080766</v>
      </c>
      <c r="H118" s="1544">
        <v>966888.5</v>
      </c>
      <c r="I118" s="1730">
        <v>0.47</v>
      </c>
      <c r="J118" s="1554">
        <v>185418</v>
      </c>
      <c r="K118" s="1751">
        <v>0.98499999999999999</v>
      </c>
      <c r="L118" s="1647">
        <v>259328</v>
      </c>
      <c r="M118" s="803"/>
      <c r="N118" s="767"/>
      <c r="O118" s="767"/>
      <c r="P118" s="767"/>
      <c r="Q118" s="767"/>
      <c r="R118" s="767"/>
      <c r="S118" s="767"/>
      <c r="T118" s="767"/>
      <c r="U118" s="767"/>
      <c r="V118" s="767"/>
      <c r="W118" s="767"/>
      <c r="X118" s="768">
        <v>62.486668646080766</v>
      </c>
      <c r="Y118" s="797">
        <v>15983</v>
      </c>
      <c r="Z118" s="782">
        <v>86.2</v>
      </c>
      <c r="AA118" s="798">
        <f t="shared" si="2"/>
        <v>185418</v>
      </c>
      <c r="AB118" s="784">
        <v>92.035969392708282</v>
      </c>
      <c r="AC118" s="785">
        <v>113.1</v>
      </c>
      <c r="AD118" s="786">
        <v>71.8</v>
      </c>
      <c r="AE118" s="787">
        <v>147.19999999999999</v>
      </c>
      <c r="AF118" s="799">
        <f t="shared" si="3"/>
        <v>0.98499999999999999</v>
      </c>
      <c r="AG118" s="776">
        <v>83.8</v>
      </c>
      <c r="AH118" s="777">
        <v>86.747890206019349</v>
      </c>
      <c r="AI118" s="778">
        <v>82.1</v>
      </c>
      <c r="AP118" s="713">
        <v>59.1</v>
      </c>
    </row>
    <row r="119" spans="1:42" ht="13.5" customHeight="1">
      <c r="A119" s="726"/>
      <c r="B119" s="662"/>
      <c r="C119" s="608" t="s">
        <v>419</v>
      </c>
      <c r="D119" s="839">
        <v>92.907746775821337</v>
      </c>
      <c r="E119" s="1640">
        <v>1155975</v>
      </c>
      <c r="F119" s="1553">
        <v>683356</v>
      </c>
      <c r="G119" s="835">
        <v>61.112173396674585</v>
      </c>
      <c r="H119" s="1544">
        <v>998153.1</v>
      </c>
      <c r="I119" s="1730">
        <v>0.48</v>
      </c>
      <c r="J119" s="1554">
        <v>166033</v>
      </c>
      <c r="K119" s="1751">
        <v>0.997</v>
      </c>
      <c r="L119" s="1647">
        <v>252396</v>
      </c>
      <c r="M119" s="803"/>
      <c r="N119" s="767"/>
      <c r="O119" s="767"/>
      <c r="P119" s="767"/>
      <c r="Q119" s="767"/>
      <c r="R119" s="767"/>
      <c r="S119" s="767"/>
      <c r="T119" s="767"/>
      <c r="U119" s="767"/>
      <c r="V119" s="767"/>
      <c r="W119" s="767"/>
      <c r="X119" s="780">
        <v>61.112173396674585</v>
      </c>
      <c r="Y119" s="797">
        <v>14229</v>
      </c>
      <c r="Z119" s="782">
        <v>85.7</v>
      </c>
      <c r="AA119" s="798">
        <f t="shared" si="2"/>
        <v>166033</v>
      </c>
      <c r="AB119" s="784">
        <v>94.838526316968583</v>
      </c>
      <c r="AC119" s="785">
        <v>113</v>
      </c>
      <c r="AD119" s="786">
        <v>73.3</v>
      </c>
      <c r="AE119" s="787">
        <v>146.6</v>
      </c>
      <c r="AF119" s="799">
        <f t="shared" si="3"/>
        <v>0.997</v>
      </c>
      <c r="AG119" s="776">
        <v>83.5</v>
      </c>
      <c r="AH119" s="777">
        <v>86.397747359577266</v>
      </c>
      <c r="AI119" s="778">
        <v>84.6</v>
      </c>
      <c r="AP119" s="713">
        <v>57.8</v>
      </c>
    </row>
    <row r="120" spans="1:42" ht="13.5" customHeight="1">
      <c r="A120" s="726"/>
      <c r="B120" s="662"/>
      <c r="C120" s="608" t="s">
        <v>420</v>
      </c>
      <c r="D120" s="839">
        <v>93.462751236847751</v>
      </c>
      <c r="E120" s="1640">
        <v>1246100</v>
      </c>
      <c r="F120" s="1553">
        <v>720096</v>
      </c>
      <c r="G120" s="835">
        <v>60.794982185273163</v>
      </c>
      <c r="H120" s="1544">
        <v>983044.9</v>
      </c>
      <c r="I120" s="1730">
        <v>0.48</v>
      </c>
      <c r="J120" s="1554">
        <v>247390</v>
      </c>
      <c r="K120" s="1751">
        <v>1.135</v>
      </c>
      <c r="L120" s="1647">
        <v>238941</v>
      </c>
      <c r="M120" s="803"/>
      <c r="N120" s="767"/>
      <c r="O120" s="767"/>
      <c r="P120" s="767"/>
      <c r="Q120" s="767"/>
      <c r="R120" s="767"/>
      <c r="S120" s="767"/>
      <c r="T120" s="767"/>
      <c r="U120" s="767"/>
      <c r="V120" s="767"/>
      <c r="W120" s="767"/>
      <c r="X120" s="780">
        <v>60.794982185273163</v>
      </c>
      <c r="Y120" s="797">
        <v>21325</v>
      </c>
      <c r="Z120" s="782">
        <v>86.2</v>
      </c>
      <c r="AA120" s="798">
        <f t="shared" si="2"/>
        <v>247390</v>
      </c>
      <c r="AB120" s="784">
        <v>108.85131093827009</v>
      </c>
      <c r="AC120" s="785">
        <v>112.6</v>
      </c>
      <c r="AD120" s="786">
        <v>73.2</v>
      </c>
      <c r="AE120" s="787">
        <v>147.5</v>
      </c>
      <c r="AF120" s="799">
        <f t="shared" si="3"/>
        <v>1.135</v>
      </c>
      <c r="AG120" s="776">
        <v>83.9</v>
      </c>
      <c r="AH120" s="777">
        <v>86.835425917629877</v>
      </c>
      <c r="AI120" s="778">
        <v>97.1</v>
      </c>
      <c r="AP120" s="713">
        <v>57.5</v>
      </c>
    </row>
    <row r="121" spans="1:42" ht="13.5" customHeight="1">
      <c r="A121" s="726"/>
      <c r="B121" s="662"/>
      <c r="C121" s="608" t="s">
        <v>421</v>
      </c>
      <c r="D121" s="839">
        <v>97.125780679622068</v>
      </c>
      <c r="E121" s="1640">
        <v>1189372</v>
      </c>
      <c r="F121" s="1553">
        <v>614516</v>
      </c>
      <c r="G121" s="835">
        <v>67.033076009501187</v>
      </c>
      <c r="H121" s="1544">
        <v>999946.5</v>
      </c>
      <c r="I121" s="1730">
        <v>0.49</v>
      </c>
      <c r="J121" s="1554">
        <v>229483</v>
      </c>
      <c r="K121" s="1751">
        <v>0.97499999999999998</v>
      </c>
      <c r="L121" s="1647">
        <v>292298</v>
      </c>
      <c r="M121" s="803"/>
      <c r="N121" s="767"/>
      <c r="O121" s="767"/>
      <c r="P121" s="767"/>
      <c r="Q121" s="767"/>
      <c r="R121" s="767"/>
      <c r="S121" s="767"/>
      <c r="T121" s="767"/>
      <c r="U121" s="767"/>
      <c r="V121" s="767"/>
      <c r="W121" s="767"/>
      <c r="X121" s="780">
        <v>67.033076009501187</v>
      </c>
      <c r="Y121" s="797">
        <v>19965</v>
      </c>
      <c r="Z121" s="782">
        <v>87</v>
      </c>
      <c r="AA121" s="798">
        <f t="shared" si="2"/>
        <v>229483</v>
      </c>
      <c r="AB121" s="784">
        <v>97.304776410317658</v>
      </c>
      <c r="AC121" s="785">
        <v>112.4</v>
      </c>
      <c r="AD121" s="786">
        <v>74.400000000000006</v>
      </c>
      <c r="AE121" s="787">
        <v>150.80000000000001</v>
      </c>
      <c r="AF121" s="799">
        <f t="shared" si="3"/>
        <v>0.97499999999999998</v>
      </c>
      <c r="AG121" s="776">
        <v>84.6</v>
      </c>
      <c r="AH121" s="777">
        <v>87.535711610513971</v>
      </c>
      <c r="AI121" s="778">
        <v>86.8</v>
      </c>
      <c r="AP121" s="713">
        <v>63.4</v>
      </c>
    </row>
    <row r="122" spans="1:42" ht="13.5" customHeight="1">
      <c r="A122" s="726"/>
      <c r="B122" s="662"/>
      <c r="C122" s="608" t="s">
        <v>422</v>
      </c>
      <c r="D122" s="839">
        <v>93.573752129053034</v>
      </c>
      <c r="E122" s="1640">
        <v>1195247</v>
      </c>
      <c r="F122" s="1553">
        <v>615133</v>
      </c>
      <c r="G122" s="835">
        <v>61.006442992874121</v>
      </c>
      <c r="H122" s="1544">
        <v>1000777.8</v>
      </c>
      <c r="I122" s="1730">
        <v>0.5</v>
      </c>
      <c r="J122" s="1554">
        <v>221611</v>
      </c>
      <c r="K122" s="1751">
        <v>0.89900000000000002</v>
      </c>
      <c r="L122" s="1647">
        <v>249292</v>
      </c>
      <c r="M122" s="803"/>
      <c r="N122" s="767"/>
      <c r="O122" s="767"/>
      <c r="P122" s="767"/>
      <c r="Q122" s="767"/>
      <c r="R122" s="767"/>
      <c r="S122" s="767"/>
      <c r="T122" s="767"/>
      <c r="U122" s="767"/>
      <c r="V122" s="767"/>
      <c r="W122" s="767"/>
      <c r="X122" s="780">
        <v>61.006442992874121</v>
      </c>
      <c r="Y122" s="797">
        <v>19258</v>
      </c>
      <c r="Z122" s="782">
        <v>86.9</v>
      </c>
      <c r="AA122" s="798">
        <f t="shared" si="2"/>
        <v>221611</v>
      </c>
      <c r="AB122" s="784">
        <v>89.569719299359221</v>
      </c>
      <c r="AC122" s="785">
        <v>112</v>
      </c>
      <c r="AD122" s="786">
        <v>74</v>
      </c>
      <c r="AE122" s="787">
        <v>150.80000000000001</v>
      </c>
      <c r="AF122" s="799">
        <f t="shared" si="3"/>
        <v>0.89900000000000002</v>
      </c>
      <c r="AG122" s="776">
        <v>84.5</v>
      </c>
      <c r="AH122" s="777">
        <v>87.448175898903486</v>
      </c>
      <c r="AI122" s="778">
        <v>79.900000000000006</v>
      </c>
      <c r="AP122" s="713">
        <v>57.7</v>
      </c>
    </row>
    <row r="123" spans="1:42" ht="13.5" customHeight="1">
      <c r="A123" s="726"/>
      <c r="B123" s="662"/>
      <c r="C123" s="608" t="s">
        <v>423</v>
      </c>
      <c r="D123" s="839">
        <v>92.130740530384358</v>
      </c>
      <c r="E123" s="1640">
        <v>1185620</v>
      </c>
      <c r="F123" s="1553">
        <v>750550</v>
      </c>
      <c r="G123" s="835">
        <v>58.786104513064139</v>
      </c>
      <c r="H123" s="1544">
        <v>1013070.6</v>
      </c>
      <c r="I123" s="1730">
        <v>0.49</v>
      </c>
      <c r="J123" s="1554">
        <v>222724</v>
      </c>
      <c r="K123" s="1751">
        <v>0.88800000000000001</v>
      </c>
      <c r="L123" s="1647">
        <v>211276</v>
      </c>
      <c r="M123" s="803"/>
      <c r="N123" s="767"/>
      <c r="O123" s="767"/>
      <c r="P123" s="767"/>
      <c r="Q123" s="767"/>
      <c r="R123" s="767"/>
      <c r="S123" s="767"/>
      <c r="T123" s="767"/>
      <c r="U123" s="767"/>
      <c r="V123" s="767"/>
      <c r="W123" s="767"/>
      <c r="X123" s="780">
        <v>58.786104513064139</v>
      </c>
      <c r="Y123" s="797">
        <v>19377</v>
      </c>
      <c r="Z123" s="782">
        <v>87</v>
      </c>
      <c r="AA123" s="798">
        <f t="shared" si="2"/>
        <v>222724</v>
      </c>
      <c r="AB123" s="784">
        <v>90.018128407240866</v>
      </c>
      <c r="AC123" s="785">
        <v>111.4</v>
      </c>
      <c r="AD123" s="786">
        <v>75.3</v>
      </c>
      <c r="AE123" s="787">
        <v>150</v>
      </c>
      <c r="AF123" s="799">
        <f t="shared" si="3"/>
        <v>0.88800000000000001</v>
      </c>
      <c r="AG123" s="776">
        <v>84.5</v>
      </c>
      <c r="AH123" s="777">
        <v>87.448175898903486</v>
      </c>
      <c r="AI123" s="778">
        <v>80.3</v>
      </c>
      <c r="AP123" s="713">
        <v>55.6</v>
      </c>
    </row>
    <row r="124" spans="1:42" ht="13.5" customHeight="1">
      <c r="A124" s="726"/>
      <c r="B124" s="662"/>
      <c r="C124" s="608" t="s">
        <v>424</v>
      </c>
      <c r="D124" s="839">
        <v>91.908738745973793</v>
      </c>
      <c r="E124" s="1640">
        <v>1265162</v>
      </c>
      <c r="F124" s="1553">
        <v>662864</v>
      </c>
      <c r="G124" s="835">
        <v>59.42048693586699</v>
      </c>
      <c r="H124" s="1544">
        <v>1012959.3</v>
      </c>
      <c r="I124" s="1730">
        <v>0.49</v>
      </c>
      <c r="J124" s="1554">
        <v>357314</v>
      </c>
      <c r="K124" s="1751">
        <v>0.90200000000000002</v>
      </c>
      <c r="L124" s="1647">
        <v>253282</v>
      </c>
      <c r="M124" s="803"/>
      <c r="N124" s="767"/>
      <c r="O124" s="767"/>
      <c r="P124" s="767"/>
      <c r="Q124" s="767"/>
      <c r="R124" s="767"/>
      <c r="S124" s="767"/>
      <c r="T124" s="767"/>
      <c r="U124" s="767"/>
      <c r="V124" s="767"/>
      <c r="W124" s="767"/>
      <c r="X124" s="780">
        <v>59.42048693586699</v>
      </c>
      <c r="Y124" s="797">
        <v>31265</v>
      </c>
      <c r="Z124" s="782">
        <v>87.5</v>
      </c>
      <c r="AA124" s="798">
        <f t="shared" si="2"/>
        <v>357314</v>
      </c>
      <c r="AB124" s="784">
        <v>90.690742069063347</v>
      </c>
      <c r="AC124" s="785">
        <v>111.2</v>
      </c>
      <c r="AD124" s="786">
        <v>75</v>
      </c>
      <c r="AE124" s="787">
        <v>149.1</v>
      </c>
      <c r="AF124" s="799">
        <f t="shared" si="3"/>
        <v>0.90200000000000002</v>
      </c>
      <c r="AG124" s="776">
        <v>84.8</v>
      </c>
      <c r="AH124" s="777">
        <v>87.798318745345526</v>
      </c>
      <c r="AI124" s="778">
        <v>80.900000000000006</v>
      </c>
      <c r="AP124" s="713">
        <v>56.2</v>
      </c>
    </row>
    <row r="125" spans="1:42" ht="13.5" customHeight="1">
      <c r="A125" s="726"/>
      <c r="B125" s="662"/>
      <c r="C125" s="608" t="s">
        <v>425</v>
      </c>
      <c r="D125" s="839">
        <v>95.127764619926992</v>
      </c>
      <c r="E125" s="1640">
        <v>1213667</v>
      </c>
      <c r="F125" s="1553">
        <v>656265</v>
      </c>
      <c r="G125" s="835">
        <v>63.332511876484567</v>
      </c>
      <c r="H125" s="1544">
        <v>1009909.8</v>
      </c>
      <c r="I125" s="1730">
        <v>0.49</v>
      </c>
      <c r="J125" s="1554">
        <v>181806</v>
      </c>
      <c r="K125" s="1751">
        <v>0.876</v>
      </c>
      <c r="L125" s="1647">
        <v>248379</v>
      </c>
      <c r="M125" s="803"/>
      <c r="N125" s="767"/>
      <c r="O125" s="767"/>
      <c r="P125" s="767"/>
      <c r="Q125" s="767"/>
      <c r="R125" s="767"/>
      <c r="S125" s="767"/>
      <c r="T125" s="767"/>
      <c r="U125" s="767"/>
      <c r="V125" s="767"/>
      <c r="W125" s="767"/>
      <c r="X125" s="780">
        <v>63.332511876484567</v>
      </c>
      <c r="Y125" s="797">
        <v>15908</v>
      </c>
      <c r="Z125" s="782">
        <v>87.5</v>
      </c>
      <c r="AA125" s="798">
        <f t="shared" si="2"/>
        <v>181806</v>
      </c>
      <c r="AB125" s="784">
        <v>86.76716237509892</v>
      </c>
      <c r="AC125" s="785">
        <v>110.9</v>
      </c>
      <c r="AD125" s="786">
        <v>74.099999999999994</v>
      </c>
      <c r="AE125" s="787">
        <v>148.30000000000001</v>
      </c>
      <c r="AF125" s="799">
        <f t="shared" si="3"/>
        <v>0.876</v>
      </c>
      <c r="AG125" s="776">
        <v>85</v>
      </c>
      <c r="AH125" s="777">
        <v>88.060925880177052</v>
      </c>
      <c r="AI125" s="778">
        <v>77.400000000000006</v>
      </c>
      <c r="AP125" s="713">
        <v>59.9</v>
      </c>
    </row>
    <row r="126" spans="1:42" ht="13.5" customHeight="1">
      <c r="A126" s="726"/>
      <c r="B126" s="662"/>
      <c r="C126" s="608" t="s">
        <v>426</v>
      </c>
      <c r="D126" s="839">
        <v>91.24273339274211</v>
      </c>
      <c r="E126" s="1640">
        <v>1210529</v>
      </c>
      <c r="F126" s="1553">
        <v>618391</v>
      </c>
      <c r="G126" s="835">
        <v>59.209026128266039</v>
      </c>
      <c r="H126" s="1544">
        <v>1007222.1</v>
      </c>
      <c r="I126" s="1730">
        <v>0.48</v>
      </c>
      <c r="J126" s="1554">
        <v>209519</v>
      </c>
      <c r="K126" s="1751">
        <v>0.92200000000000004</v>
      </c>
      <c r="L126" s="1647">
        <v>221440</v>
      </c>
      <c r="M126" s="803"/>
      <c r="N126" s="767"/>
      <c r="O126" s="767"/>
      <c r="P126" s="767"/>
      <c r="Q126" s="767"/>
      <c r="R126" s="767"/>
      <c r="S126" s="767"/>
      <c r="T126" s="767"/>
      <c r="U126" s="767"/>
      <c r="V126" s="767"/>
      <c r="W126" s="767"/>
      <c r="X126" s="780">
        <v>59.209026128266039</v>
      </c>
      <c r="Y126" s="797">
        <v>18312</v>
      </c>
      <c r="Z126" s="782">
        <v>87.4</v>
      </c>
      <c r="AA126" s="798">
        <f t="shared" si="2"/>
        <v>209519</v>
      </c>
      <c r="AB126" s="784">
        <v>93.269094439382812</v>
      </c>
      <c r="AC126" s="785">
        <v>110.6</v>
      </c>
      <c r="AD126" s="786">
        <v>75.099999999999994</v>
      </c>
      <c r="AE126" s="787">
        <v>148.9</v>
      </c>
      <c r="AF126" s="799">
        <f t="shared" si="3"/>
        <v>0.92200000000000004</v>
      </c>
      <c r="AG126" s="776">
        <v>84.9</v>
      </c>
      <c r="AH126" s="777">
        <v>87.885854456956025</v>
      </c>
      <c r="AI126" s="778">
        <v>83.2</v>
      </c>
      <c r="AP126" s="713">
        <v>56</v>
      </c>
    </row>
    <row r="127" spans="1:42" ht="13.5" customHeight="1">
      <c r="A127" s="726"/>
      <c r="B127" s="662"/>
      <c r="C127" s="608" t="s">
        <v>166</v>
      </c>
      <c r="D127" s="839">
        <v>92.907746775821337</v>
      </c>
      <c r="E127" s="1640">
        <v>1230035</v>
      </c>
      <c r="F127" s="1553">
        <v>608814</v>
      </c>
      <c r="G127" s="835">
        <v>61.852286223277915</v>
      </c>
      <c r="H127" s="1544">
        <v>999266.3</v>
      </c>
      <c r="I127" s="1730">
        <v>0.49</v>
      </c>
      <c r="J127" s="1554">
        <v>270726</v>
      </c>
      <c r="K127" s="1751">
        <v>0.94</v>
      </c>
      <c r="L127" s="1647">
        <v>240534</v>
      </c>
      <c r="M127" s="803"/>
      <c r="N127" s="767"/>
      <c r="O127" s="767"/>
      <c r="P127" s="767"/>
      <c r="Q127" s="767"/>
      <c r="R127" s="767"/>
      <c r="S127" s="767"/>
      <c r="T127" s="767"/>
      <c r="U127" s="767"/>
      <c r="V127" s="767"/>
      <c r="W127" s="767"/>
      <c r="X127" s="780">
        <v>61.852286223277915</v>
      </c>
      <c r="Y127" s="797">
        <v>23878</v>
      </c>
      <c r="Z127" s="782">
        <v>88.2</v>
      </c>
      <c r="AA127" s="798">
        <f t="shared" si="2"/>
        <v>270726</v>
      </c>
      <c r="AB127" s="784">
        <v>95.511139978791064</v>
      </c>
      <c r="AC127" s="785">
        <v>110.1</v>
      </c>
      <c r="AD127" s="786">
        <v>75.3</v>
      </c>
      <c r="AE127" s="787">
        <v>148.5</v>
      </c>
      <c r="AF127" s="799">
        <f t="shared" si="3"/>
        <v>0.94</v>
      </c>
      <c r="AG127" s="776">
        <v>86</v>
      </c>
      <c r="AH127" s="777">
        <v>89.023818707892715</v>
      </c>
      <c r="AI127" s="778">
        <v>85.2</v>
      </c>
      <c r="AP127" s="713">
        <v>58.5</v>
      </c>
    </row>
    <row r="128" spans="1:42" ht="13.5" customHeight="1">
      <c r="A128" s="726"/>
      <c r="B128" s="662"/>
      <c r="C128" s="608" t="s">
        <v>167</v>
      </c>
      <c r="D128" s="839">
        <v>94.683761051105861</v>
      </c>
      <c r="E128" s="1640">
        <v>1178704</v>
      </c>
      <c r="F128" s="1553">
        <v>642494</v>
      </c>
      <c r="G128" s="835">
        <v>62.592399049881244</v>
      </c>
      <c r="H128" s="1544">
        <v>1004782.8</v>
      </c>
      <c r="I128" s="1730">
        <v>0.49</v>
      </c>
      <c r="J128" s="1554">
        <v>267892</v>
      </c>
      <c r="K128" s="1751">
        <v>0.94099999999999995</v>
      </c>
      <c r="L128" s="1647">
        <v>207716</v>
      </c>
      <c r="M128" s="803"/>
      <c r="N128" s="767"/>
      <c r="O128" s="767"/>
      <c r="P128" s="767"/>
      <c r="Q128" s="767"/>
      <c r="R128" s="767"/>
      <c r="S128" s="767"/>
      <c r="T128" s="767"/>
      <c r="U128" s="767"/>
      <c r="V128" s="767"/>
      <c r="W128" s="767"/>
      <c r="X128" s="780">
        <v>62.592399049881244</v>
      </c>
      <c r="Y128" s="797">
        <v>23387</v>
      </c>
      <c r="Z128" s="782">
        <v>87.3</v>
      </c>
      <c r="AA128" s="798">
        <f t="shared" si="2"/>
        <v>267892</v>
      </c>
      <c r="AB128" s="784">
        <v>96.632162748495176</v>
      </c>
      <c r="AC128" s="785">
        <v>109.8</v>
      </c>
      <c r="AD128" s="786">
        <v>75.8</v>
      </c>
      <c r="AE128" s="787">
        <v>148.69999999999999</v>
      </c>
      <c r="AF128" s="799">
        <f t="shared" si="3"/>
        <v>0.94099999999999995</v>
      </c>
      <c r="AG128" s="776">
        <v>84.8</v>
      </c>
      <c r="AH128" s="777">
        <v>87.798318745345526</v>
      </c>
      <c r="AI128" s="778">
        <v>86.2</v>
      </c>
      <c r="AP128" s="713">
        <v>59.2</v>
      </c>
    </row>
    <row r="129" spans="1:42" ht="13.5" customHeight="1">
      <c r="A129" s="726"/>
      <c r="B129" s="662" t="s">
        <v>173</v>
      </c>
      <c r="C129" s="611" t="s">
        <v>168</v>
      </c>
      <c r="D129" s="839">
        <v>90.687728931715696</v>
      </c>
      <c r="E129" s="1640">
        <v>1171150</v>
      </c>
      <c r="F129" s="1553">
        <v>676280</v>
      </c>
      <c r="G129" s="835">
        <v>59.103295724465561</v>
      </c>
      <c r="H129" s="1544">
        <v>1000296.7</v>
      </c>
      <c r="I129" s="1730">
        <v>0.48</v>
      </c>
      <c r="J129" s="1554">
        <v>509176</v>
      </c>
      <c r="K129" s="1751">
        <v>0.93700000000000006</v>
      </c>
      <c r="L129" s="1647">
        <v>193029</v>
      </c>
      <c r="M129" s="803"/>
      <c r="N129" s="767"/>
      <c r="O129" s="767"/>
      <c r="P129" s="767"/>
      <c r="Q129" s="767"/>
      <c r="R129" s="767"/>
      <c r="S129" s="767"/>
      <c r="T129" s="767"/>
      <c r="U129" s="767"/>
      <c r="V129" s="767"/>
      <c r="W129" s="767"/>
      <c r="X129" s="789">
        <v>59.103295724465561</v>
      </c>
      <c r="Y129" s="800">
        <v>44502</v>
      </c>
      <c r="Z129" s="791">
        <v>87.4</v>
      </c>
      <c r="AA129" s="801">
        <f t="shared" si="2"/>
        <v>509176</v>
      </c>
      <c r="AB129" s="793">
        <v>95.511139978791064</v>
      </c>
      <c r="AC129" s="794">
        <v>109.6</v>
      </c>
      <c r="AD129" s="795">
        <v>75.599999999999994</v>
      </c>
      <c r="AE129" s="796">
        <v>147.69999999999999</v>
      </c>
      <c r="AF129" s="802">
        <f t="shared" si="3"/>
        <v>0.93700000000000006</v>
      </c>
      <c r="AG129" s="776">
        <v>84.7</v>
      </c>
      <c r="AH129" s="777">
        <v>87.710783033735012</v>
      </c>
      <c r="AI129" s="778">
        <v>85.2</v>
      </c>
      <c r="AP129" s="713">
        <v>55.9</v>
      </c>
    </row>
    <row r="130" spans="1:42" ht="13.5" customHeight="1">
      <c r="A130" s="720">
        <v>1986</v>
      </c>
      <c r="B130" s="661" t="s">
        <v>436</v>
      </c>
      <c r="C130" s="606" t="s">
        <v>418</v>
      </c>
      <c r="D130" s="1709">
        <v>91.464735177152676</v>
      </c>
      <c r="E130" s="1639">
        <v>1140590</v>
      </c>
      <c r="F130" s="1551">
        <v>483514</v>
      </c>
      <c r="G130" s="842">
        <v>60.900712589073642</v>
      </c>
      <c r="H130" s="1540">
        <v>972334.5</v>
      </c>
      <c r="I130" s="1729">
        <v>0.46</v>
      </c>
      <c r="J130" s="1552">
        <v>221368</v>
      </c>
      <c r="K130" s="1750">
        <v>0.89800000000000002</v>
      </c>
      <c r="L130" s="1646">
        <v>217956</v>
      </c>
      <c r="M130" s="803"/>
      <c r="N130" s="767"/>
      <c r="O130" s="767"/>
      <c r="P130" s="767"/>
      <c r="Q130" s="767"/>
      <c r="R130" s="767"/>
      <c r="S130" s="767"/>
      <c r="T130" s="767"/>
      <c r="U130" s="767"/>
      <c r="V130" s="767"/>
      <c r="W130" s="767"/>
      <c r="X130" s="780">
        <v>60.900712589073642</v>
      </c>
      <c r="Y130" s="797">
        <v>19414</v>
      </c>
      <c r="Z130" s="782">
        <v>87.7</v>
      </c>
      <c r="AA130" s="798">
        <f t="shared" si="2"/>
        <v>221368</v>
      </c>
      <c r="AB130" s="784">
        <v>88.785003360566336</v>
      </c>
      <c r="AC130" s="785">
        <v>109.3</v>
      </c>
      <c r="AD130" s="786">
        <v>73.400000000000006</v>
      </c>
      <c r="AE130" s="787">
        <v>147.30000000000001</v>
      </c>
      <c r="AF130" s="799">
        <f t="shared" si="3"/>
        <v>0.89800000000000002</v>
      </c>
      <c r="AG130" s="776">
        <v>85.3</v>
      </c>
      <c r="AH130" s="777">
        <v>88.323533015008607</v>
      </c>
      <c r="AI130" s="778">
        <v>79.2</v>
      </c>
      <c r="AP130" s="713">
        <v>57.6</v>
      </c>
    </row>
    <row r="131" spans="1:42" ht="13.5" customHeight="1">
      <c r="A131" s="726"/>
      <c r="B131" s="662"/>
      <c r="C131" s="608" t="s">
        <v>419</v>
      </c>
      <c r="D131" s="839">
        <v>91.353734284947379</v>
      </c>
      <c r="E131" s="1640">
        <v>1134711</v>
      </c>
      <c r="F131" s="1553">
        <v>646154</v>
      </c>
      <c r="G131" s="835">
        <v>59.103295724465561</v>
      </c>
      <c r="H131" s="1544">
        <v>995172.7</v>
      </c>
      <c r="I131" s="1730">
        <v>0.44</v>
      </c>
      <c r="J131" s="1554">
        <v>202126</v>
      </c>
      <c r="K131" s="1751">
        <v>0.92200000000000004</v>
      </c>
      <c r="L131" s="1647">
        <v>187490</v>
      </c>
      <c r="M131" s="803"/>
      <c r="N131" s="767"/>
      <c r="O131" s="767"/>
      <c r="P131" s="767"/>
      <c r="Q131" s="767"/>
      <c r="R131" s="767"/>
      <c r="S131" s="767"/>
      <c r="T131" s="767"/>
      <c r="U131" s="767"/>
      <c r="V131" s="767"/>
      <c r="W131" s="767"/>
      <c r="X131" s="780">
        <v>59.103295724465561</v>
      </c>
      <c r="Y131" s="797">
        <v>17686</v>
      </c>
      <c r="Z131" s="782">
        <v>87.5</v>
      </c>
      <c r="AA131" s="798">
        <f t="shared" si="2"/>
        <v>202126</v>
      </c>
      <c r="AB131" s="784">
        <v>93.38119671635323</v>
      </c>
      <c r="AC131" s="785">
        <v>108.8</v>
      </c>
      <c r="AD131" s="786">
        <v>75.2</v>
      </c>
      <c r="AE131" s="787">
        <v>146.6</v>
      </c>
      <c r="AF131" s="799">
        <f t="shared" si="3"/>
        <v>0.92200000000000004</v>
      </c>
      <c r="AG131" s="776">
        <v>84.9</v>
      </c>
      <c r="AH131" s="777">
        <v>87.885854456956025</v>
      </c>
      <c r="AI131" s="778">
        <v>83.3</v>
      </c>
      <c r="AP131" s="713">
        <v>55.9</v>
      </c>
    </row>
    <row r="132" spans="1:42" ht="13.5" customHeight="1">
      <c r="A132" s="726"/>
      <c r="B132" s="662"/>
      <c r="C132" s="608" t="s">
        <v>420</v>
      </c>
      <c r="D132" s="839">
        <v>92.907746775821337</v>
      </c>
      <c r="E132" s="1640">
        <v>1188517</v>
      </c>
      <c r="F132" s="1553">
        <v>611191</v>
      </c>
      <c r="G132" s="835">
        <v>62.592399049881244</v>
      </c>
      <c r="H132" s="1544">
        <v>989358.6</v>
      </c>
      <c r="I132" s="1730">
        <v>0.43</v>
      </c>
      <c r="J132" s="1554">
        <v>265138</v>
      </c>
      <c r="K132" s="1751">
        <v>1.0680000000000001</v>
      </c>
      <c r="L132" s="1647">
        <v>177431</v>
      </c>
      <c r="M132" s="803"/>
      <c r="N132" s="767"/>
      <c r="O132" s="767"/>
      <c r="P132" s="767"/>
      <c r="Q132" s="767"/>
      <c r="R132" s="767"/>
      <c r="S132" s="767"/>
      <c r="T132" s="767"/>
      <c r="U132" s="767"/>
      <c r="V132" s="767"/>
      <c r="W132" s="767"/>
      <c r="X132" s="780">
        <v>62.592399049881244</v>
      </c>
      <c r="Y132" s="797">
        <v>23120</v>
      </c>
      <c r="Z132" s="782">
        <v>87.2</v>
      </c>
      <c r="AA132" s="798">
        <f t="shared" si="2"/>
        <v>265138</v>
      </c>
      <c r="AB132" s="784">
        <v>108.17869727644762</v>
      </c>
      <c r="AC132" s="785">
        <v>108.3</v>
      </c>
      <c r="AD132" s="786">
        <v>74.8</v>
      </c>
      <c r="AE132" s="787">
        <v>146.6</v>
      </c>
      <c r="AF132" s="799">
        <f t="shared" si="3"/>
        <v>1.0680000000000001</v>
      </c>
      <c r="AG132" s="776">
        <v>84.7</v>
      </c>
      <c r="AH132" s="777">
        <v>87.710783033735012</v>
      </c>
      <c r="AI132" s="778">
        <v>96.5</v>
      </c>
      <c r="AP132" s="713">
        <v>59.2</v>
      </c>
    </row>
    <row r="133" spans="1:42" ht="13.5" customHeight="1">
      <c r="A133" s="726"/>
      <c r="B133" s="662"/>
      <c r="C133" s="608" t="s">
        <v>421</v>
      </c>
      <c r="D133" s="839">
        <v>92.907746775821337</v>
      </c>
      <c r="E133" s="1640">
        <v>1114687</v>
      </c>
      <c r="F133" s="1553">
        <v>653684</v>
      </c>
      <c r="G133" s="835">
        <v>61.006442992874121</v>
      </c>
      <c r="H133" s="1544">
        <v>990001.4</v>
      </c>
      <c r="I133" s="1730">
        <v>0.41</v>
      </c>
      <c r="J133" s="1554">
        <v>262865</v>
      </c>
      <c r="K133" s="1751">
        <v>0.873</v>
      </c>
      <c r="L133" s="1647">
        <v>200155</v>
      </c>
      <c r="M133" s="803"/>
      <c r="N133" s="767"/>
      <c r="O133" s="767"/>
      <c r="P133" s="767"/>
      <c r="Q133" s="767"/>
      <c r="R133" s="767"/>
      <c r="S133" s="767"/>
      <c r="T133" s="767"/>
      <c r="U133" s="767"/>
      <c r="V133" s="767"/>
      <c r="W133" s="767"/>
      <c r="X133" s="780">
        <v>61.006442992874121</v>
      </c>
      <c r="Y133" s="797">
        <v>23027</v>
      </c>
      <c r="Z133" s="782">
        <v>87.6</v>
      </c>
      <c r="AA133" s="798">
        <f t="shared" si="2"/>
        <v>262865</v>
      </c>
      <c r="AB133" s="784">
        <v>92.932787608471585</v>
      </c>
      <c r="AC133" s="785">
        <v>107.3</v>
      </c>
      <c r="AD133" s="786">
        <v>76.2</v>
      </c>
      <c r="AE133" s="787">
        <v>149.9</v>
      </c>
      <c r="AF133" s="799">
        <f t="shared" si="3"/>
        <v>0.873</v>
      </c>
      <c r="AG133" s="776">
        <v>85.1</v>
      </c>
      <c r="AH133" s="777">
        <v>88.060925880177052</v>
      </c>
      <c r="AI133" s="778">
        <v>82.9</v>
      </c>
      <c r="AP133" s="713">
        <v>57.7</v>
      </c>
    </row>
    <row r="134" spans="1:42" ht="13.5" customHeight="1">
      <c r="A134" s="726"/>
      <c r="B134" s="662"/>
      <c r="C134" s="608" t="s">
        <v>422</v>
      </c>
      <c r="D134" s="839">
        <v>92.01973963817909</v>
      </c>
      <c r="E134" s="1640">
        <v>1086926</v>
      </c>
      <c r="F134" s="1553">
        <v>685843</v>
      </c>
      <c r="G134" s="835">
        <v>60.054869358669833</v>
      </c>
      <c r="H134" s="1544">
        <v>1003875.5</v>
      </c>
      <c r="I134" s="1730">
        <v>0.41</v>
      </c>
      <c r="J134" s="1554">
        <v>251100</v>
      </c>
      <c r="K134" s="1751">
        <v>0.84199999999999997</v>
      </c>
      <c r="L134" s="1647">
        <v>180576</v>
      </c>
      <c r="M134" s="803"/>
      <c r="N134" s="767"/>
      <c r="O134" s="767"/>
      <c r="P134" s="767"/>
      <c r="Q134" s="767"/>
      <c r="R134" s="767"/>
      <c r="S134" s="767"/>
      <c r="T134" s="767"/>
      <c r="U134" s="767"/>
      <c r="V134" s="767"/>
      <c r="W134" s="767"/>
      <c r="X134" s="780">
        <v>60.054869358669833</v>
      </c>
      <c r="Y134" s="797">
        <v>22147</v>
      </c>
      <c r="Z134" s="782">
        <v>88.2</v>
      </c>
      <c r="AA134" s="798">
        <f t="shared" si="2"/>
        <v>251100</v>
      </c>
      <c r="AB134" s="784">
        <v>88.336594252684691</v>
      </c>
      <c r="AC134" s="785">
        <v>107.1</v>
      </c>
      <c r="AD134" s="786">
        <v>75.2</v>
      </c>
      <c r="AE134" s="787">
        <v>149.4</v>
      </c>
      <c r="AF134" s="799">
        <f t="shared" si="3"/>
        <v>0.84199999999999997</v>
      </c>
      <c r="AG134" s="776">
        <v>85.8</v>
      </c>
      <c r="AH134" s="777">
        <v>88.761211573061161</v>
      </c>
      <c r="AI134" s="778">
        <v>78.8</v>
      </c>
      <c r="AP134" s="713">
        <v>56.8</v>
      </c>
    </row>
    <row r="135" spans="1:42" ht="13.5" customHeight="1">
      <c r="A135" s="726"/>
      <c r="B135" s="662"/>
      <c r="C135" s="608" t="s">
        <v>423</v>
      </c>
      <c r="D135" s="839">
        <v>92.130740530384358</v>
      </c>
      <c r="E135" s="1640">
        <v>1123264</v>
      </c>
      <c r="F135" s="1553">
        <v>661580</v>
      </c>
      <c r="G135" s="835">
        <v>60.37206057007127</v>
      </c>
      <c r="H135" s="1544">
        <v>997578.5</v>
      </c>
      <c r="I135" s="1730">
        <v>0.4</v>
      </c>
      <c r="J135" s="1554">
        <v>245200</v>
      </c>
      <c r="K135" s="1751">
        <v>0.84599999999999997</v>
      </c>
      <c r="L135" s="1647">
        <v>159768</v>
      </c>
      <c r="M135" s="803"/>
      <c r="N135" s="767"/>
      <c r="O135" s="767"/>
      <c r="P135" s="767"/>
      <c r="Q135" s="767"/>
      <c r="R135" s="767"/>
      <c r="S135" s="767"/>
      <c r="T135" s="767"/>
      <c r="U135" s="767"/>
      <c r="V135" s="767"/>
      <c r="W135" s="767"/>
      <c r="X135" s="780">
        <v>60.37206057007127</v>
      </c>
      <c r="Y135" s="797">
        <v>21504</v>
      </c>
      <c r="Z135" s="782">
        <v>87.7</v>
      </c>
      <c r="AA135" s="798">
        <f t="shared" si="2"/>
        <v>245200</v>
      </c>
      <c r="AB135" s="784">
        <v>89.793923853300029</v>
      </c>
      <c r="AC135" s="785">
        <v>106.7</v>
      </c>
      <c r="AD135" s="786">
        <v>75.900000000000006</v>
      </c>
      <c r="AE135" s="787">
        <v>149.19999999999999</v>
      </c>
      <c r="AF135" s="799">
        <f t="shared" si="3"/>
        <v>0.84599999999999997</v>
      </c>
      <c r="AG135" s="776">
        <v>85.1</v>
      </c>
      <c r="AH135" s="777">
        <v>88.060925880177052</v>
      </c>
      <c r="AI135" s="778">
        <v>80.099999999999994</v>
      </c>
      <c r="AP135" s="713">
        <v>57.1</v>
      </c>
    </row>
    <row r="136" spans="1:42" ht="13.5" customHeight="1">
      <c r="A136" s="726"/>
      <c r="B136" s="662"/>
      <c r="C136" s="608" t="s">
        <v>424</v>
      </c>
      <c r="D136" s="839">
        <v>94.350758374490013</v>
      </c>
      <c r="E136" s="1640">
        <v>1142691</v>
      </c>
      <c r="F136" s="1553">
        <v>741840</v>
      </c>
      <c r="G136" s="835">
        <v>62.698129453681716</v>
      </c>
      <c r="H136" s="1544">
        <v>991790</v>
      </c>
      <c r="I136" s="1730">
        <v>0.4</v>
      </c>
      <c r="J136" s="1554">
        <v>381863</v>
      </c>
      <c r="K136" s="1751">
        <v>0.88200000000000001</v>
      </c>
      <c r="L136" s="1647">
        <v>164059</v>
      </c>
      <c r="M136" s="803"/>
      <c r="N136" s="767"/>
      <c r="O136" s="767"/>
      <c r="P136" s="767"/>
      <c r="Q136" s="767"/>
      <c r="R136" s="767"/>
      <c r="S136" s="767"/>
      <c r="T136" s="767"/>
      <c r="U136" s="767"/>
      <c r="V136" s="767"/>
      <c r="W136" s="767"/>
      <c r="X136" s="780">
        <v>62.698129453681716</v>
      </c>
      <c r="Y136" s="797">
        <v>33413</v>
      </c>
      <c r="Z136" s="782">
        <v>87.5</v>
      </c>
      <c r="AA136" s="798">
        <f t="shared" si="2"/>
        <v>381863</v>
      </c>
      <c r="AB136" s="784">
        <v>93.829605824234889</v>
      </c>
      <c r="AC136" s="785">
        <v>105.9</v>
      </c>
      <c r="AD136" s="786">
        <v>75.599999999999994</v>
      </c>
      <c r="AE136" s="787">
        <v>149</v>
      </c>
      <c r="AF136" s="799">
        <f t="shared" si="3"/>
        <v>0.88200000000000001</v>
      </c>
      <c r="AG136" s="776">
        <v>84.9</v>
      </c>
      <c r="AH136" s="777">
        <v>87.885854456956025</v>
      </c>
      <c r="AI136" s="778">
        <v>83.7</v>
      </c>
      <c r="AP136" s="713">
        <v>59.3</v>
      </c>
    </row>
    <row r="137" spans="1:42" ht="13.5" customHeight="1">
      <c r="A137" s="726"/>
      <c r="B137" s="662"/>
      <c r="C137" s="608" t="s">
        <v>425</v>
      </c>
      <c r="D137" s="839">
        <v>91.353734284947379</v>
      </c>
      <c r="E137" s="1640">
        <v>1109794</v>
      </c>
      <c r="F137" s="1553">
        <v>675437</v>
      </c>
      <c r="G137" s="835">
        <v>59.737678147268412</v>
      </c>
      <c r="H137" s="1544">
        <v>994444.2</v>
      </c>
      <c r="I137" s="1730">
        <v>0.4</v>
      </c>
      <c r="J137" s="1554">
        <v>210696</v>
      </c>
      <c r="K137" s="1751">
        <v>0.79100000000000004</v>
      </c>
      <c r="L137" s="1647">
        <v>150977</v>
      </c>
      <c r="M137" s="803"/>
      <c r="N137" s="767"/>
      <c r="O137" s="767"/>
      <c r="P137" s="767"/>
      <c r="Q137" s="767"/>
      <c r="R137" s="767"/>
      <c r="S137" s="767"/>
      <c r="T137" s="767"/>
      <c r="U137" s="767"/>
      <c r="V137" s="767"/>
      <c r="W137" s="767"/>
      <c r="X137" s="780">
        <v>59.737678147268412</v>
      </c>
      <c r="Y137" s="797">
        <v>18457</v>
      </c>
      <c r="Z137" s="782">
        <v>87.6</v>
      </c>
      <c r="AA137" s="798">
        <f t="shared" si="2"/>
        <v>210696</v>
      </c>
      <c r="AB137" s="784">
        <v>82.955684958104911</v>
      </c>
      <c r="AC137" s="785">
        <v>105.5</v>
      </c>
      <c r="AD137" s="786">
        <v>74.900000000000006</v>
      </c>
      <c r="AE137" s="787">
        <v>147.69999999999999</v>
      </c>
      <c r="AF137" s="799">
        <f t="shared" si="3"/>
        <v>0.79100000000000004</v>
      </c>
      <c r="AG137" s="776">
        <v>85.2</v>
      </c>
      <c r="AH137" s="777">
        <v>88.148461591787566</v>
      </c>
      <c r="AI137" s="778">
        <v>74</v>
      </c>
      <c r="AP137" s="713">
        <v>56.5</v>
      </c>
    </row>
    <row r="138" spans="1:42" ht="13.5" customHeight="1">
      <c r="A138" s="726"/>
      <c r="B138" s="662"/>
      <c r="C138" s="608" t="s">
        <v>426</v>
      </c>
      <c r="D138" s="839">
        <v>95.127764619926992</v>
      </c>
      <c r="E138" s="1640">
        <v>1104089</v>
      </c>
      <c r="F138" s="1553">
        <v>598143</v>
      </c>
      <c r="G138" s="835">
        <v>61.217903800475064</v>
      </c>
      <c r="H138" s="1544">
        <v>994957</v>
      </c>
      <c r="I138" s="1730">
        <v>0.4</v>
      </c>
      <c r="J138" s="1554">
        <v>218534</v>
      </c>
      <c r="K138" s="1751">
        <v>0.91600000000000004</v>
      </c>
      <c r="L138" s="1647">
        <v>155863</v>
      </c>
      <c r="M138" s="803"/>
      <c r="N138" s="767"/>
      <c r="O138" s="767"/>
      <c r="P138" s="767"/>
      <c r="Q138" s="767"/>
      <c r="R138" s="767"/>
      <c r="S138" s="767"/>
      <c r="T138" s="767"/>
      <c r="U138" s="767"/>
      <c r="V138" s="767"/>
      <c r="W138" s="767"/>
      <c r="X138" s="780">
        <v>61.217903800475064</v>
      </c>
      <c r="Y138" s="797">
        <v>19231</v>
      </c>
      <c r="Z138" s="782">
        <v>88</v>
      </c>
      <c r="AA138" s="798">
        <f t="shared" si="2"/>
        <v>218534</v>
      </c>
      <c r="AB138" s="784">
        <v>97.416878687288076</v>
      </c>
      <c r="AC138" s="785">
        <v>104.6</v>
      </c>
      <c r="AD138" s="786">
        <v>75.599999999999994</v>
      </c>
      <c r="AE138" s="787">
        <v>147.19999999999999</v>
      </c>
      <c r="AF138" s="799">
        <f t="shared" si="3"/>
        <v>0.91600000000000004</v>
      </c>
      <c r="AG138" s="776">
        <v>85.4</v>
      </c>
      <c r="AH138" s="777">
        <v>88.323533015008607</v>
      </c>
      <c r="AI138" s="778">
        <v>86.9</v>
      </c>
      <c r="AP138" s="713">
        <v>57.9</v>
      </c>
    </row>
    <row r="139" spans="1:42" ht="13.5" customHeight="1">
      <c r="A139" s="726"/>
      <c r="B139" s="662"/>
      <c r="C139" s="608" t="s">
        <v>166</v>
      </c>
      <c r="D139" s="839">
        <v>92.241741422589641</v>
      </c>
      <c r="E139" s="1640">
        <v>1085591</v>
      </c>
      <c r="F139" s="1553">
        <v>675199</v>
      </c>
      <c r="G139" s="835">
        <v>60.160599762470312</v>
      </c>
      <c r="H139" s="1544">
        <v>989556.7</v>
      </c>
      <c r="I139" s="1730">
        <v>0.4</v>
      </c>
      <c r="J139" s="1554">
        <v>269171</v>
      </c>
      <c r="K139" s="1751">
        <v>0.878</v>
      </c>
      <c r="L139" s="1647">
        <v>172374</v>
      </c>
      <c r="M139" s="803"/>
      <c r="N139" s="767"/>
      <c r="O139" s="767"/>
      <c r="P139" s="767"/>
      <c r="Q139" s="767"/>
      <c r="R139" s="767"/>
      <c r="S139" s="767"/>
      <c r="T139" s="767"/>
      <c r="U139" s="767"/>
      <c r="V139" s="767"/>
      <c r="W139" s="767"/>
      <c r="X139" s="780">
        <v>60.160599762470312</v>
      </c>
      <c r="Y139" s="797">
        <v>23714</v>
      </c>
      <c r="Z139" s="782">
        <v>88.1</v>
      </c>
      <c r="AA139" s="798">
        <f t="shared" si="2"/>
        <v>269171</v>
      </c>
      <c r="AB139" s="784">
        <v>94.838526316968583</v>
      </c>
      <c r="AC139" s="785">
        <v>103.7</v>
      </c>
      <c r="AD139" s="786">
        <v>76.099999999999994</v>
      </c>
      <c r="AE139" s="787">
        <v>147.19999999999999</v>
      </c>
      <c r="AF139" s="799">
        <f t="shared" si="3"/>
        <v>0.878</v>
      </c>
      <c r="AG139" s="776">
        <v>85.4</v>
      </c>
      <c r="AH139" s="777">
        <v>88.411068726619135</v>
      </c>
      <c r="AI139" s="778">
        <v>84.6</v>
      </c>
      <c r="AP139" s="713">
        <v>56.9</v>
      </c>
    </row>
    <row r="140" spans="1:42" ht="13.5" customHeight="1">
      <c r="A140" s="726"/>
      <c r="B140" s="662"/>
      <c r="C140" s="608" t="s">
        <v>167</v>
      </c>
      <c r="D140" s="839">
        <v>88.356710195404759</v>
      </c>
      <c r="E140" s="1640">
        <v>1061931</v>
      </c>
      <c r="F140" s="1553">
        <v>809199</v>
      </c>
      <c r="G140" s="835">
        <v>53.499584323040388</v>
      </c>
      <c r="H140" s="1544">
        <v>988984.3</v>
      </c>
      <c r="I140" s="1730">
        <v>0.39</v>
      </c>
      <c r="J140" s="1554">
        <v>283954</v>
      </c>
      <c r="K140" s="1751">
        <v>0.83299999999999996</v>
      </c>
      <c r="L140" s="1647">
        <v>157397</v>
      </c>
      <c r="M140" s="803"/>
      <c r="N140" s="767"/>
      <c r="O140" s="767"/>
      <c r="P140" s="767"/>
      <c r="Q140" s="767"/>
      <c r="R140" s="767"/>
      <c r="S140" s="767"/>
      <c r="T140" s="767"/>
      <c r="U140" s="767"/>
      <c r="V140" s="767"/>
      <c r="W140" s="767"/>
      <c r="X140" s="780">
        <v>53.499584323040388</v>
      </c>
      <c r="Y140" s="797">
        <v>24846</v>
      </c>
      <c r="Z140" s="782">
        <v>87.5</v>
      </c>
      <c r="AA140" s="798">
        <f t="shared" si="2"/>
        <v>283954</v>
      </c>
      <c r="AB140" s="784">
        <v>90.130230684211284</v>
      </c>
      <c r="AC140" s="785">
        <v>103.5</v>
      </c>
      <c r="AD140" s="786">
        <v>76.2</v>
      </c>
      <c r="AE140" s="787">
        <v>146.9</v>
      </c>
      <c r="AF140" s="799">
        <f t="shared" si="3"/>
        <v>0.83299999999999996</v>
      </c>
      <c r="AG140" s="776">
        <v>84.9</v>
      </c>
      <c r="AH140" s="777">
        <v>87.885854456956025</v>
      </c>
      <c r="AI140" s="778">
        <v>80.400000000000006</v>
      </c>
      <c r="AP140" s="713">
        <v>50.6</v>
      </c>
    </row>
    <row r="141" spans="1:42" ht="13.5" customHeight="1">
      <c r="A141" s="750"/>
      <c r="B141" s="788"/>
      <c r="C141" s="611" t="s">
        <v>168</v>
      </c>
      <c r="D141" s="1710">
        <v>94.017755697874151</v>
      </c>
      <c r="E141" s="1641">
        <v>1061511</v>
      </c>
      <c r="F141" s="1555">
        <v>576319</v>
      </c>
      <c r="G141" s="848">
        <v>60.37206057007127</v>
      </c>
      <c r="H141" s="1548">
        <v>985112.8</v>
      </c>
      <c r="I141" s="1731">
        <v>0.4</v>
      </c>
      <c r="J141" s="1556">
        <v>513803</v>
      </c>
      <c r="K141" s="1752">
        <v>0.91600000000000004</v>
      </c>
      <c r="L141" s="1648">
        <v>170930</v>
      </c>
      <c r="M141" s="803"/>
      <c r="N141" s="767"/>
      <c r="O141" s="767"/>
      <c r="P141" s="767"/>
      <c r="Q141" s="767"/>
      <c r="R141" s="767"/>
      <c r="S141" s="767"/>
      <c r="T141" s="767"/>
      <c r="U141" s="767"/>
      <c r="V141" s="767"/>
      <c r="W141" s="767"/>
      <c r="X141" s="780">
        <v>60.37206057007127</v>
      </c>
      <c r="Y141" s="800">
        <v>44855</v>
      </c>
      <c r="Z141" s="791">
        <v>87.3</v>
      </c>
      <c r="AA141" s="801">
        <f t="shared" si="2"/>
        <v>513803</v>
      </c>
      <c r="AB141" s="793">
        <v>98.537901456992188</v>
      </c>
      <c r="AC141" s="794">
        <v>103.4</v>
      </c>
      <c r="AD141" s="795">
        <v>76.2</v>
      </c>
      <c r="AE141" s="796">
        <v>146</v>
      </c>
      <c r="AF141" s="802">
        <f t="shared" si="3"/>
        <v>0.91600000000000004</v>
      </c>
      <c r="AG141" s="776">
        <v>84.8</v>
      </c>
      <c r="AH141" s="777">
        <v>87.710783033735012</v>
      </c>
      <c r="AI141" s="778">
        <v>87.9</v>
      </c>
      <c r="AP141" s="713">
        <v>57.1</v>
      </c>
    </row>
    <row r="142" spans="1:42" ht="13.5" customHeight="1">
      <c r="A142" s="726">
        <v>1987</v>
      </c>
      <c r="B142" s="662" t="s">
        <v>437</v>
      </c>
      <c r="C142" s="606" t="s">
        <v>418</v>
      </c>
      <c r="D142" s="839">
        <v>91.464735177152676</v>
      </c>
      <c r="E142" s="1640">
        <v>1051421</v>
      </c>
      <c r="F142" s="1553">
        <v>599631</v>
      </c>
      <c r="G142" s="835">
        <v>57.094418052256536</v>
      </c>
      <c r="H142" s="1544">
        <v>978946.4</v>
      </c>
      <c r="I142" s="1730">
        <v>0.39</v>
      </c>
      <c r="J142" s="1554">
        <v>236417</v>
      </c>
      <c r="K142" s="1751">
        <v>0.85699999999999998</v>
      </c>
      <c r="L142" s="1647">
        <v>177641</v>
      </c>
      <c r="M142" s="803"/>
      <c r="N142" s="767"/>
      <c r="O142" s="767"/>
      <c r="P142" s="767"/>
      <c r="Q142" s="767"/>
      <c r="R142" s="767"/>
      <c r="S142" s="767"/>
      <c r="T142" s="767"/>
      <c r="U142" s="767"/>
      <c r="V142" s="767"/>
      <c r="W142" s="767"/>
      <c r="X142" s="768">
        <v>57.094418052256536</v>
      </c>
      <c r="Y142" s="797">
        <v>20521</v>
      </c>
      <c r="Z142" s="782">
        <v>86.8</v>
      </c>
      <c r="AA142" s="798">
        <f t="shared" si="2"/>
        <v>236417</v>
      </c>
      <c r="AB142" s="784">
        <v>88.336594252684691</v>
      </c>
      <c r="AC142" s="785">
        <v>103</v>
      </c>
      <c r="AD142" s="786">
        <v>73.7</v>
      </c>
      <c r="AE142" s="787">
        <v>144</v>
      </c>
      <c r="AF142" s="799">
        <f t="shared" si="3"/>
        <v>0.85699999999999998</v>
      </c>
      <c r="AG142" s="776">
        <v>84.3</v>
      </c>
      <c r="AH142" s="777">
        <v>87.185568764071931</v>
      </c>
      <c r="AI142" s="778">
        <v>78.8</v>
      </c>
      <c r="AP142" s="713">
        <v>54</v>
      </c>
    </row>
    <row r="143" spans="1:42" ht="13.5" customHeight="1">
      <c r="A143" s="726"/>
      <c r="B143" s="662"/>
      <c r="C143" s="608" t="s">
        <v>419</v>
      </c>
      <c r="D143" s="839">
        <v>95.016763727721695</v>
      </c>
      <c r="E143" s="1640">
        <v>1038158</v>
      </c>
      <c r="F143" s="1553">
        <v>837712</v>
      </c>
      <c r="G143" s="835">
        <v>64.28408551068884</v>
      </c>
      <c r="H143" s="1544">
        <v>990568.4</v>
      </c>
      <c r="I143" s="1730">
        <v>0.4</v>
      </c>
      <c r="J143" s="1554">
        <v>213618</v>
      </c>
      <c r="K143" s="1751">
        <v>0.91700000000000004</v>
      </c>
      <c r="L143" s="1647">
        <v>151776</v>
      </c>
      <c r="M143" s="803"/>
      <c r="N143" s="767"/>
      <c r="O143" s="767"/>
      <c r="P143" s="767"/>
      <c r="Q143" s="767"/>
      <c r="R143" s="767"/>
      <c r="S143" s="767"/>
      <c r="T143" s="767"/>
      <c r="U143" s="767"/>
      <c r="V143" s="767"/>
      <c r="W143" s="767"/>
      <c r="X143" s="780">
        <v>64.28408551068884</v>
      </c>
      <c r="Y143" s="797">
        <v>18542</v>
      </c>
      <c r="Z143" s="782">
        <v>86.8</v>
      </c>
      <c r="AA143" s="798">
        <f t="shared" si="2"/>
        <v>213618</v>
      </c>
      <c r="AB143" s="784">
        <v>96.856367302436013</v>
      </c>
      <c r="AC143" s="785">
        <v>102.8</v>
      </c>
      <c r="AD143" s="786">
        <v>75.900000000000006</v>
      </c>
      <c r="AE143" s="787">
        <v>143</v>
      </c>
      <c r="AF143" s="799">
        <f t="shared" si="3"/>
        <v>0.91700000000000004</v>
      </c>
      <c r="AG143" s="776">
        <v>84.2</v>
      </c>
      <c r="AH143" s="777">
        <v>87.098033052461432</v>
      </c>
      <c r="AI143" s="778">
        <v>86.4</v>
      </c>
      <c r="AP143" s="713">
        <v>60.8</v>
      </c>
    </row>
    <row r="144" spans="1:42" ht="13.5" customHeight="1">
      <c r="A144" s="726"/>
      <c r="B144" s="662"/>
      <c r="C144" s="608" t="s">
        <v>420</v>
      </c>
      <c r="D144" s="839">
        <v>94.23975748228473</v>
      </c>
      <c r="E144" s="1640">
        <v>1106155</v>
      </c>
      <c r="F144" s="1553">
        <v>703109</v>
      </c>
      <c r="G144" s="835">
        <v>62.803859857482188</v>
      </c>
      <c r="H144" s="1544">
        <v>993170.1</v>
      </c>
      <c r="I144" s="1730">
        <v>0.41</v>
      </c>
      <c r="J144" s="1554">
        <v>279736</v>
      </c>
      <c r="K144" s="1751">
        <v>1.0509999999999999</v>
      </c>
      <c r="L144" s="1647">
        <v>169663</v>
      </c>
      <c r="M144" s="803"/>
      <c r="N144" s="767"/>
      <c r="O144" s="767"/>
      <c r="P144" s="767"/>
      <c r="Q144" s="767"/>
      <c r="R144" s="767"/>
      <c r="S144" s="767"/>
      <c r="T144" s="767"/>
      <c r="U144" s="767"/>
      <c r="V144" s="767"/>
      <c r="W144" s="767"/>
      <c r="X144" s="780">
        <v>62.803859857482188</v>
      </c>
      <c r="Y144" s="797">
        <v>24393</v>
      </c>
      <c r="Z144" s="782">
        <v>87.2</v>
      </c>
      <c r="AA144" s="798">
        <f t="shared" si="2"/>
        <v>279736</v>
      </c>
      <c r="AB144" s="784">
        <v>109.9723337079742</v>
      </c>
      <c r="AC144" s="785">
        <v>103</v>
      </c>
      <c r="AD144" s="786">
        <v>75.599999999999994</v>
      </c>
      <c r="AE144" s="787">
        <v>142.6</v>
      </c>
      <c r="AF144" s="799">
        <f t="shared" si="3"/>
        <v>1.0509999999999999</v>
      </c>
      <c r="AG144" s="776">
        <v>84.6</v>
      </c>
      <c r="AH144" s="777">
        <v>87.535711610513971</v>
      </c>
      <c r="AI144" s="778">
        <v>98.1</v>
      </c>
      <c r="AP144" s="713">
        <v>59.4</v>
      </c>
    </row>
    <row r="145" spans="1:42" ht="13.5" customHeight="1">
      <c r="A145" s="726"/>
      <c r="B145" s="662"/>
      <c r="C145" s="608" t="s">
        <v>421</v>
      </c>
      <c r="D145" s="839">
        <v>93.129748560231917</v>
      </c>
      <c r="E145" s="1640">
        <v>1056446</v>
      </c>
      <c r="F145" s="1553">
        <v>802535</v>
      </c>
      <c r="G145" s="835">
        <v>61.429364608076014</v>
      </c>
      <c r="H145" s="1544">
        <v>960967.5</v>
      </c>
      <c r="I145" s="1730">
        <v>0.4</v>
      </c>
      <c r="J145" s="1554">
        <v>276825</v>
      </c>
      <c r="K145" s="1751">
        <v>0.86499999999999999</v>
      </c>
      <c r="L145" s="1647">
        <v>174986</v>
      </c>
      <c r="M145" s="803"/>
      <c r="N145" s="767"/>
      <c r="O145" s="767"/>
      <c r="P145" s="767"/>
      <c r="Q145" s="767"/>
      <c r="R145" s="767"/>
      <c r="S145" s="767"/>
      <c r="T145" s="767"/>
      <c r="U145" s="767"/>
      <c r="V145" s="767"/>
      <c r="W145" s="767"/>
      <c r="X145" s="780">
        <v>61.429364608076014</v>
      </c>
      <c r="Y145" s="797">
        <v>24416</v>
      </c>
      <c r="Z145" s="782">
        <v>88.2</v>
      </c>
      <c r="AA145" s="798">
        <f t="shared" si="2"/>
        <v>276825</v>
      </c>
      <c r="AB145" s="784">
        <v>93.493298993323648</v>
      </c>
      <c r="AC145" s="785">
        <v>102.6</v>
      </c>
      <c r="AD145" s="786">
        <v>76.599999999999994</v>
      </c>
      <c r="AE145" s="787">
        <v>144.80000000000001</v>
      </c>
      <c r="AF145" s="799">
        <f t="shared" si="3"/>
        <v>0.86499999999999999</v>
      </c>
      <c r="AG145" s="776">
        <v>85.4</v>
      </c>
      <c r="AH145" s="777">
        <v>88.411068726619135</v>
      </c>
      <c r="AI145" s="778">
        <v>83.4</v>
      </c>
      <c r="AP145" s="713">
        <v>58.1</v>
      </c>
    </row>
    <row r="146" spans="1:42" ht="13.5" customHeight="1">
      <c r="A146" s="726"/>
      <c r="B146" s="662"/>
      <c r="C146" s="608" t="s">
        <v>422</v>
      </c>
      <c r="D146" s="839">
        <v>96.903778895211502</v>
      </c>
      <c r="E146" s="1640">
        <v>1087117</v>
      </c>
      <c r="F146" s="1553">
        <v>726712</v>
      </c>
      <c r="G146" s="835">
        <v>68.407571258907367</v>
      </c>
      <c r="H146" s="1544">
        <v>989116</v>
      </c>
      <c r="I146" s="1730">
        <v>0.4</v>
      </c>
      <c r="J146" s="1554">
        <v>266043</v>
      </c>
      <c r="K146" s="1751">
        <v>0.88300000000000001</v>
      </c>
      <c r="L146" s="1647">
        <v>170419</v>
      </c>
      <c r="M146" s="803"/>
      <c r="N146" s="767"/>
      <c r="O146" s="767"/>
      <c r="P146" s="767"/>
      <c r="Q146" s="767"/>
      <c r="R146" s="767"/>
      <c r="S146" s="767"/>
      <c r="T146" s="767"/>
      <c r="U146" s="767"/>
      <c r="V146" s="767"/>
      <c r="W146" s="767"/>
      <c r="X146" s="780">
        <v>68.407571258907367</v>
      </c>
      <c r="Y146" s="797">
        <v>23465</v>
      </c>
      <c r="Z146" s="782">
        <v>88.2</v>
      </c>
      <c r="AA146" s="798">
        <f t="shared" si="2"/>
        <v>266043</v>
      </c>
      <c r="AB146" s="784">
        <v>93.156992162412394</v>
      </c>
      <c r="AC146" s="785">
        <v>102.5</v>
      </c>
      <c r="AD146" s="786">
        <v>75.3</v>
      </c>
      <c r="AE146" s="787">
        <v>143.6</v>
      </c>
      <c r="AF146" s="799">
        <f t="shared" si="3"/>
        <v>0.88300000000000001</v>
      </c>
      <c r="AG146" s="776">
        <v>85.5</v>
      </c>
      <c r="AH146" s="777">
        <v>88.586140149840134</v>
      </c>
      <c r="AI146" s="778">
        <v>83.1</v>
      </c>
      <c r="AP146" s="713">
        <v>64.7</v>
      </c>
    </row>
    <row r="147" spans="1:42" ht="13.5" customHeight="1">
      <c r="A147" s="726"/>
      <c r="B147" s="662"/>
      <c r="C147" s="608" t="s">
        <v>423</v>
      </c>
      <c r="D147" s="839">
        <v>97.458783356237916</v>
      </c>
      <c r="E147" s="1640">
        <v>1092699</v>
      </c>
      <c r="F147" s="1553">
        <v>1060004</v>
      </c>
      <c r="G147" s="835">
        <v>65.764311163895499</v>
      </c>
      <c r="H147" s="1544">
        <v>981631.1</v>
      </c>
      <c r="I147" s="1730">
        <v>0.4</v>
      </c>
      <c r="J147" s="1554">
        <v>253549</v>
      </c>
      <c r="K147" s="1751">
        <v>0.88500000000000001</v>
      </c>
      <c r="L147" s="1647">
        <v>176037</v>
      </c>
      <c r="M147" s="803"/>
      <c r="N147" s="767"/>
      <c r="O147" s="767"/>
      <c r="P147" s="767"/>
      <c r="Q147" s="767"/>
      <c r="R147" s="767"/>
      <c r="S147" s="767"/>
      <c r="T147" s="767"/>
      <c r="U147" s="767"/>
      <c r="V147" s="767"/>
      <c r="W147" s="767"/>
      <c r="X147" s="780">
        <v>65.764311163895499</v>
      </c>
      <c r="Y147" s="797">
        <v>22363</v>
      </c>
      <c r="Z147" s="782">
        <v>88.2</v>
      </c>
      <c r="AA147" s="798">
        <f t="shared" si="2"/>
        <v>253549</v>
      </c>
      <c r="AB147" s="784">
        <v>95.174833147879824</v>
      </c>
      <c r="AC147" s="785">
        <v>102.5</v>
      </c>
      <c r="AD147" s="786">
        <v>76.8</v>
      </c>
      <c r="AE147" s="787">
        <v>143.5</v>
      </c>
      <c r="AF147" s="799">
        <f t="shared" si="3"/>
        <v>0.88500000000000001</v>
      </c>
      <c r="AG147" s="776">
        <v>85.6</v>
      </c>
      <c r="AH147" s="777">
        <v>88.586140149840134</v>
      </c>
      <c r="AI147" s="778">
        <v>84.9</v>
      </c>
      <c r="AP147" s="713">
        <v>62.2</v>
      </c>
    </row>
    <row r="148" spans="1:42" ht="13.5" customHeight="1">
      <c r="A148" s="726"/>
      <c r="B148" s="662"/>
      <c r="C148" s="608" t="s">
        <v>424</v>
      </c>
      <c r="D148" s="839">
        <v>99.678801200343557</v>
      </c>
      <c r="E148" s="1640">
        <v>1157211</v>
      </c>
      <c r="F148" s="1553">
        <v>801298</v>
      </c>
      <c r="G148" s="835">
        <v>68.407571258907367</v>
      </c>
      <c r="H148" s="1544">
        <v>974719.9</v>
      </c>
      <c r="I148" s="1730">
        <v>0.42</v>
      </c>
      <c r="J148" s="1554">
        <v>401337</v>
      </c>
      <c r="K148" s="1751">
        <v>0.93799999999999994</v>
      </c>
      <c r="L148" s="1647">
        <v>185757</v>
      </c>
      <c r="M148" s="803"/>
      <c r="N148" s="767"/>
      <c r="O148" s="767"/>
      <c r="P148" s="767"/>
      <c r="Q148" s="767"/>
      <c r="R148" s="767"/>
      <c r="S148" s="767"/>
      <c r="T148" s="767"/>
      <c r="U148" s="767"/>
      <c r="V148" s="767"/>
      <c r="W148" s="767"/>
      <c r="X148" s="780">
        <v>68.407571258907367</v>
      </c>
      <c r="Y148" s="797">
        <v>35117</v>
      </c>
      <c r="Z148" s="782">
        <v>87.5</v>
      </c>
      <c r="AA148" s="798">
        <f t="shared" si="2"/>
        <v>401337</v>
      </c>
      <c r="AB148" s="784">
        <v>99.6589242266963</v>
      </c>
      <c r="AC148" s="785">
        <v>102.8</v>
      </c>
      <c r="AD148" s="786">
        <v>76.599999999999994</v>
      </c>
      <c r="AE148" s="787">
        <v>142.6</v>
      </c>
      <c r="AF148" s="799">
        <f t="shared" si="3"/>
        <v>0.93799999999999994</v>
      </c>
      <c r="AG148" s="776">
        <v>84.8</v>
      </c>
      <c r="AH148" s="777">
        <v>87.710783033735012</v>
      </c>
      <c r="AI148" s="778">
        <v>88.9</v>
      </c>
      <c r="AP148" s="713">
        <v>64.7</v>
      </c>
    </row>
    <row r="149" spans="1:42" ht="13.5" customHeight="1">
      <c r="A149" s="726"/>
      <c r="B149" s="662"/>
      <c r="C149" s="608" t="s">
        <v>425</v>
      </c>
      <c r="D149" s="839">
        <v>97.014779787416785</v>
      </c>
      <c r="E149" s="1640">
        <v>1122123</v>
      </c>
      <c r="F149" s="1553">
        <v>732266</v>
      </c>
      <c r="G149" s="835">
        <v>64.70700712589074</v>
      </c>
      <c r="H149" s="1544">
        <v>976400.1</v>
      </c>
      <c r="I149" s="1730">
        <v>0.45</v>
      </c>
      <c r="J149" s="1554">
        <v>224977</v>
      </c>
      <c r="K149" s="1751">
        <v>0.84399999999999997</v>
      </c>
      <c r="L149" s="1647">
        <v>193375</v>
      </c>
      <c r="M149" s="803"/>
      <c r="N149" s="767"/>
      <c r="O149" s="767"/>
      <c r="P149" s="767"/>
      <c r="Q149" s="767"/>
      <c r="R149" s="767"/>
      <c r="S149" s="767"/>
      <c r="T149" s="767"/>
      <c r="U149" s="767"/>
      <c r="V149" s="767"/>
      <c r="W149" s="767"/>
      <c r="X149" s="780">
        <v>64.70700712589074</v>
      </c>
      <c r="Y149" s="797">
        <v>19753</v>
      </c>
      <c r="Z149" s="782">
        <v>87.8</v>
      </c>
      <c r="AA149" s="798">
        <f t="shared" si="2"/>
        <v>224977</v>
      </c>
      <c r="AB149" s="784">
        <v>88.00028742177345</v>
      </c>
      <c r="AC149" s="785">
        <v>103.3</v>
      </c>
      <c r="AD149" s="786">
        <v>76.099999999999994</v>
      </c>
      <c r="AE149" s="787">
        <v>141.5</v>
      </c>
      <c r="AF149" s="799">
        <f t="shared" si="3"/>
        <v>0.84399999999999997</v>
      </c>
      <c r="AG149" s="776">
        <v>85.3</v>
      </c>
      <c r="AH149" s="777">
        <v>88.323533015008607</v>
      </c>
      <c r="AI149" s="778">
        <v>78.5</v>
      </c>
      <c r="AP149" s="713">
        <v>61.2</v>
      </c>
    </row>
    <row r="150" spans="1:42" ht="13.5" customHeight="1">
      <c r="A150" s="726"/>
      <c r="B150" s="662"/>
      <c r="C150" s="608" t="s">
        <v>426</v>
      </c>
      <c r="D150" s="839">
        <v>100.56680833798582</v>
      </c>
      <c r="E150" s="1640">
        <v>1119538</v>
      </c>
      <c r="F150" s="1553">
        <v>867487</v>
      </c>
      <c r="G150" s="835">
        <v>68.407571258907367</v>
      </c>
      <c r="H150" s="1544">
        <v>977414.8</v>
      </c>
      <c r="I150" s="1730">
        <v>0.49</v>
      </c>
      <c r="J150" s="1554">
        <v>237225</v>
      </c>
      <c r="K150" s="1751">
        <v>0.97799999999999998</v>
      </c>
      <c r="L150" s="1647">
        <v>181623</v>
      </c>
      <c r="M150" s="803"/>
      <c r="N150" s="767"/>
      <c r="O150" s="767"/>
      <c r="P150" s="767"/>
      <c r="Q150" s="767"/>
      <c r="R150" s="767"/>
      <c r="S150" s="767"/>
      <c r="T150" s="767"/>
      <c r="U150" s="767"/>
      <c r="V150" s="767"/>
      <c r="W150" s="767"/>
      <c r="X150" s="780">
        <v>68.407571258907367</v>
      </c>
      <c r="Y150" s="797">
        <v>20947</v>
      </c>
      <c r="Z150" s="782">
        <v>88.3</v>
      </c>
      <c r="AA150" s="798">
        <f t="shared" si="2"/>
        <v>237225</v>
      </c>
      <c r="AB150" s="784">
        <v>103.02199253580866</v>
      </c>
      <c r="AC150" s="785">
        <v>103.6</v>
      </c>
      <c r="AD150" s="786">
        <v>76.900000000000006</v>
      </c>
      <c r="AE150" s="787">
        <v>141.9</v>
      </c>
      <c r="AF150" s="799">
        <f t="shared" si="3"/>
        <v>0.97799999999999998</v>
      </c>
      <c r="AG150" s="776">
        <v>86</v>
      </c>
      <c r="AH150" s="777">
        <v>89.023818707892715</v>
      </c>
      <c r="AI150" s="778">
        <v>91.9</v>
      </c>
      <c r="AP150" s="713">
        <v>64.7</v>
      </c>
    </row>
    <row r="151" spans="1:42" ht="13.5" customHeight="1">
      <c r="A151" s="726"/>
      <c r="B151" s="662"/>
      <c r="C151" s="608" t="s">
        <v>166</v>
      </c>
      <c r="D151" s="839">
        <v>101.12181279901222</v>
      </c>
      <c r="E151" s="1640">
        <v>1158680</v>
      </c>
      <c r="F151" s="1553">
        <v>925544</v>
      </c>
      <c r="G151" s="835">
        <v>68.301840855106889</v>
      </c>
      <c r="H151" s="1544">
        <v>990543</v>
      </c>
      <c r="I151" s="1730">
        <v>0.52</v>
      </c>
      <c r="J151" s="1554">
        <v>296704</v>
      </c>
      <c r="K151" s="1751">
        <v>0.97099999999999997</v>
      </c>
      <c r="L151" s="1647">
        <v>204954</v>
      </c>
      <c r="M151" s="803"/>
      <c r="N151" s="767"/>
      <c r="O151" s="767"/>
      <c r="P151" s="767"/>
      <c r="Q151" s="767"/>
      <c r="R151" s="767"/>
      <c r="S151" s="767"/>
      <c r="T151" s="767"/>
      <c r="U151" s="767"/>
      <c r="V151" s="767"/>
      <c r="W151" s="767"/>
      <c r="X151" s="780">
        <v>68.301840855106889</v>
      </c>
      <c r="Y151" s="797">
        <v>26199</v>
      </c>
      <c r="Z151" s="782">
        <v>88.3</v>
      </c>
      <c r="AA151" s="798">
        <f t="shared" si="2"/>
        <v>296704</v>
      </c>
      <c r="AB151" s="784">
        <v>103.58250392066073</v>
      </c>
      <c r="AC151" s="785">
        <v>103.6</v>
      </c>
      <c r="AD151" s="786">
        <v>77.7</v>
      </c>
      <c r="AE151" s="787">
        <v>142.19999999999999</v>
      </c>
      <c r="AF151" s="799">
        <f t="shared" si="3"/>
        <v>0.97099999999999997</v>
      </c>
      <c r="AG151" s="776">
        <v>85.8</v>
      </c>
      <c r="AH151" s="777">
        <v>88.848747284671674</v>
      </c>
      <c r="AI151" s="778">
        <v>92.4</v>
      </c>
      <c r="AP151" s="713">
        <v>64.599999999999994</v>
      </c>
    </row>
    <row r="152" spans="1:42" ht="13.5" customHeight="1">
      <c r="A152" s="726"/>
      <c r="B152" s="662"/>
      <c r="C152" s="608" t="s">
        <v>167</v>
      </c>
      <c r="D152" s="839">
        <v>104.11883688855485</v>
      </c>
      <c r="E152" s="1640">
        <v>1135881</v>
      </c>
      <c r="F152" s="1553">
        <v>937047</v>
      </c>
      <c r="G152" s="835">
        <v>70.945100950118771</v>
      </c>
      <c r="H152" s="1544">
        <v>978334</v>
      </c>
      <c r="I152" s="1730">
        <v>0.54</v>
      </c>
      <c r="J152" s="1554">
        <v>305511</v>
      </c>
      <c r="K152" s="1751">
        <v>0.99199999999999999</v>
      </c>
      <c r="L152" s="1647">
        <v>185817</v>
      </c>
      <c r="M152" s="803"/>
      <c r="N152" s="767"/>
      <c r="O152" s="767"/>
      <c r="P152" s="767"/>
      <c r="Q152" s="767"/>
      <c r="R152" s="767"/>
      <c r="S152" s="767"/>
      <c r="T152" s="767"/>
      <c r="U152" s="767"/>
      <c r="V152" s="767"/>
      <c r="W152" s="767"/>
      <c r="X152" s="780">
        <v>70.945100950118771</v>
      </c>
      <c r="Y152" s="797">
        <v>26885</v>
      </c>
      <c r="Z152" s="782">
        <v>88</v>
      </c>
      <c r="AA152" s="798">
        <f t="shared" si="2"/>
        <v>305511</v>
      </c>
      <c r="AB152" s="784">
        <v>106.38506084492103</v>
      </c>
      <c r="AC152" s="785">
        <v>103.6</v>
      </c>
      <c r="AD152" s="786">
        <v>78.099999999999994</v>
      </c>
      <c r="AE152" s="787">
        <v>142.30000000000001</v>
      </c>
      <c r="AF152" s="799">
        <f t="shared" si="3"/>
        <v>0.99199999999999999</v>
      </c>
      <c r="AG152" s="776">
        <v>85.6</v>
      </c>
      <c r="AH152" s="777">
        <v>88.586140149840134</v>
      </c>
      <c r="AI152" s="778">
        <v>94.9</v>
      </c>
      <c r="AP152" s="713">
        <v>67.099999999999994</v>
      </c>
    </row>
    <row r="153" spans="1:42" ht="13.5" customHeight="1">
      <c r="A153" s="726"/>
      <c r="B153" s="662"/>
      <c r="C153" s="611" t="s">
        <v>168</v>
      </c>
      <c r="D153" s="839">
        <v>104.67384134958125</v>
      </c>
      <c r="E153" s="1640">
        <v>1161014</v>
      </c>
      <c r="F153" s="1553">
        <v>791124</v>
      </c>
      <c r="G153" s="835">
        <v>73.165439429928753</v>
      </c>
      <c r="H153" s="1544">
        <v>975096.9</v>
      </c>
      <c r="I153" s="1730">
        <v>0.56000000000000005</v>
      </c>
      <c r="J153" s="1554">
        <v>542275</v>
      </c>
      <c r="K153" s="1751">
        <v>1.0209999999999999</v>
      </c>
      <c r="L153" s="1647">
        <v>183764</v>
      </c>
      <c r="M153" s="803"/>
      <c r="N153" s="767"/>
      <c r="O153" s="767"/>
      <c r="P153" s="767"/>
      <c r="Q153" s="767"/>
      <c r="R153" s="767"/>
      <c r="S153" s="767"/>
      <c r="T153" s="767"/>
      <c r="U153" s="767"/>
      <c r="V153" s="767"/>
      <c r="W153" s="767"/>
      <c r="X153" s="789">
        <v>73.165439429928753</v>
      </c>
      <c r="Y153" s="800">
        <v>47666</v>
      </c>
      <c r="Z153" s="791">
        <v>87.9</v>
      </c>
      <c r="AA153" s="801">
        <f t="shared" si="2"/>
        <v>542275</v>
      </c>
      <c r="AB153" s="793">
        <v>109.9723337079742</v>
      </c>
      <c r="AC153" s="794">
        <v>103.6</v>
      </c>
      <c r="AD153" s="795">
        <v>78.599999999999994</v>
      </c>
      <c r="AE153" s="796">
        <v>141.9</v>
      </c>
      <c r="AF153" s="802">
        <f t="shared" si="3"/>
        <v>1.0209999999999999</v>
      </c>
      <c r="AG153" s="776">
        <v>85.3</v>
      </c>
      <c r="AH153" s="777">
        <v>88.323533015008607</v>
      </c>
      <c r="AI153" s="778">
        <v>98.1</v>
      </c>
      <c r="AP153" s="713">
        <v>69.2</v>
      </c>
    </row>
    <row r="154" spans="1:42" ht="13.5" customHeight="1">
      <c r="A154" s="720">
        <v>1988</v>
      </c>
      <c r="B154" s="661" t="s">
        <v>438</v>
      </c>
      <c r="C154" s="606" t="s">
        <v>418</v>
      </c>
      <c r="D154" s="1709">
        <v>105.1178449184024</v>
      </c>
      <c r="E154" s="1639">
        <v>1122482</v>
      </c>
      <c r="F154" s="1551">
        <v>706683</v>
      </c>
      <c r="G154" s="842">
        <v>73.376900237529711</v>
      </c>
      <c r="H154" s="1540">
        <v>995557.4</v>
      </c>
      <c r="I154" s="1729">
        <v>0.57999999999999996</v>
      </c>
      <c r="J154" s="1552">
        <v>260984</v>
      </c>
      <c r="K154" s="1750">
        <v>0.96099999999999997</v>
      </c>
      <c r="L154" s="1646">
        <v>188827</v>
      </c>
      <c r="M154" s="803"/>
      <c r="N154" s="767"/>
      <c r="O154" s="767"/>
      <c r="P154" s="767"/>
      <c r="Q154" s="767"/>
      <c r="R154" s="767"/>
      <c r="S154" s="767"/>
      <c r="T154" s="767"/>
      <c r="U154" s="767"/>
      <c r="V154" s="767"/>
      <c r="W154" s="767"/>
      <c r="X154" s="780">
        <v>73.376900237529711</v>
      </c>
      <c r="Y154" s="797">
        <v>22810</v>
      </c>
      <c r="Z154" s="782">
        <v>87.4</v>
      </c>
      <c r="AA154" s="798">
        <f t="shared" si="2"/>
        <v>260984</v>
      </c>
      <c r="AB154" s="784">
        <v>101.00415155034123</v>
      </c>
      <c r="AC154" s="785">
        <v>103.3</v>
      </c>
      <c r="AD154" s="786">
        <v>76.8</v>
      </c>
      <c r="AE154" s="787">
        <v>141.30000000000001</v>
      </c>
      <c r="AF154" s="799">
        <f t="shared" si="3"/>
        <v>0.96099999999999997</v>
      </c>
      <c r="AG154" s="776">
        <v>84.9</v>
      </c>
      <c r="AH154" s="777">
        <v>87.885854456956025</v>
      </c>
      <c r="AI154" s="778">
        <v>90.1</v>
      </c>
      <c r="AP154" s="713">
        <v>69.400000000000006</v>
      </c>
    </row>
    <row r="155" spans="1:42" ht="13.5" customHeight="1">
      <c r="A155" s="726"/>
      <c r="B155" s="662"/>
      <c r="C155" s="608" t="s">
        <v>419</v>
      </c>
      <c r="D155" s="839">
        <v>113.44291183379858</v>
      </c>
      <c r="E155" s="1640">
        <v>1108450</v>
      </c>
      <c r="F155" s="1553">
        <v>835542</v>
      </c>
      <c r="G155" s="835">
        <v>82.046793349168652</v>
      </c>
      <c r="H155" s="1544">
        <v>978591.9</v>
      </c>
      <c r="I155" s="1730">
        <v>0.61</v>
      </c>
      <c r="J155" s="1554">
        <v>226644</v>
      </c>
      <c r="K155" s="1751">
        <v>1.054</v>
      </c>
      <c r="L155" s="1647">
        <v>179207</v>
      </c>
      <c r="M155" s="803"/>
      <c r="N155" s="767"/>
      <c r="O155" s="767"/>
      <c r="P155" s="767"/>
      <c r="Q155" s="767"/>
      <c r="R155" s="767"/>
      <c r="S155" s="767"/>
      <c r="T155" s="767"/>
      <c r="U155" s="767"/>
      <c r="V155" s="767"/>
      <c r="W155" s="767"/>
      <c r="X155" s="780">
        <v>82.046793349168652</v>
      </c>
      <c r="Y155" s="797">
        <v>19786</v>
      </c>
      <c r="Z155" s="782">
        <v>87.3</v>
      </c>
      <c r="AA155" s="798">
        <f t="shared" si="2"/>
        <v>226644</v>
      </c>
      <c r="AB155" s="784">
        <v>113.67170884799782</v>
      </c>
      <c r="AC155" s="785">
        <v>103</v>
      </c>
      <c r="AD155" s="786">
        <v>78.900000000000006</v>
      </c>
      <c r="AE155" s="787">
        <v>140.80000000000001</v>
      </c>
      <c r="AF155" s="799">
        <f t="shared" si="3"/>
        <v>1.054</v>
      </c>
      <c r="AG155" s="776">
        <v>84.9</v>
      </c>
      <c r="AH155" s="777">
        <v>87.798318745345526</v>
      </c>
      <c r="AI155" s="778">
        <v>101.4</v>
      </c>
      <c r="AP155" s="713">
        <v>77.599999999999994</v>
      </c>
    </row>
    <row r="156" spans="1:42" ht="13.5" customHeight="1">
      <c r="A156" s="726"/>
      <c r="B156" s="662"/>
      <c r="C156" s="608" t="s">
        <v>420</v>
      </c>
      <c r="D156" s="839">
        <v>106.89385919368692</v>
      </c>
      <c r="E156" s="1640">
        <v>1179835</v>
      </c>
      <c r="F156" s="1553">
        <v>910267</v>
      </c>
      <c r="G156" s="835">
        <v>75.4915083135392</v>
      </c>
      <c r="H156" s="1544">
        <v>994739</v>
      </c>
      <c r="I156" s="1730">
        <v>0.65</v>
      </c>
      <c r="J156" s="1554">
        <v>297283</v>
      </c>
      <c r="K156" s="1751">
        <v>1.157</v>
      </c>
      <c r="L156" s="1647">
        <v>193514</v>
      </c>
      <c r="M156" s="803"/>
      <c r="N156" s="767"/>
      <c r="O156" s="767"/>
      <c r="P156" s="767"/>
      <c r="Q156" s="767"/>
      <c r="R156" s="767"/>
      <c r="S156" s="767"/>
      <c r="T156" s="767"/>
      <c r="U156" s="767"/>
      <c r="V156" s="767"/>
      <c r="W156" s="767"/>
      <c r="X156" s="780">
        <v>75.4915083135392</v>
      </c>
      <c r="Y156" s="797">
        <v>26042</v>
      </c>
      <c r="Z156" s="782">
        <v>87.6</v>
      </c>
      <c r="AA156" s="798">
        <f t="shared" si="2"/>
        <v>297283</v>
      </c>
      <c r="AB156" s="784">
        <v>124.88193654503901</v>
      </c>
      <c r="AC156" s="785">
        <v>103</v>
      </c>
      <c r="AD156" s="786">
        <v>78.599999999999994</v>
      </c>
      <c r="AE156" s="787">
        <v>141.5</v>
      </c>
      <c r="AF156" s="799">
        <f t="shared" si="3"/>
        <v>1.157</v>
      </c>
      <c r="AG156" s="776">
        <v>85.3</v>
      </c>
      <c r="AH156" s="777">
        <v>88.235997303398094</v>
      </c>
      <c r="AI156" s="778">
        <v>111.4</v>
      </c>
      <c r="AP156" s="713">
        <v>71.400000000000006</v>
      </c>
    </row>
    <row r="157" spans="1:42" ht="13.5" customHeight="1">
      <c r="A157" s="726"/>
      <c r="B157" s="662"/>
      <c r="C157" s="608" t="s">
        <v>421</v>
      </c>
      <c r="D157" s="839">
        <v>108.55887257676613</v>
      </c>
      <c r="E157" s="1640">
        <v>1131155</v>
      </c>
      <c r="F157" s="1553">
        <v>885273</v>
      </c>
      <c r="G157" s="835">
        <v>77.39465558194776</v>
      </c>
      <c r="H157" s="1544">
        <v>973624.6</v>
      </c>
      <c r="I157" s="1730">
        <v>0.68</v>
      </c>
      <c r="J157" s="1554">
        <v>296439</v>
      </c>
      <c r="K157" s="1751">
        <v>0.97499999999999998</v>
      </c>
      <c r="L157" s="1647">
        <v>207064</v>
      </c>
      <c r="M157" s="803"/>
      <c r="N157" s="767"/>
      <c r="O157" s="767"/>
      <c r="P157" s="767"/>
      <c r="Q157" s="767"/>
      <c r="R157" s="767"/>
      <c r="S157" s="767"/>
      <c r="T157" s="767"/>
      <c r="U157" s="767"/>
      <c r="V157" s="767"/>
      <c r="W157" s="767"/>
      <c r="X157" s="780">
        <v>77.39465558194776</v>
      </c>
      <c r="Y157" s="797">
        <v>26057</v>
      </c>
      <c r="Z157" s="782">
        <v>87.9</v>
      </c>
      <c r="AA157" s="798">
        <f t="shared" si="2"/>
        <v>296439</v>
      </c>
      <c r="AB157" s="784">
        <v>108.40290183038844</v>
      </c>
      <c r="AC157" s="785">
        <v>102.5</v>
      </c>
      <c r="AD157" s="786">
        <v>79.400000000000006</v>
      </c>
      <c r="AE157" s="787">
        <v>143.5</v>
      </c>
      <c r="AF157" s="799">
        <f t="shared" si="3"/>
        <v>0.97499999999999998</v>
      </c>
      <c r="AG157" s="776">
        <v>85.7</v>
      </c>
      <c r="AH157" s="777">
        <v>88.673675861450647</v>
      </c>
      <c r="AI157" s="778">
        <v>96.7</v>
      </c>
      <c r="AP157" s="713">
        <v>73.2</v>
      </c>
    </row>
    <row r="158" spans="1:42" ht="13.5" customHeight="1">
      <c r="A158" s="726"/>
      <c r="B158" s="662"/>
      <c r="C158" s="608" t="s">
        <v>422</v>
      </c>
      <c r="D158" s="839">
        <v>104.89584313399183</v>
      </c>
      <c r="E158" s="1640">
        <v>1164814</v>
      </c>
      <c r="F158" s="1553">
        <v>769936</v>
      </c>
      <c r="G158" s="835">
        <v>73.165439429928753</v>
      </c>
      <c r="H158" s="1544">
        <v>958423.4</v>
      </c>
      <c r="I158" s="1730">
        <v>0.71</v>
      </c>
      <c r="J158" s="1554">
        <v>283957</v>
      </c>
      <c r="K158" s="1751">
        <v>0.89500000000000002</v>
      </c>
      <c r="L158" s="1647">
        <v>194783</v>
      </c>
      <c r="M158" s="803"/>
      <c r="N158" s="767"/>
      <c r="O158" s="767"/>
      <c r="P158" s="767"/>
      <c r="Q158" s="767"/>
      <c r="R158" s="767"/>
      <c r="S158" s="767"/>
      <c r="T158" s="767"/>
      <c r="U158" s="767"/>
      <c r="V158" s="767"/>
      <c r="W158" s="767"/>
      <c r="X158" s="780">
        <v>73.165439429928753</v>
      </c>
      <c r="Y158" s="797">
        <v>25045</v>
      </c>
      <c r="Z158" s="782">
        <v>88.2</v>
      </c>
      <c r="AA158" s="798">
        <f t="shared" si="2"/>
        <v>283957</v>
      </c>
      <c r="AB158" s="784">
        <v>98.089492349110529</v>
      </c>
      <c r="AC158" s="785">
        <v>102.5</v>
      </c>
      <c r="AD158" s="786">
        <v>78.900000000000006</v>
      </c>
      <c r="AE158" s="787">
        <v>142.30000000000001</v>
      </c>
      <c r="AF158" s="799">
        <f t="shared" si="3"/>
        <v>0.89500000000000002</v>
      </c>
      <c r="AG158" s="776">
        <v>85.8</v>
      </c>
      <c r="AH158" s="777">
        <v>88.761211573061161</v>
      </c>
      <c r="AI158" s="778">
        <v>87.5</v>
      </c>
      <c r="AP158" s="713">
        <v>69.2</v>
      </c>
    </row>
    <row r="159" spans="1:42" ht="13.5" customHeight="1">
      <c r="A159" s="726"/>
      <c r="B159" s="662"/>
      <c r="C159" s="608" t="s">
        <v>423</v>
      </c>
      <c r="D159" s="839">
        <v>105.33984670281298</v>
      </c>
      <c r="E159" s="1640">
        <v>1193188</v>
      </c>
      <c r="F159" s="1553">
        <v>963020</v>
      </c>
      <c r="G159" s="835">
        <v>74.011282660332554</v>
      </c>
      <c r="H159" s="1544">
        <v>964282.3</v>
      </c>
      <c r="I159" s="1730">
        <v>0.73</v>
      </c>
      <c r="J159" s="1554">
        <v>270748</v>
      </c>
      <c r="K159" s="1751">
        <v>0.93100000000000005</v>
      </c>
      <c r="L159" s="1647">
        <v>205594</v>
      </c>
      <c r="M159" s="803"/>
      <c r="N159" s="767"/>
      <c r="O159" s="767"/>
      <c r="P159" s="767"/>
      <c r="Q159" s="767"/>
      <c r="R159" s="767"/>
      <c r="S159" s="767"/>
      <c r="T159" s="767"/>
      <c r="U159" s="767"/>
      <c r="V159" s="767"/>
      <c r="W159" s="767"/>
      <c r="X159" s="780">
        <v>74.011282660332554</v>
      </c>
      <c r="Y159" s="797">
        <v>23880</v>
      </c>
      <c r="Z159" s="782">
        <v>88.2</v>
      </c>
      <c r="AA159" s="798">
        <f t="shared" si="2"/>
        <v>270748</v>
      </c>
      <c r="AB159" s="784">
        <v>104.14301530551279</v>
      </c>
      <c r="AC159" s="785">
        <v>102.6</v>
      </c>
      <c r="AD159" s="786">
        <v>80.7</v>
      </c>
      <c r="AE159" s="787">
        <v>142.19999999999999</v>
      </c>
      <c r="AF159" s="799">
        <f t="shared" si="3"/>
        <v>0.93100000000000005</v>
      </c>
      <c r="AG159" s="776">
        <v>85.7</v>
      </c>
      <c r="AH159" s="777">
        <v>88.761211573061161</v>
      </c>
      <c r="AI159" s="778">
        <v>92.9</v>
      </c>
      <c r="AP159" s="713">
        <v>70</v>
      </c>
    </row>
    <row r="160" spans="1:42" ht="13.5" customHeight="1">
      <c r="A160" s="726"/>
      <c r="B160" s="662"/>
      <c r="C160" s="608" t="s">
        <v>424</v>
      </c>
      <c r="D160" s="839">
        <v>103.34183064311787</v>
      </c>
      <c r="E160" s="1640">
        <v>1250040</v>
      </c>
      <c r="F160" s="1553">
        <v>942903</v>
      </c>
      <c r="G160" s="835">
        <v>70.945100950118771</v>
      </c>
      <c r="H160" s="1544">
        <v>971643.3</v>
      </c>
      <c r="I160" s="1730">
        <v>0.76</v>
      </c>
      <c r="J160" s="1554">
        <v>432815</v>
      </c>
      <c r="K160" s="1751">
        <v>0.91600000000000004</v>
      </c>
      <c r="L160" s="1647">
        <v>196457</v>
      </c>
      <c r="M160" s="803"/>
      <c r="N160" s="767"/>
      <c r="O160" s="767"/>
      <c r="P160" s="767"/>
      <c r="Q160" s="767"/>
      <c r="R160" s="767"/>
      <c r="S160" s="767"/>
      <c r="T160" s="767"/>
      <c r="U160" s="767"/>
      <c r="V160" s="767"/>
      <c r="W160" s="767"/>
      <c r="X160" s="780">
        <v>70.945100950118771</v>
      </c>
      <c r="Y160" s="797">
        <v>38131</v>
      </c>
      <c r="Z160" s="782">
        <v>88.1</v>
      </c>
      <c r="AA160" s="798">
        <f t="shared" si="2"/>
        <v>432815</v>
      </c>
      <c r="AB160" s="784">
        <v>102.12517432004536</v>
      </c>
      <c r="AC160" s="785">
        <v>102.6</v>
      </c>
      <c r="AD160" s="786">
        <v>80.8</v>
      </c>
      <c r="AE160" s="787">
        <v>141.6</v>
      </c>
      <c r="AF160" s="799">
        <f t="shared" si="3"/>
        <v>0.91600000000000004</v>
      </c>
      <c r="AG160" s="776">
        <v>85.6</v>
      </c>
      <c r="AH160" s="777">
        <v>88.586140149840134</v>
      </c>
      <c r="AI160" s="778">
        <v>91.1</v>
      </c>
      <c r="AP160" s="713">
        <v>67.099999999999994</v>
      </c>
    </row>
    <row r="161" spans="1:42" ht="13.5" customHeight="1">
      <c r="A161" s="726"/>
      <c r="B161" s="662"/>
      <c r="C161" s="608" t="s">
        <v>425</v>
      </c>
      <c r="D161" s="839">
        <v>105.33984670281298</v>
      </c>
      <c r="E161" s="1640">
        <v>1192667</v>
      </c>
      <c r="F161" s="1553">
        <v>965511</v>
      </c>
      <c r="G161" s="835">
        <v>71.896674584323051</v>
      </c>
      <c r="H161" s="1544">
        <v>985916.3</v>
      </c>
      <c r="I161" s="1730">
        <v>0.78</v>
      </c>
      <c r="J161" s="1554">
        <v>236100</v>
      </c>
      <c r="K161" s="1751">
        <v>0.90100000000000002</v>
      </c>
      <c r="L161" s="1647">
        <v>220186</v>
      </c>
      <c r="M161" s="803"/>
      <c r="N161" s="767"/>
      <c r="O161" s="767"/>
      <c r="P161" s="767"/>
      <c r="Q161" s="767"/>
      <c r="R161" s="767"/>
      <c r="S161" s="767"/>
      <c r="T161" s="767"/>
      <c r="U161" s="767"/>
      <c r="V161" s="767"/>
      <c r="W161" s="767"/>
      <c r="X161" s="780">
        <v>71.896674584323051</v>
      </c>
      <c r="Y161" s="797">
        <v>20824</v>
      </c>
      <c r="Z161" s="782">
        <v>88.2</v>
      </c>
      <c r="AA161" s="798">
        <f t="shared" si="2"/>
        <v>236100</v>
      </c>
      <c r="AB161" s="784">
        <v>98.42579918002177</v>
      </c>
      <c r="AC161" s="785">
        <v>102.6</v>
      </c>
      <c r="AD161" s="786">
        <v>79.599999999999994</v>
      </c>
      <c r="AE161" s="787">
        <v>140.80000000000001</v>
      </c>
      <c r="AF161" s="799">
        <f t="shared" si="3"/>
        <v>0.90100000000000002</v>
      </c>
      <c r="AG161" s="776">
        <v>85.9</v>
      </c>
      <c r="AH161" s="777">
        <v>88.936282996282188</v>
      </c>
      <c r="AI161" s="778">
        <v>87.8</v>
      </c>
      <c r="AP161" s="713">
        <v>68</v>
      </c>
    </row>
    <row r="162" spans="1:42" ht="13.5" customHeight="1">
      <c r="A162" s="726"/>
      <c r="B162" s="662"/>
      <c r="C162" s="608" t="s">
        <v>426</v>
      </c>
      <c r="D162" s="839">
        <v>106.00585205604466</v>
      </c>
      <c r="E162" s="1640">
        <v>1233269</v>
      </c>
      <c r="F162" s="1553">
        <v>1170974</v>
      </c>
      <c r="G162" s="835">
        <v>71.579483372921629</v>
      </c>
      <c r="H162" s="1544">
        <v>968651.3</v>
      </c>
      <c r="I162" s="1730">
        <v>0.8</v>
      </c>
      <c r="J162" s="1554">
        <v>248478</v>
      </c>
      <c r="K162" s="1751">
        <v>1.012</v>
      </c>
      <c r="L162" s="1647">
        <v>218028</v>
      </c>
      <c r="M162" s="803"/>
      <c r="N162" s="767"/>
      <c r="O162" s="767"/>
      <c r="P162" s="767"/>
      <c r="Q162" s="767"/>
      <c r="R162" s="767"/>
      <c r="S162" s="767"/>
      <c r="T162" s="767"/>
      <c r="U162" s="767"/>
      <c r="V162" s="767"/>
      <c r="W162" s="767"/>
      <c r="X162" s="780">
        <v>71.579483372921629</v>
      </c>
      <c r="Y162" s="797">
        <v>22040</v>
      </c>
      <c r="Z162" s="782">
        <v>88.7</v>
      </c>
      <c r="AA162" s="798">
        <f t="shared" si="2"/>
        <v>248478</v>
      </c>
      <c r="AB162" s="784">
        <v>111.76597013950081</v>
      </c>
      <c r="AC162" s="785">
        <v>102.8</v>
      </c>
      <c r="AD162" s="786">
        <v>80.7</v>
      </c>
      <c r="AE162" s="787">
        <v>140.69999999999999</v>
      </c>
      <c r="AF162" s="799">
        <f t="shared" si="3"/>
        <v>1.012</v>
      </c>
      <c r="AG162" s="776">
        <v>86.5</v>
      </c>
      <c r="AH162" s="777">
        <v>89.549032977555811</v>
      </c>
      <c r="AI162" s="778">
        <v>99.7</v>
      </c>
      <c r="AP162" s="713">
        <v>67.7</v>
      </c>
    </row>
    <row r="163" spans="1:42" ht="13.5" customHeight="1">
      <c r="A163" s="726"/>
      <c r="B163" s="662"/>
      <c r="C163" s="608" t="s">
        <v>166</v>
      </c>
      <c r="D163" s="839">
        <v>106.33885473266049</v>
      </c>
      <c r="E163" s="1640">
        <v>1229010</v>
      </c>
      <c r="F163" s="1553">
        <v>918868</v>
      </c>
      <c r="G163" s="835">
        <v>74.328473871733976</v>
      </c>
      <c r="H163" s="1544">
        <v>965307.7</v>
      </c>
      <c r="I163" s="1730">
        <v>0.79</v>
      </c>
      <c r="J163" s="1554">
        <v>313876</v>
      </c>
      <c r="K163" s="1751">
        <v>0.95899999999999996</v>
      </c>
      <c r="L163" s="1647">
        <v>216147</v>
      </c>
      <c r="M163" s="803"/>
      <c r="N163" s="767"/>
      <c r="O163" s="767"/>
      <c r="P163" s="767"/>
      <c r="Q163" s="767"/>
      <c r="R163" s="767"/>
      <c r="S163" s="767"/>
      <c r="T163" s="767"/>
      <c r="U163" s="767"/>
      <c r="V163" s="767"/>
      <c r="W163" s="767"/>
      <c r="X163" s="780">
        <v>74.328473871733976</v>
      </c>
      <c r="Y163" s="797">
        <v>27935</v>
      </c>
      <c r="Z163" s="782">
        <v>89</v>
      </c>
      <c r="AA163" s="798">
        <f t="shared" si="2"/>
        <v>313876</v>
      </c>
      <c r="AB163" s="784">
        <v>106.72136767583227</v>
      </c>
      <c r="AC163" s="785">
        <v>102.8</v>
      </c>
      <c r="AD163" s="786">
        <v>81.3</v>
      </c>
      <c r="AE163" s="787">
        <v>140.69999999999999</v>
      </c>
      <c r="AF163" s="799">
        <f t="shared" si="3"/>
        <v>0.95899999999999996</v>
      </c>
      <c r="AG163" s="776">
        <v>86.7</v>
      </c>
      <c r="AH163" s="777">
        <v>89.724104400776824</v>
      </c>
      <c r="AI163" s="778">
        <v>95.2</v>
      </c>
      <c r="AP163" s="713">
        <v>70.3</v>
      </c>
    </row>
    <row r="164" spans="1:42" ht="13.5" customHeight="1">
      <c r="A164" s="726"/>
      <c r="B164" s="662"/>
      <c r="C164" s="608" t="s">
        <v>167</v>
      </c>
      <c r="D164" s="839">
        <v>109.11387703779256</v>
      </c>
      <c r="E164" s="1640">
        <v>1198892</v>
      </c>
      <c r="F164" s="1553">
        <v>912304</v>
      </c>
      <c r="G164" s="835">
        <v>77.711846793349181</v>
      </c>
      <c r="H164" s="1544">
        <v>975352</v>
      </c>
      <c r="I164" s="1730">
        <v>0.83</v>
      </c>
      <c r="J164" s="1554">
        <v>315513</v>
      </c>
      <c r="K164" s="1751">
        <v>0.995</v>
      </c>
      <c r="L164" s="1647">
        <v>210912</v>
      </c>
      <c r="M164" s="803"/>
      <c r="N164" s="767"/>
      <c r="O164" s="767"/>
      <c r="P164" s="767"/>
      <c r="Q164" s="767"/>
      <c r="R164" s="767"/>
      <c r="S164" s="767"/>
      <c r="T164" s="767"/>
      <c r="U164" s="767"/>
      <c r="V164" s="767"/>
      <c r="W164" s="767"/>
      <c r="X164" s="780">
        <v>77.711846793349181</v>
      </c>
      <c r="Y164" s="797">
        <v>27986</v>
      </c>
      <c r="Z164" s="782">
        <v>88.7</v>
      </c>
      <c r="AA164" s="798">
        <f t="shared" si="2"/>
        <v>315513</v>
      </c>
      <c r="AB164" s="784">
        <v>111.54176558555997</v>
      </c>
      <c r="AC164" s="785">
        <v>102.6</v>
      </c>
      <c r="AD164" s="786">
        <v>81.7</v>
      </c>
      <c r="AE164" s="787">
        <v>140.80000000000001</v>
      </c>
      <c r="AF164" s="799">
        <f t="shared" si="3"/>
        <v>0.995</v>
      </c>
      <c r="AG164" s="776">
        <v>86.3</v>
      </c>
      <c r="AH164" s="777">
        <v>89.28642584272427</v>
      </c>
      <c r="AI164" s="778">
        <v>99.5</v>
      </c>
      <c r="AP164" s="713">
        <v>73.5</v>
      </c>
    </row>
    <row r="165" spans="1:42" ht="13.5" customHeight="1">
      <c r="A165" s="750"/>
      <c r="B165" s="788"/>
      <c r="C165" s="611" t="s">
        <v>168</v>
      </c>
      <c r="D165" s="1710">
        <v>109.33587882220311</v>
      </c>
      <c r="E165" s="1641">
        <v>1228188</v>
      </c>
      <c r="F165" s="1555">
        <v>940148</v>
      </c>
      <c r="G165" s="848">
        <v>77.077464370546338</v>
      </c>
      <c r="H165" s="1548">
        <v>972269.7</v>
      </c>
      <c r="I165" s="1731">
        <v>0.84</v>
      </c>
      <c r="J165" s="1556">
        <v>568292</v>
      </c>
      <c r="K165" s="1752">
        <v>1.038</v>
      </c>
      <c r="L165" s="1648">
        <v>199914</v>
      </c>
      <c r="M165" s="803"/>
      <c r="N165" s="767"/>
      <c r="O165" s="767"/>
      <c r="P165" s="767"/>
      <c r="Q165" s="767"/>
      <c r="R165" s="767"/>
      <c r="S165" s="767"/>
      <c r="T165" s="767"/>
      <c r="U165" s="767"/>
      <c r="V165" s="767"/>
      <c r="W165" s="767"/>
      <c r="X165" s="780">
        <v>77.077464370546338</v>
      </c>
      <c r="Y165" s="800">
        <v>50237</v>
      </c>
      <c r="Z165" s="791">
        <v>88.4</v>
      </c>
      <c r="AA165" s="801">
        <f t="shared" si="2"/>
        <v>568292</v>
      </c>
      <c r="AB165" s="793">
        <v>116.58636804922853</v>
      </c>
      <c r="AC165" s="794">
        <v>102.6</v>
      </c>
      <c r="AD165" s="795">
        <v>81.900000000000006</v>
      </c>
      <c r="AE165" s="796">
        <v>140.69999999999999</v>
      </c>
      <c r="AF165" s="802">
        <f t="shared" si="3"/>
        <v>1.038</v>
      </c>
      <c r="AG165" s="776">
        <v>86</v>
      </c>
      <c r="AH165" s="777">
        <v>89.023818707892715</v>
      </c>
      <c r="AI165" s="778">
        <v>104</v>
      </c>
      <c r="AP165" s="713">
        <v>72.900000000000006</v>
      </c>
    </row>
    <row r="166" spans="1:42" ht="13.5" customHeight="1">
      <c r="A166" s="726">
        <v>1989</v>
      </c>
      <c r="B166" s="662" t="s">
        <v>439</v>
      </c>
      <c r="C166" s="606" t="s">
        <v>418</v>
      </c>
      <c r="D166" s="895">
        <v>123.8</v>
      </c>
      <c r="E166" s="645">
        <v>1158159</v>
      </c>
      <c r="F166" s="804">
        <v>699351</v>
      </c>
      <c r="G166" s="805">
        <v>91.2</v>
      </c>
      <c r="H166" s="668">
        <v>934609.81599999999</v>
      </c>
      <c r="I166" s="1732">
        <v>0.86</v>
      </c>
      <c r="J166" s="806"/>
      <c r="K166" s="1753">
        <v>1.048</v>
      </c>
      <c r="L166" s="1649">
        <v>309124</v>
      </c>
      <c r="M166" s="803"/>
      <c r="N166" s="767"/>
      <c r="O166" s="767"/>
      <c r="P166" s="767"/>
      <c r="Q166" s="767"/>
      <c r="R166" s="767"/>
      <c r="S166" s="767"/>
      <c r="T166" s="767"/>
      <c r="U166" s="767"/>
      <c r="V166" s="767"/>
      <c r="W166" s="767"/>
      <c r="X166" s="768">
        <v>76.231621140142522</v>
      </c>
      <c r="Y166" s="797">
        <v>24176</v>
      </c>
      <c r="Z166" s="782">
        <v>88</v>
      </c>
      <c r="AA166" s="798">
        <f t="shared" si="2"/>
        <v>274727</v>
      </c>
      <c r="AB166" s="784">
        <v>104.81562896733526</v>
      </c>
      <c r="AC166" s="785">
        <v>102.6</v>
      </c>
      <c r="AD166" s="786">
        <v>79.3</v>
      </c>
      <c r="AE166" s="787">
        <v>140</v>
      </c>
      <c r="AF166" s="799">
        <f t="shared" si="3"/>
        <v>0.96899999999999997</v>
      </c>
      <c r="AG166" s="776">
        <v>85.6</v>
      </c>
      <c r="AH166" s="777">
        <v>88.586140149840134</v>
      </c>
      <c r="AI166" s="778">
        <v>93.5</v>
      </c>
      <c r="AP166" s="713">
        <v>72.099999999999994</v>
      </c>
    </row>
    <row r="167" spans="1:42" ht="13.5" customHeight="1">
      <c r="A167" s="726"/>
      <c r="B167" s="662"/>
      <c r="C167" s="608" t="s">
        <v>419</v>
      </c>
      <c r="D167" s="895">
        <v>123</v>
      </c>
      <c r="E167" s="645">
        <v>1156186</v>
      </c>
      <c r="F167" s="804">
        <v>882043</v>
      </c>
      <c r="G167" s="805">
        <v>90.3</v>
      </c>
      <c r="H167" s="668">
        <v>1011640.44</v>
      </c>
      <c r="I167" s="1732">
        <v>0.88</v>
      </c>
      <c r="J167" s="806"/>
      <c r="K167" s="1753">
        <v>1.05</v>
      </c>
      <c r="L167" s="1649">
        <v>377830</v>
      </c>
      <c r="M167" s="803"/>
      <c r="N167" s="767"/>
      <c r="O167" s="767"/>
      <c r="P167" s="767"/>
      <c r="Q167" s="767"/>
      <c r="R167" s="767"/>
      <c r="S167" s="767"/>
      <c r="T167" s="767"/>
      <c r="U167" s="767"/>
      <c r="V167" s="767"/>
      <c r="W167" s="767"/>
      <c r="X167" s="780">
        <v>75.4915083135392</v>
      </c>
      <c r="Y167" s="797">
        <v>20726</v>
      </c>
      <c r="Z167" s="782">
        <v>87.9</v>
      </c>
      <c r="AA167" s="798">
        <f t="shared" si="2"/>
        <v>235791</v>
      </c>
      <c r="AB167" s="784">
        <v>108.0665949994772</v>
      </c>
      <c r="AC167" s="785">
        <v>102.8</v>
      </c>
      <c r="AD167" s="786">
        <v>81.900000000000006</v>
      </c>
      <c r="AE167" s="787">
        <v>139.69999999999999</v>
      </c>
      <c r="AF167" s="799">
        <f t="shared" si="3"/>
        <v>0.97099999999999997</v>
      </c>
      <c r="AG167" s="776">
        <v>85.5</v>
      </c>
      <c r="AH167" s="777">
        <v>88.498604438229634</v>
      </c>
      <c r="AI167" s="778">
        <v>96.4</v>
      </c>
      <c r="AP167" s="713">
        <v>71.400000000000006</v>
      </c>
    </row>
    <row r="168" spans="1:42" ht="13.5" customHeight="1">
      <c r="A168" s="726"/>
      <c r="B168" s="662"/>
      <c r="C168" s="608" t="s">
        <v>420</v>
      </c>
      <c r="D168" s="895">
        <v>123.3</v>
      </c>
      <c r="E168" s="645">
        <v>1294774</v>
      </c>
      <c r="F168" s="804">
        <v>1215048</v>
      </c>
      <c r="G168" s="805">
        <v>89.8</v>
      </c>
      <c r="H168" s="668">
        <v>1011926.3939999999</v>
      </c>
      <c r="I168" s="1732">
        <v>0.88</v>
      </c>
      <c r="J168" s="806"/>
      <c r="K168" s="1753">
        <v>1.234</v>
      </c>
      <c r="L168" s="1649">
        <v>466656</v>
      </c>
      <c r="M168" s="803"/>
      <c r="N168" s="767"/>
      <c r="O168" s="767"/>
      <c r="P168" s="767"/>
      <c r="Q168" s="767"/>
      <c r="R168" s="767"/>
      <c r="S168" s="767"/>
      <c r="T168" s="767"/>
      <c r="U168" s="767"/>
      <c r="V168" s="767"/>
      <c r="W168" s="767"/>
      <c r="X168" s="780">
        <v>75.068586698337299</v>
      </c>
      <c r="Y168" s="797">
        <v>36208</v>
      </c>
      <c r="Z168" s="782">
        <v>88.5</v>
      </c>
      <c r="AA168" s="798">
        <f t="shared" ref="AA168:AA231" si="4">ROUND(Y168/Z168*1000,0)</f>
        <v>409130</v>
      </c>
      <c r="AB168" s="784">
        <v>126.5634706995952</v>
      </c>
      <c r="AC168" s="785">
        <v>103</v>
      </c>
      <c r="AD168" s="786">
        <v>81.599999999999994</v>
      </c>
      <c r="AE168" s="787">
        <v>139.9</v>
      </c>
      <c r="AF168" s="799">
        <f t="shared" ref="AF168:AF231" si="5">ROUND(AB168*AC168/AD168/AE168,3)</f>
        <v>1.1419999999999999</v>
      </c>
      <c r="AG168" s="776">
        <v>86</v>
      </c>
      <c r="AH168" s="777">
        <v>89.023818707892715</v>
      </c>
      <c r="AI168" s="778">
        <v>112.9</v>
      </c>
      <c r="AP168" s="713">
        <v>71</v>
      </c>
    </row>
    <row r="169" spans="1:42" ht="13.5" customHeight="1">
      <c r="A169" s="726"/>
      <c r="B169" s="662"/>
      <c r="C169" s="608" t="s">
        <v>421</v>
      </c>
      <c r="D169" s="895">
        <v>123.6</v>
      </c>
      <c r="E169" s="645">
        <v>1208372</v>
      </c>
      <c r="F169" s="804">
        <v>948011</v>
      </c>
      <c r="G169" s="805">
        <v>90.7</v>
      </c>
      <c r="H169" s="668">
        <v>1096626.591</v>
      </c>
      <c r="I169" s="1732">
        <v>0.93</v>
      </c>
      <c r="J169" s="806"/>
      <c r="K169" s="1753">
        <v>1.034</v>
      </c>
      <c r="L169" s="1649">
        <v>404153</v>
      </c>
      <c r="M169" s="803"/>
      <c r="N169" s="767"/>
      <c r="O169" s="767"/>
      <c r="P169" s="767"/>
      <c r="Q169" s="767"/>
      <c r="R169" s="767"/>
      <c r="S169" s="767"/>
      <c r="T169" s="767"/>
      <c r="U169" s="767"/>
      <c r="V169" s="767"/>
      <c r="W169" s="767"/>
      <c r="X169" s="780">
        <v>75.808699524940621</v>
      </c>
      <c r="Y169" s="797">
        <v>26074</v>
      </c>
      <c r="Z169" s="782">
        <v>90</v>
      </c>
      <c r="AA169" s="798">
        <f t="shared" si="4"/>
        <v>289711</v>
      </c>
      <c r="AB169" s="784">
        <v>108.62710638432928</v>
      </c>
      <c r="AC169" s="785">
        <v>105</v>
      </c>
      <c r="AD169" s="786">
        <v>83.3</v>
      </c>
      <c r="AE169" s="787">
        <v>143.30000000000001</v>
      </c>
      <c r="AF169" s="799">
        <f t="shared" si="5"/>
        <v>0.95599999999999996</v>
      </c>
      <c r="AG169" s="776">
        <v>87.5</v>
      </c>
      <c r="AH169" s="777">
        <v>90.599461516881973</v>
      </c>
      <c r="AI169" s="778">
        <v>96.9</v>
      </c>
      <c r="AP169" s="713">
        <v>71.7</v>
      </c>
    </row>
    <row r="170" spans="1:42" ht="13.5" customHeight="1">
      <c r="A170" s="726"/>
      <c r="B170" s="662"/>
      <c r="C170" s="608" t="s">
        <v>422</v>
      </c>
      <c r="D170" s="895">
        <v>123.3</v>
      </c>
      <c r="E170" s="645">
        <v>1233678</v>
      </c>
      <c r="F170" s="804">
        <v>840734</v>
      </c>
      <c r="G170" s="805">
        <v>88.8</v>
      </c>
      <c r="H170" s="668">
        <v>1005936.632</v>
      </c>
      <c r="I170" s="1732">
        <v>0.95</v>
      </c>
      <c r="J170" s="806"/>
      <c r="K170" s="1753">
        <v>0.97799999999999998</v>
      </c>
      <c r="L170" s="1649">
        <v>409947</v>
      </c>
      <c r="M170" s="803"/>
      <c r="N170" s="767"/>
      <c r="O170" s="767"/>
      <c r="P170" s="767"/>
      <c r="Q170" s="767"/>
      <c r="R170" s="767"/>
      <c r="S170" s="767"/>
      <c r="T170" s="767"/>
      <c r="U170" s="767"/>
      <c r="V170" s="767"/>
      <c r="W170" s="767"/>
      <c r="X170" s="780">
        <v>74.222743467933498</v>
      </c>
      <c r="Y170" s="797">
        <v>27601</v>
      </c>
      <c r="Z170" s="782">
        <v>90.6</v>
      </c>
      <c r="AA170" s="798">
        <f t="shared" si="4"/>
        <v>304647</v>
      </c>
      <c r="AB170" s="784">
        <v>101.78886748913413</v>
      </c>
      <c r="AC170" s="785">
        <v>105.4</v>
      </c>
      <c r="AD170" s="786">
        <v>82.8</v>
      </c>
      <c r="AE170" s="787">
        <v>143.30000000000001</v>
      </c>
      <c r="AF170" s="799">
        <f t="shared" si="5"/>
        <v>0.90400000000000003</v>
      </c>
      <c r="AG170" s="776">
        <v>87.8</v>
      </c>
      <c r="AH170" s="777">
        <v>90.949604363324013</v>
      </c>
      <c r="AI170" s="778">
        <v>90.8</v>
      </c>
      <c r="AP170" s="713">
        <v>70.2</v>
      </c>
    </row>
    <row r="171" spans="1:42" ht="13.5" customHeight="1">
      <c r="A171" s="726"/>
      <c r="B171" s="662"/>
      <c r="C171" s="608" t="s">
        <v>423</v>
      </c>
      <c r="D171" s="895">
        <v>124</v>
      </c>
      <c r="E171" s="645">
        <v>1258101</v>
      </c>
      <c r="F171" s="804">
        <v>1080288</v>
      </c>
      <c r="G171" s="805">
        <v>89.4</v>
      </c>
      <c r="H171" s="668">
        <v>1104903.9680000001</v>
      </c>
      <c r="I171" s="1732">
        <v>0.95</v>
      </c>
      <c r="J171" s="806"/>
      <c r="K171" s="1753">
        <v>1.026</v>
      </c>
      <c r="L171" s="1649">
        <v>433849</v>
      </c>
      <c r="M171" s="803"/>
      <c r="N171" s="767"/>
      <c r="O171" s="767"/>
      <c r="P171" s="767"/>
      <c r="Q171" s="767"/>
      <c r="R171" s="767"/>
      <c r="S171" s="767"/>
      <c r="T171" s="767"/>
      <c r="U171" s="767"/>
      <c r="V171" s="767"/>
      <c r="W171" s="767"/>
      <c r="X171" s="780">
        <v>74.751395486935877</v>
      </c>
      <c r="Y171" s="797">
        <v>27247</v>
      </c>
      <c r="Z171" s="782">
        <v>90.5</v>
      </c>
      <c r="AA171" s="798">
        <f t="shared" si="4"/>
        <v>301072</v>
      </c>
      <c r="AB171" s="784">
        <v>108.0665949994772</v>
      </c>
      <c r="AC171" s="785">
        <v>105.5</v>
      </c>
      <c r="AD171" s="786">
        <v>84.2</v>
      </c>
      <c r="AE171" s="787">
        <v>142.9</v>
      </c>
      <c r="AF171" s="799">
        <f t="shared" si="5"/>
        <v>0.94799999999999995</v>
      </c>
      <c r="AG171" s="776">
        <v>87.9</v>
      </c>
      <c r="AH171" s="777">
        <v>90.949604363324013</v>
      </c>
      <c r="AI171" s="778">
        <v>96.4</v>
      </c>
      <c r="AP171" s="713">
        <v>70.7</v>
      </c>
    </row>
    <row r="172" spans="1:42" ht="13.5" customHeight="1">
      <c r="A172" s="726"/>
      <c r="B172" s="662"/>
      <c r="C172" s="608" t="s">
        <v>424</v>
      </c>
      <c r="D172" s="895">
        <v>122.1</v>
      </c>
      <c r="E172" s="645">
        <v>1308389</v>
      </c>
      <c r="F172" s="804">
        <v>1064553</v>
      </c>
      <c r="G172" s="805">
        <v>88.6</v>
      </c>
      <c r="H172" s="668">
        <v>1086569.2219999998</v>
      </c>
      <c r="I172" s="1732">
        <v>0.97</v>
      </c>
      <c r="J172" s="806"/>
      <c r="K172" s="1753">
        <v>1.0169999999999999</v>
      </c>
      <c r="L172" s="1649">
        <v>444963</v>
      </c>
      <c r="M172" s="803"/>
      <c r="N172" s="767"/>
      <c r="O172" s="767"/>
      <c r="P172" s="767"/>
      <c r="Q172" s="767"/>
      <c r="R172" s="767"/>
      <c r="S172" s="767"/>
      <c r="T172" s="767"/>
      <c r="U172" s="767"/>
      <c r="V172" s="767"/>
      <c r="W172" s="767"/>
      <c r="X172" s="780">
        <v>74.117013064133019</v>
      </c>
      <c r="Y172" s="797">
        <v>43419</v>
      </c>
      <c r="Z172" s="782">
        <v>90.3</v>
      </c>
      <c r="AA172" s="798">
        <f t="shared" si="4"/>
        <v>480831</v>
      </c>
      <c r="AB172" s="784">
        <v>106.49716312189143</v>
      </c>
      <c r="AC172" s="785">
        <v>105.7</v>
      </c>
      <c r="AD172" s="786">
        <v>83.8</v>
      </c>
      <c r="AE172" s="787">
        <v>142.9</v>
      </c>
      <c r="AF172" s="799">
        <f t="shared" si="5"/>
        <v>0.94</v>
      </c>
      <c r="AG172" s="776">
        <v>87.9</v>
      </c>
      <c r="AH172" s="777">
        <v>90.949604363324013</v>
      </c>
      <c r="AI172" s="778">
        <v>95</v>
      </c>
      <c r="AP172" s="713">
        <v>70.099999999999994</v>
      </c>
    </row>
    <row r="173" spans="1:42" ht="13.5" customHeight="1">
      <c r="A173" s="726"/>
      <c r="B173" s="662"/>
      <c r="C173" s="608" t="s">
        <v>425</v>
      </c>
      <c r="D173" s="895">
        <v>123.6</v>
      </c>
      <c r="E173" s="645">
        <v>1248039</v>
      </c>
      <c r="F173" s="804">
        <v>972369</v>
      </c>
      <c r="G173" s="805">
        <v>91.6</v>
      </c>
      <c r="H173" s="668">
        <v>1010281.062</v>
      </c>
      <c r="I173" s="1732">
        <v>0.97</v>
      </c>
      <c r="J173" s="806"/>
      <c r="K173" s="1753">
        <v>0.995</v>
      </c>
      <c r="L173" s="1649">
        <v>427029</v>
      </c>
      <c r="M173" s="803"/>
      <c r="N173" s="767"/>
      <c r="O173" s="767"/>
      <c r="P173" s="767"/>
      <c r="Q173" s="767"/>
      <c r="R173" s="767"/>
      <c r="S173" s="767"/>
      <c r="T173" s="767"/>
      <c r="U173" s="767"/>
      <c r="V173" s="767"/>
      <c r="W173" s="767"/>
      <c r="X173" s="780">
        <v>76.548812351543958</v>
      </c>
      <c r="Y173" s="797">
        <v>23530</v>
      </c>
      <c r="Z173" s="782">
        <v>90.4</v>
      </c>
      <c r="AA173" s="798">
        <f t="shared" si="4"/>
        <v>260288</v>
      </c>
      <c r="AB173" s="784">
        <v>101.78886748913413</v>
      </c>
      <c r="AC173" s="785">
        <v>105.8</v>
      </c>
      <c r="AD173" s="786">
        <v>82.4</v>
      </c>
      <c r="AE173" s="787">
        <v>142.1</v>
      </c>
      <c r="AF173" s="799">
        <f t="shared" si="5"/>
        <v>0.92</v>
      </c>
      <c r="AG173" s="776">
        <v>87.9</v>
      </c>
      <c r="AH173" s="777">
        <v>90.949604363324013</v>
      </c>
      <c r="AI173" s="778">
        <v>90.8</v>
      </c>
      <c r="AP173" s="713">
        <v>72.400000000000006</v>
      </c>
    </row>
    <row r="174" spans="1:42" ht="13.5" customHeight="1">
      <c r="A174" s="726"/>
      <c r="B174" s="662"/>
      <c r="C174" s="608" t="s">
        <v>426</v>
      </c>
      <c r="D174" s="895">
        <v>125.7</v>
      </c>
      <c r="E174" s="645">
        <v>1269912</v>
      </c>
      <c r="F174" s="804">
        <v>926079</v>
      </c>
      <c r="G174" s="805">
        <v>95.6</v>
      </c>
      <c r="H174" s="668">
        <v>1057357.277</v>
      </c>
      <c r="I174" s="1732">
        <v>0.97</v>
      </c>
      <c r="J174" s="806"/>
      <c r="K174" s="1753">
        <v>1.1299999999999999</v>
      </c>
      <c r="L174" s="1649">
        <v>463321</v>
      </c>
      <c r="M174" s="803"/>
      <c r="N174" s="767"/>
      <c r="O174" s="767"/>
      <c r="P174" s="767"/>
      <c r="Q174" s="767"/>
      <c r="R174" s="767"/>
      <c r="S174" s="767"/>
      <c r="T174" s="767"/>
      <c r="U174" s="767"/>
      <c r="V174" s="767"/>
      <c r="W174" s="767"/>
      <c r="X174" s="780">
        <v>79.932185273159149</v>
      </c>
      <c r="Y174" s="797">
        <v>27449</v>
      </c>
      <c r="Z174" s="782">
        <v>91.3</v>
      </c>
      <c r="AA174" s="798">
        <f t="shared" si="4"/>
        <v>300646</v>
      </c>
      <c r="AB174" s="784">
        <v>116.81057260316935</v>
      </c>
      <c r="AC174" s="785">
        <v>105.9</v>
      </c>
      <c r="AD174" s="786">
        <v>83.5</v>
      </c>
      <c r="AE174" s="787">
        <v>141.9</v>
      </c>
      <c r="AF174" s="799">
        <f t="shared" si="5"/>
        <v>1.044</v>
      </c>
      <c r="AG174" s="776">
        <v>88.9</v>
      </c>
      <c r="AH174" s="777">
        <v>92.00003290265019</v>
      </c>
      <c r="AI174" s="778">
        <v>104.2</v>
      </c>
      <c r="AP174" s="713">
        <v>75.599999999999994</v>
      </c>
    </row>
    <row r="175" spans="1:42" ht="13.5" customHeight="1">
      <c r="A175" s="726"/>
      <c r="B175" s="662"/>
      <c r="C175" s="608" t="s">
        <v>166</v>
      </c>
      <c r="D175" s="895">
        <v>122.1</v>
      </c>
      <c r="E175" s="645">
        <v>1262542</v>
      </c>
      <c r="F175" s="804">
        <v>895206</v>
      </c>
      <c r="G175" s="805">
        <v>88.4</v>
      </c>
      <c r="H175" s="668">
        <v>1050754.7749999999</v>
      </c>
      <c r="I175" s="1732">
        <v>1</v>
      </c>
      <c r="J175" s="806"/>
      <c r="K175" s="1753">
        <v>1.038</v>
      </c>
      <c r="L175" s="1649">
        <v>464145</v>
      </c>
      <c r="M175" s="803"/>
      <c r="N175" s="767"/>
      <c r="O175" s="767"/>
      <c r="P175" s="767"/>
      <c r="Q175" s="767"/>
      <c r="R175" s="767"/>
      <c r="S175" s="767"/>
      <c r="T175" s="767"/>
      <c r="U175" s="767"/>
      <c r="V175" s="767"/>
      <c r="W175" s="767"/>
      <c r="X175" s="780">
        <v>73.905552256532076</v>
      </c>
      <c r="Y175" s="797">
        <v>34244</v>
      </c>
      <c r="Z175" s="782">
        <v>92.1</v>
      </c>
      <c r="AA175" s="798">
        <f t="shared" si="4"/>
        <v>371813</v>
      </c>
      <c r="AB175" s="784">
        <v>107.95449272250679</v>
      </c>
      <c r="AC175" s="785">
        <v>105.7</v>
      </c>
      <c r="AD175" s="786">
        <v>83.7</v>
      </c>
      <c r="AE175" s="787">
        <v>142.1</v>
      </c>
      <c r="AF175" s="799">
        <f t="shared" si="5"/>
        <v>0.95899999999999996</v>
      </c>
      <c r="AG175" s="776">
        <v>89.7</v>
      </c>
      <c r="AH175" s="777">
        <v>92.875390018755326</v>
      </c>
      <c r="AI175" s="778">
        <v>96.3</v>
      </c>
      <c r="AP175" s="713">
        <v>69.900000000000006</v>
      </c>
    </row>
    <row r="176" spans="1:42" ht="13.5" customHeight="1">
      <c r="A176" s="726"/>
      <c r="B176" s="662"/>
      <c r="C176" s="608" t="s">
        <v>167</v>
      </c>
      <c r="D176" s="895">
        <v>123.6</v>
      </c>
      <c r="E176" s="645">
        <v>1264187</v>
      </c>
      <c r="F176" s="804">
        <v>944106</v>
      </c>
      <c r="G176" s="805">
        <v>90.9</v>
      </c>
      <c r="H176" s="668">
        <v>1071293.3999999999</v>
      </c>
      <c r="I176" s="1732">
        <v>1.01</v>
      </c>
      <c r="J176" s="806"/>
      <c r="K176" s="1753">
        <v>1.0569999999999999</v>
      </c>
      <c r="L176" s="1649">
        <v>423899</v>
      </c>
      <c r="M176" s="803"/>
      <c r="N176" s="767"/>
      <c r="O176" s="767"/>
      <c r="P176" s="767"/>
      <c r="Q176" s="767"/>
      <c r="R176" s="767"/>
      <c r="S176" s="767"/>
      <c r="T176" s="767"/>
      <c r="U176" s="767"/>
      <c r="V176" s="767"/>
      <c r="W176" s="767"/>
      <c r="X176" s="780">
        <v>76.020160332541579</v>
      </c>
      <c r="Y176" s="797">
        <v>32998</v>
      </c>
      <c r="Z176" s="782">
        <v>90.9</v>
      </c>
      <c r="AA176" s="798">
        <f t="shared" si="4"/>
        <v>363014</v>
      </c>
      <c r="AB176" s="784">
        <v>111.09335647767831</v>
      </c>
      <c r="AC176" s="785">
        <v>105.6</v>
      </c>
      <c r="AD176" s="786">
        <v>84.4</v>
      </c>
      <c r="AE176" s="787">
        <v>142.19999999999999</v>
      </c>
      <c r="AF176" s="799">
        <f t="shared" si="5"/>
        <v>0.97699999999999998</v>
      </c>
      <c r="AG176" s="776">
        <v>88.3</v>
      </c>
      <c r="AH176" s="777">
        <v>91.474818632987109</v>
      </c>
      <c r="AI176" s="778">
        <v>99.1</v>
      </c>
      <c r="AP176" s="713">
        <v>71.900000000000006</v>
      </c>
    </row>
    <row r="177" spans="1:42" ht="13.5" customHeight="1">
      <c r="A177" s="726"/>
      <c r="B177" s="662"/>
      <c r="C177" s="611" t="s">
        <v>168</v>
      </c>
      <c r="D177" s="895">
        <v>125</v>
      </c>
      <c r="E177" s="645">
        <v>1273417</v>
      </c>
      <c r="F177" s="804">
        <v>921849</v>
      </c>
      <c r="G177" s="805">
        <v>91.9</v>
      </c>
      <c r="H177" s="668">
        <v>1062792.7240000002</v>
      </c>
      <c r="I177" s="1732">
        <v>1.04</v>
      </c>
      <c r="J177" s="806"/>
      <c r="K177" s="1753">
        <v>1.1140000000000001</v>
      </c>
      <c r="L177" s="1649">
        <v>505681</v>
      </c>
      <c r="M177" s="803"/>
      <c r="N177" s="767"/>
      <c r="O177" s="767"/>
      <c r="P177" s="767"/>
      <c r="Q177" s="767"/>
      <c r="R177" s="767"/>
      <c r="S177" s="767"/>
      <c r="T177" s="767"/>
      <c r="U177" s="767"/>
      <c r="V177" s="767"/>
      <c r="W177" s="767"/>
      <c r="X177" s="789">
        <v>76.86600356294538</v>
      </c>
      <c r="Y177" s="800">
        <v>60169</v>
      </c>
      <c r="Z177" s="791">
        <v>90.9</v>
      </c>
      <c r="AA177" s="801">
        <f t="shared" si="4"/>
        <v>661925</v>
      </c>
      <c r="AB177" s="793">
        <v>116.81057260316935</v>
      </c>
      <c r="AC177" s="794">
        <v>105.6</v>
      </c>
      <c r="AD177" s="795">
        <v>84.4</v>
      </c>
      <c r="AE177" s="796">
        <v>142</v>
      </c>
      <c r="AF177" s="802">
        <f t="shared" si="5"/>
        <v>1.0289999999999999</v>
      </c>
      <c r="AG177" s="776">
        <v>88.2</v>
      </c>
      <c r="AH177" s="777">
        <v>91.299747209766068</v>
      </c>
      <c r="AI177" s="778">
        <v>104.2</v>
      </c>
      <c r="AP177" s="713">
        <v>72.7</v>
      </c>
    </row>
    <row r="178" spans="1:42" ht="13.5" customHeight="1">
      <c r="A178" s="720">
        <v>1990</v>
      </c>
      <c r="B178" s="661" t="s">
        <v>156</v>
      </c>
      <c r="C178" s="606" t="s">
        <v>418</v>
      </c>
      <c r="D178" s="893">
        <v>122</v>
      </c>
      <c r="E178" s="641">
        <v>1224087</v>
      </c>
      <c r="F178" s="807">
        <v>825943</v>
      </c>
      <c r="G178" s="808">
        <v>88.4</v>
      </c>
      <c r="H178" s="678">
        <v>938657.16</v>
      </c>
      <c r="I178" s="1733">
        <v>1.04</v>
      </c>
      <c r="J178" s="809"/>
      <c r="K178" s="1754">
        <v>1.0289999999999999</v>
      </c>
      <c r="L178" s="1650">
        <v>332904</v>
      </c>
      <c r="M178" s="803"/>
      <c r="N178" s="767"/>
      <c r="O178" s="767"/>
      <c r="P178" s="767"/>
      <c r="Q178" s="767"/>
      <c r="R178" s="767"/>
      <c r="S178" s="767"/>
      <c r="T178" s="767"/>
      <c r="U178" s="767"/>
      <c r="V178" s="767"/>
      <c r="W178" s="767"/>
      <c r="X178" s="780">
        <v>73.905552256532076</v>
      </c>
      <c r="Y178" s="797">
        <v>30103</v>
      </c>
      <c r="Z178" s="782">
        <v>91.6</v>
      </c>
      <c r="AA178" s="798">
        <f t="shared" si="4"/>
        <v>328635</v>
      </c>
      <c r="AB178" s="784">
        <v>103.02199253580866</v>
      </c>
      <c r="AC178" s="785">
        <v>106.1</v>
      </c>
      <c r="AD178" s="786">
        <v>81.400000000000006</v>
      </c>
      <c r="AE178" s="787">
        <v>141.1</v>
      </c>
      <c r="AF178" s="799">
        <f t="shared" si="5"/>
        <v>0.95199999999999996</v>
      </c>
      <c r="AG178" s="776">
        <v>88.8</v>
      </c>
      <c r="AH178" s="777">
        <v>91.969482939298132</v>
      </c>
      <c r="AI178" s="778">
        <v>91.9</v>
      </c>
      <c r="AP178" s="713">
        <v>69.900000000000006</v>
      </c>
    </row>
    <row r="179" spans="1:42" ht="13.5" customHeight="1">
      <c r="A179" s="726"/>
      <c r="B179" s="662"/>
      <c r="C179" s="608" t="s">
        <v>419</v>
      </c>
      <c r="D179" s="895">
        <v>122.8</v>
      </c>
      <c r="E179" s="645">
        <v>1195472</v>
      </c>
      <c r="F179" s="804">
        <v>1013622</v>
      </c>
      <c r="G179" s="805">
        <v>89.9</v>
      </c>
      <c r="H179" s="668">
        <v>1022461.84</v>
      </c>
      <c r="I179" s="1732">
        <v>1.06</v>
      </c>
      <c r="J179" s="806"/>
      <c r="K179" s="1753">
        <v>1.0489999999999999</v>
      </c>
      <c r="L179" s="1649">
        <v>435231</v>
      </c>
      <c r="M179" s="803"/>
      <c r="N179" s="767"/>
      <c r="O179" s="767"/>
      <c r="P179" s="767"/>
      <c r="Q179" s="767"/>
      <c r="R179" s="767"/>
      <c r="S179" s="767"/>
      <c r="T179" s="767"/>
      <c r="U179" s="767"/>
      <c r="V179" s="767"/>
      <c r="W179" s="767"/>
      <c r="X179" s="780">
        <v>75.174317102137763</v>
      </c>
      <c r="Y179" s="797">
        <v>25715</v>
      </c>
      <c r="Z179" s="782">
        <v>91.7</v>
      </c>
      <c r="AA179" s="798">
        <f t="shared" si="4"/>
        <v>280425</v>
      </c>
      <c r="AB179" s="784">
        <v>107.84239044553638</v>
      </c>
      <c r="AC179" s="785">
        <v>106</v>
      </c>
      <c r="AD179" s="786">
        <v>83.5</v>
      </c>
      <c r="AE179" s="787">
        <v>141.1</v>
      </c>
      <c r="AF179" s="799">
        <f t="shared" si="5"/>
        <v>0.97</v>
      </c>
      <c r="AG179" s="776">
        <v>89</v>
      </c>
      <c r="AH179" s="777">
        <v>92.156984433567843</v>
      </c>
      <c r="AI179" s="778">
        <v>96.2</v>
      </c>
      <c r="AP179" s="713">
        <v>71.099999999999994</v>
      </c>
    </row>
    <row r="180" spans="1:42" ht="13.5" customHeight="1">
      <c r="A180" s="726"/>
      <c r="B180" s="662"/>
      <c r="C180" s="608" t="s">
        <v>420</v>
      </c>
      <c r="D180" s="895">
        <v>125.4</v>
      </c>
      <c r="E180" s="645">
        <v>1302850</v>
      </c>
      <c r="F180" s="804">
        <v>1217614</v>
      </c>
      <c r="G180" s="805">
        <v>91.3</v>
      </c>
      <c r="H180" s="668">
        <v>1011610.7930000001</v>
      </c>
      <c r="I180" s="1732">
        <v>1.07</v>
      </c>
      <c r="J180" s="806"/>
      <c r="K180" s="1753">
        <v>1.2529999999999999</v>
      </c>
      <c r="L180" s="1649">
        <v>521796</v>
      </c>
      <c r="M180" s="803"/>
      <c r="N180" s="767"/>
      <c r="O180" s="767"/>
      <c r="P180" s="767"/>
      <c r="Q180" s="767"/>
      <c r="R180" s="767"/>
      <c r="S180" s="767"/>
      <c r="T180" s="767"/>
      <c r="U180" s="767"/>
      <c r="V180" s="767"/>
      <c r="W180" s="767"/>
      <c r="X180" s="780">
        <v>76.337351543943001</v>
      </c>
      <c r="Y180" s="797">
        <v>37325</v>
      </c>
      <c r="Z180" s="782">
        <v>92.3</v>
      </c>
      <c r="AA180" s="798">
        <f t="shared" si="4"/>
        <v>404388</v>
      </c>
      <c r="AB180" s="784">
        <v>128.58131168506262</v>
      </c>
      <c r="AC180" s="785">
        <v>106.1</v>
      </c>
      <c r="AD180" s="786">
        <v>83.5</v>
      </c>
      <c r="AE180" s="787">
        <v>141.1</v>
      </c>
      <c r="AF180" s="799">
        <f t="shared" si="5"/>
        <v>1.1579999999999999</v>
      </c>
      <c r="AG180" s="776">
        <v>89.4</v>
      </c>
      <c r="AH180" s="777">
        <v>92.531987422107278</v>
      </c>
      <c r="AI180" s="778">
        <v>114.7</v>
      </c>
      <c r="AP180" s="713">
        <v>72.2</v>
      </c>
    </row>
    <row r="181" spans="1:42" ht="13.5" customHeight="1">
      <c r="A181" s="726"/>
      <c r="B181" s="810" t="s">
        <v>173</v>
      </c>
      <c r="C181" s="608" t="s">
        <v>421</v>
      </c>
      <c r="D181" s="895">
        <v>124.7</v>
      </c>
      <c r="E181" s="645">
        <v>1245128</v>
      </c>
      <c r="F181" s="804">
        <v>879371</v>
      </c>
      <c r="G181" s="805">
        <v>91.3</v>
      </c>
      <c r="H181" s="668">
        <v>1072600.0900000001</v>
      </c>
      <c r="I181" s="1732">
        <v>1.08</v>
      </c>
      <c r="J181" s="806"/>
      <c r="K181" s="1753">
        <v>1.0109999999999999</v>
      </c>
      <c r="L181" s="1649">
        <v>487078</v>
      </c>
      <c r="M181" s="803"/>
      <c r="N181" s="767"/>
      <c r="O181" s="767"/>
      <c r="P181" s="767"/>
      <c r="Q181" s="767"/>
      <c r="R181" s="767"/>
      <c r="S181" s="767"/>
      <c r="T181" s="767"/>
      <c r="U181" s="767"/>
      <c r="V181" s="767"/>
      <c r="W181" s="767"/>
      <c r="X181" s="780">
        <v>76.337351543943001</v>
      </c>
      <c r="Y181" s="797">
        <v>33530</v>
      </c>
      <c r="Z181" s="782">
        <v>92.8</v>
      </c>
      <c r="AA181" s="798">
        <f t="shared" si="4"/>
        <v>361315</v>
      </c>
      <c r="AB181" s="784">
        <v>109.18761776918134</v>
      </c>
      <c r="AC181" s="785">
        <v>106.1</v>
      </c>
      <c r="AD181" s="786">
        <v>85.7</v>
      </c>
      <c r="AE181" s="787">
        <v>144.5</v>
      </c>
      <c r="AF181" s="799">
        <f t="shared" si="5"/>
        <v>0.93500000000000005</v>
      </c>
      <c r="AG181" s="776">
        <v>90.3</v>
      </c>
      <c r="AH181" s="777">
        <v>93.469494893455874</v>
      </c>
      <c r="AI181" s="778">
        <v>97.4</v>
      </c>
      <c r="AP181" s="713">
        <v>72.2</v>
      </c>
    </row>
    <row r="182" spans="1:42" ht="13.5" customHeight="1">
      <c r="A182" s="726"/>
      <c r="B182" s="662"/>
      <c r="C182" s="608" t="s">
        <v>422</v>
      </c>
      <c r="D182" s="895">
        <v>130.30000000000001</v>
      </c>
      <c r="E182" s="645">
        <v>1280462</v>
      </c>
      <c r="F182" s="804">
        <v>1169695</v>
      </c>
      <c r="G182" s="805">
        <v>101</v>
      </c>
      <c r="H182" s="668">
        <v>987209.66399999987</v>
      </c>
      <c r="I182" s="1732">
        <v>1.07</v>
      </c>
      <c r="J182" s="806"/>
      <c r="K182" s="1753">
        <v>1.004</v>
      </c>
      <c r="L182" s="1649">
        <v>482268</v>
      </c>
      <c r="M182" s="803"/>
      <c r="N182" s="767"/>
      <c r="O182" s="767"/>
      <c r="P182" s="767"/>
      <c r="Q182" s="767"/>
      <c r="R182" s="767"/>
      <c r="S182" s="767"/>
      <c r="T182" s="767"/>
      <c r="U182" s="767"/>
      <c r="V182" s="767"/>
      <c r="W182" s="767"/>
      <c r="X182" s="780">
        <v>84.478592636579592</v>
      </c>
      <c r="Y182" s="797">
        <v>33692</v>
      </c>
      <c r="Z182" s="782">
        <v>93.3</v>
      </c>
      <c r="AA182" s="798">
        <f t="shared" si="4"/>
        <v>361115</v>
      </c>
      <c r="AB182" s="784">
        <v>107.73028816856596</v>
      </c>
      <c r="AC182" s="785">
        <v>106</v>
      </c>
      <c r="AD182" s="786">
        <v>85.4</v>
      </c>
      <c r="AE182" s="787">
        <v>144.19999999999999</v>
      </c>
      <c r="AF182" s="799">
        <f t="shared" si="5"/>
        <v>0.92700000000000005</v>
      </c>
      <c r="AG182" s="776">
        <v>90.6</v>
      </c>
      <c r="AH182" s="777">
        <v>93.844497881995323</v>
      </c>
      <c r="AI182" s="778">
        <v>96.1</v>
      </c>
      <c r="AP182" s="713">
        <v>79.900000000000006</v>
      </c>
    </row>
    <row r="183" spans="1:42" ht="13.5" customHeight="1">
      <c r="A183" s="726"/>
      <c r="B183" s="810"/>
      <c r="C183" s="608" t="s">
        <v>423</v>
      </c>
      <c r="D183" s="895">
        <v>125</v>
      </c>
      <c r="E183" s="645">
        <v>1312561</v>
      </c>
      <c r="F183" s="804">
        <v>1165383</v>
      </c>
      <c r="G183" s="805">
        <v>91.8</v>
      </c>
      <c r="H183" s="668">
        <v>1092574.6000000001</v>
      </c>
      <c r="I183" s="1732">
        <v>1.1000000000000001</v>
      </c>
      <c r="J183" s="806"/>
      <c r="K183" s="1753">
        <v>0.998</v>
      </c>
      <c r="L183" s="1649">
        <v>492797</v>
      </c>
      <c r="M183" s="803"/>
      <c r="N183" s="767"/>
      <c r="O183" s="767"/>
      <c r="P183" s="767"/>
      <c r="Q183" s="767"/>
      <c r="R183" s="767"/>
      <c r="S183" s="767"/>
      <c r="T183" s="767"/>
      <c r="U183" s="767"/>
      <c r="V183" s="767"/>
      <c r="W183" s="767"/>
      <c r="X183" s="780">
        <v>76.760273159144901</v>
      </c>
      <c r="Y183" s="797">
        <v>33744</v>
      </c>
      <c r="Z183" s="782">
        <v>92.7</v>
      </c>
      <c r="AA183" s="798">
        <f t="shared" si="4"/>
        <v>364013</v>
      </c>
      <c r="AB183" s="784">
        <v>109.41182232312214</v>
      </c>
      <c r="AC183" s="785">
        <v>106.1</v>
      </c>
      <c r="AD183" s="786">
        <v>87.2</v>
      </c>
      <c r="AE183" s="787">
        <v>144.30000000000001</v>
      </c>
      <c r="AF183" s="799">
        <f t="shared" si="5"/>
        <v>0.92300000000000004</v>
      </c>
      <c r="AG183" s="776">
        <v>90</v>
      </c>
      <c r="AH183" s="777">
        <v>93.188242652051315</v>
      </c>
      <c r="AI183" s="778">
        <v>97.6</v>
      </c>
      <c r="AP183" s="713">
        <v>72.599999999999994</v>
      </c>
    </row>
    <row r="184" spans="1:42" ht="13.5" customHeight="1">
      <c r="A184" s="726"/>
      <c r="B184" s="662"/>
      <c r="C184" s="608" t="s">
        <v>424</v>
      </c>
      <c r="D184" s="895">
        <v>128.4</v>
      </c>
      <c r="E184" s="645">
        <v>1361352</v>
      </c>
      <c r="F184" s="804">
        <v>922555</v>
      </c>
      <c r="G184" s="805">
        <v>98.4</v>
      </c>
      <c r="H184" s="668">
        <v>1065328.872</v>
      </c>
      <c r="I184" s="1732">
        <v>1.1100000000000001</v>
      </c>
      <c r="J184" s="806"/>
      <c r="K184" s="1753">
        <v>1.0409999999999999</v>
      </c>
      <c r="L184" s="1649">
        <v>502163</v>
      </c>
      <c r="M184" s="803"/>
      <c r="N184" s="767"/>
      <c r="O184" s="767"/>
      <c r="P184" s="767"/>
      <c r="Q184" s="767"/>
      <c r="R184" s="767"/>
      <c r="S184" s="767"/>
      <c r="T184" s="767"/>
      <c r="U184" s="767"/>
      <c r="V184" s="767"/>
      <c r="W184" s="767"/>
      <c r="X184" s="780">
        <v>82.258254156769596</v>
      </c>
      <c r="Y184" s="797">
        <v>51532</v>
      </c>
      <c r="Z184" s="782">
        <v>92.7</v>
      </c>
      <c r="AA184" s="798">
        <f t="shared" si="4"/>
        <v>555901</v>
      </c>
      <c r="AB184" s="784">
        <v>112.43858380132328</v>
      </c>
      <c r="AC184" s="785">
        <v>106.2</v>
      </c>
      <c r="AD184" s="786">
        <v>86.3</v>
      </c>
      <c r="AE184" s="787">
        <v>143.80000000000001</v>
      </c>
      <c r="AF184" s="799">
        <f t="shared" si="5"/>
        <v>0.96199999999999997</v>
      </c>
      <c r="AG184" s="776">
        <v>90.2</v>
      </c>
      <c r="AH184" s="777">
        <v>93.375744146321026</v>
      </c>
      <c r="AI184" s="778">
        <v>100.3</v>
      </c>
      <c r="AP184" s="713">
        <v>77.8</v>
      </c>
    </row>
    <row r="185" spans="1:42" ht="13.5" customHeight="1">
      <c r="A185" s="726"/>
      <c r="B185" s="662"/>
      <c r="C185" s="608" t="s">
        <v>425</v>
      </c>
      <c r="D185" s="895">
        <v>128.9</v>
      </c>
      <c r="E185" s="645">
        <v>1329424</v>
      </c>
      <c r="F185" s="804">
        <v>1122275</v>
      </c>
      <c r="G185" s="805">
        <v>95.2</v>
      </c>
      <c r="H185" s="668">
        <v>989111.12</v>
      </c>
      <c r="I185" s="1732">
        <v>1.1399999999999999</v>
      </c>
      <c r="J185" s="806"/>
      <c r="K185" s="1753">
        <v>1.002</v>
      </c>
      <c r="L185" s="1649">
        <v>468166</v>
      </c>
      <c r="M185" s="803"/>
      <c r="N185" s="767"/>
      <c r="O185" s="767"/>
      <c r="P185" s="767"/>
      <c r="Q185" s="767"/>
      <c r="R185" s="767"/>
      <c r="S185" s="767"/>
      <c r="T185" s="767"/>
      <c r="U185" s="767"/>
      <c r="V185" s="767"/>
      <c r="W185" s="767"/>
      <c r="X185" s="780">
        <v>79.614994061757727</v>
      </c>
      <c r="Y185" s="797">
        <v>27058</v>
      </c>
      <c r="Z185" s="782">
        <v>93.1</v>
      </c>
      <c r="AA185" s="798">
        <f t="shared" si="4"/>
        <v>290634</v>
      </c>
      <c r="AB185" s="784">
        <v>105.82454946006898</v>
      </c>
      <c r="AC185" s="785">
        <v>106.4</v>
      </c>
      <c r="AD185" s="786">
        <v>85</v>
      </c>
      <c r="AE185" s="787">
        <v>143.1</v>
      </c>
      <c r="AF185" s="799">
        <f t="shared" si="5"/>
        <v>0.92600000000000005</v>
      </c>
      <c r="AG185" s="776">
        <v>90.6</v>
      </c>
      <c r="AH185" s="777">
        <v>93.750747134860475</v>
      </c>
      <c r="AI185" s="778">
        <v>94.4</v>
      </c>
      <c r="AP185" s="713">
        <v>75.3</v>
      </c>
    </row>
    <row r="186" spans="1:42" ht="13.5" customHeight="1">
      <c r="A186" s="726"/>
      <c r="B186" s="662"/>
      <c r="C186" s="608" t="s">
        <v>426</v>
      </c>
      <c r="D186" s="895">
        <v>120.3</v>
      </c>
      <c r="E186" s="645">
        <v>1336681</v>
      </c>
      <c r="F186" s="804">
        <v>959160</v>
      </c>
      <c r="G186" s="805">
        <v>86</v>
      </c>
      <c r="H186" s="668">
        <v>1031189.177</v>
      </c>
      <c r="I186" s="1732">
        <v>1.1100000000000001</v>
      </c>
      <c r="J186" s="806"/>
      <c r="K186" s="1753">
        <v>1.042</v>
      </c>
      <c r="L186" s="1649">
        <v>483437</v>
      </c>
      <c r="M186" s="803"/>
      <c r="N186" s="767"/>
      <c r="O186" s="767"/>
      <c r="P186" s="767"/>
      <c r="Q186" s="767"/>
      <c r="R186" s="767"/>
      <c r="S186" s="767"/>
      <c r="T186" s="767"/>
      <c r="U186" s="767"/>
      <c r="V186" s="767"/>
      <c r="W186" s="767"/>
      <c r="X186" s="780">
        <v>71.896674584323051</v>
      </c>
      <c r="Y186" s="797">
        <v>31982</v>
      </c>
      <c r="Z186" s="782">
        <v>94</v>
      </c>
      <c r="AA186" s="798">
        <f t="shared" si="4"/>
        <v>340234</v>
      </c>
      <c r="AB186" s="784">
        <v>111.76597013950081</v>
      </c>
      <c r="AC186" s="785">
        <v>106.8</v>
      </c>
      <c r="AD186" s="786">
        <v>86.6</v>
      </c>
      <c r="AE186" s="787">
        <v>143.1</v>
      </c>
      <c r="AF186" s="799">
        <f t="shared" si="5"/>
        <v>0.96299999999999997</v>
      </c>
      <c r="AG186" s="776">
        <v>91.2</v>
      </c>
      <c r="AH186" s="777">
        <v>94.407002364804498</v>
      </c>
      <c r="AI186" s="778">
        <v>99.7</v>
      </c>
      <c r="AP186" s="713">
        <v>68</v>
      </c>
    </row>
    <row r="187" spans="1:42" ht="13.5" customHeight="1">
      <c r="A187" s="726"/>
      <c r="B187" s="662"/>
      <c r="C187" s="608" t="s">
        <v>166</v>
      </c>
      <c r="D187" s="895">
        <v>128.6</v>
      </c>
      <c r="E187" s="645">
        <v>1342395</v>
      </c>
      <c r="F187" s="804">
        <v>961955</v>
      </c>
      <c r="G187" s="805">
        <v>95.6</v>
      </c>
      <c r="H187" s="668">
        <v>1042676.5560000001</v>
      </c>
      <c r="I187" s="1732">
        <v>1.1000000000000001</v>
      </c>
      <c r="J187" s="806"/>
      <c r="K187" s="1753">
        <v>1.0680000000000001</v>
      </c>
      <c r="L187" s="1649">
        <v>518423</v>
      </c>
      <c r="M187" s="803"/>
      <c r="N187" s="767"/>
      <c r="O187" s="767"/>
      <c r="P187" s="767"/>
      <c r="Q187" s="767"/>
      <c r="R187" s="767"/>
      <c r="S187" s="767"/>
      <c r="T187" s="767"/>
      <c r="U187" s="767"/>
      <c r="V187" s="767"/>
      <c r="W187" s="767"/>
      <c r="X187" s="780">
        <v>79.932185273159149</v>
      </c>
      <c r="Y187" s="797">
        <v>36546</v>
      </c>
      <c r="Z187" s="782">
        <v>95.2</v>
      </c>
      <c r="AA187" s="798">
        <f t="shared" si="4"/>
        <v>383887</v>
      </c>
      <c r="AB187" s="784">
        <v>114.12011795587946</v>
      </c>
      <c r="AC187" s="785">
        <v>107.3</v>
      </c>
      <c r="AD187" s="786">
        <v>86.6</v>
      </c>
      <c r="AE187" s="787">
        <v>143.1</v>
      </c>
      <c r="AF187" s="799">
        <f t="shared" si="5"/>
        <v>0.98799999999999999</v>
      </c>
      <c r="AG187" s="776">
        <v>92.7</v>
      </c>
      <c r="AH187" s="777">
        <v>95.907014318962254</v>
      </c>
      <c r="AI187" s="778">
        <v>101.8</v>
      </c>
      <c r="AP187" s="713">
        <v>75.599999999999994</v>
      </c>
    </row>
    <row r="188" spans="1:42" ht="13.5" customHeight="1">
      <c r="A188" s="726"/>
      <c r="B188" s="662"/>
      <c r="C188" s="608" t="s">
        <v>167</v>
      </c>
      <c r="D188" s="895">
        <v>127.8</v>
      </c>
      <c r="E188" s="645">
        <v>1288644</v>
      </c>
      <c r="F188" s="804">
        <v>800496</v>
      </c>
      <c r="G188" s="805">
        <v>95.6</v>
      </c>
      <c r="H188" s="668">
        <v>1053065.1599999999</v>
      </c>
      <c r="I188" s="1732">
        <v>1.1000000000000001</v>
      </c>
      <c r="J188" s="806"/>
      <c r="K188" s="1753">
        <v>1.0660000000000001</v>
      </c>
      <c r="L188" s="1649">
        <v>459471</v>
      </c>
      <c r="M188" s="803"/>
      <c r="N188" s="767"/>
      <c r="O188" s="767"/>
      <c r="P188" s="767"/>
      <c r="Q188" s="767"/>
      <c r="R188" s="767"/>
      <c r="S188" s="767"/>
      <c r="T188" s="767"/>
      <c r="U188" s="767"/>
      <c r="V188" s="767"/>
      <c r="W188" s="767"/>
      <c r="X188" s="780">
        <v>79.932185273159149</v>
      </c>
      <c r="Y188" s="797">
        <v>37554</v>
      </c>
      <c r="Z188" s="782">
        <v>94.7</v>
      </c>
      <c r="AA188" s="798">
        <f t="shared" si="4"/>
        <v>396558</v>
      </c>
      <c r="AB188" s="784">
        <v>114.34432250982027</v>
      </c>
      <c r="AC188" s="785">
        <v>107.7</v>
      </c>
      <c r="AD188" s="786">
        <v>87.3</v>
      </c>
      <c r="AE188" s="787">
        <v>143.1</v>
      </c>
      <c r="AF188" s="799">
        <f t="shared" si="5"/>
        <v>0.98599999999999999</v>
      </c>
      <c r="AG188" s="776">
        <v>92.1</v>
      </c>
      <c r="AH188" s="777">
        <v>95.344509836153094</v>
      </c>
      <c r="AI188" s="778">
        <v>102</v>
      </c>
      <c r="AP188" s="713">
        <v>75.599999999999994</v>
      </c>
    </row>
    <row r="189" spans="1:42" ht="13.5" customHeight="1">
      <c r="A189" s="750"/>
      <c r="B189" s="788"/>
      <c r="C189" s="611" t="s">
        <v>168</v>
      </c>
      <c r="D189" s="899">
        <v>126.4</v>
      </c>
      <c r="E189" s="652">
        <v>1274325</v>
      </c>
      <c r="F189" s="811">
        <v>993901</v>
      </c>
      <c r="G189" s="812">
        <v>94.5</v>
      </c>
      <c r="H189" s="673">
        <v>1032494.58</v>
      </c>
      <c r="I189" s="1734">
        <v>1.1200000000000001</v>
      </c>
      <c r="J189" s="813"/>
      <c r="K189" s="1755">
        <v>1.093</v>
      </c>
      <c r="L189" s="1651">
        <v>522979</v>
      </c>
      <c r="M189" s="803"/>
      <c r="N189" s="767"/>
      <c r="O189" s="767"/>
      <c r="P189" s="767"/>
      <c r="Q189" s="767"/>
      <c r="R189" s="767"/>
      <c r="S189" s="767"/>
      <c r="T189" s="767"/>
      <c r="U189" s="767"/>
      <c r="V189" s="767"/>
      <c r="W189" s="767"/>
      <c r="X189" s="780">
        <v>78.980611638954883</v>
      </c>
      <c r="Y189" s="800">
        <v>65988</v>
      </c>
      <c r="Z189" s="791">
        <v>94.3</v>
      </c>
      <c r="AA189" s="801">
        <f t="shared" si="4"/>
        <v>699767</v>
      </c>
      <c r="AB189" s="793">
        <v>117.70739081893264</v>
      </c>
      <c r="AC189" s="794">
        <v>107.8</v>
      </c>
      <c r="AD189" s="795">
        <v>87.8</v>
      </c>
      <c r="AE189" s="796">
        <v>143.1</v>
      </c>
      <c r="AF189" s="802">
        <f t="shared" si="5"/>
        <v>1.01</v>
      </c>
      <c r="AG189" s="776">
        <v>91.8</v>
      </c>
      <c r="AH189" s="777">
        <v>94.969506847613644</v>
      </c>
      <c r="AI189" s="778">
        <v>105</v>
      </c>
      <c r="AP189" s="713">
        <v>74.7</v>
      </c>
    </row>
    <row r="190" spans="1:42" ht="13.5" customHeight="1">
      <c r="A190" s="726">
        <v>1991</v>
      </c>
      <c r="B190" s="662" t="s">
        <v>169</v>
      </c>
      <c r="C190" s="606" t="s">
        <v>418</v>
      </c>
      <c r="D190" s="895">
        <v>128.80000000000001</v>
      </c>
      <c r="E190" s="645">
        <v>1236471</v>
      </c>
      <c r="F190" s="804">
        <v>704854</v>
      </c>
      <c r="G190" s="805">
        <v>96.7</v>
      </c>
      <c r="H190" s="668">
        <v>910355.69</v>
      </c>
      <c r="I190" s="1732">
        <v>1.1100000000000001</v>
      </c>
      <c r="J190" s="806">
        <v>11.6</v>
      </c>
      <c r="K190" s="1753">
        <v>1.0589999999999999</v>
      </c>
      <c r="L190" s="1649">
        <v>363612</v>
      </c>
      <c r="M190" s="803"/>
      <c r="N190" s="767"/>
      <c r="O190" s="767"/>
      <c r="P190" s="767"/>
      <c r="Q190" s="767"/>
      <c r="R190" s="767"/>
      <c r="S190" s="767"/>
      <c r="T190" s="767"/>
      <c r="U190" s="767"/>
      <c r="V190" s="767"/>
      <c r="W190" s="767"/>
      <c r="X190" s="768">
        <v>80.883758907363429</v>
      </c>
      <c r="Y190" s="797">
        <v>34404</v>
      </c>
      <c r="Z190" s="782">
        <v>95</v>
      </c>
      <c r="AA190" s="798">
        <f t="shared" si="4"/>
        <v>362147</v>
      </c>
      <c r="AB190" s="784">
        <v>108.62710638432928</v>
      </c>
      <c r="AC190" s="785">
        <v>108</v>
      </c>
      <c r="AD190" s="786">
        <v>84.3</v>
      </c>
      <c r="AE190" s="787">
        <v>142.19999999999999</v>
      </c>
      <c r="AF190" s="799">
        <f t="shared" si="5"/>
        <v>0.97899999999999998</v>
      </c>
      <c r="AG190" s="776">
        <v>92.4</v>
      </c>
      <c r="AH190" s="777">
        <v>95.625762077557667</v>
      </c>
      <c r="AI190" s="778">
        <v>96.9</v>
      </c>
      <c r="AP190" s="713">
        <v>76.5</v>
      </c>
    </row>
    <row r="191" spans="1:42" ht="13.5" customHeight="1">
      <c r="A191" s="726"/>
      <c r="B191" s="662"/>
      <c r="C191" s="608" t="s">
        <v>419</v>
      </c>
      <c r="D191" s="895">
        <v>130.30000000000001</v>
      </c>
      <c r="E191" s="645">
        <v>1223172</v>
      </c>
      <c r="F191" s="804">
        <v>862404</v>
      </c>
      <c r="G191" s="805">
        <v>98.5</v>
      </c>
      <c r="H191" s="668">
        <v>1024756.177</v>
      </c>
      <c r="I191" s="1732">
        <v>1.1200000000000001</v>
      </c>
      <c r="J191" s="806">
        <v>8.3000000000000007</v>
      </c>
      <c r="K191" s="1753">
        <v>1.0860000000000001</v>
      </c>
      <c r="L191" s="1649">
        <v>415328</v>
      </c>
      <c r="M191" s="803"/>
      <c r="N191" s="767"/>
      <c r="O191" s="767"/>
      <c r="P191" s="767"/>
      <c r="Q191" s="767"/>
      <c r="R191" s="767"/>
      <c r="S191" s="767"/>
      <c r="T191" s="767"/>
      <c r="U191" s="767"/>
      <c r="V191" s="767"/>
      <c r="W191" s="767"/>
      <c r="X191" s="780">
        <v>82.363984560570088</v>
      </c>
      <c r="Y191" s="797">
        <v>28088</v>
      </c>
      <c r="Z191" s="782">
        <v>94.7</v>
      </c>
      <c r="AA191" s="798">
        <f t="shared" si="4"/>
        <v>296600</v>
      </c>
      <c r="AB191" s="784">
        <v>114.12011795587946</v>
      </c>
      <c r="AC191" s="785">
        <v>108</v>
      </c>
      <c r="AD191" s="786">
        <v>86.3</v>
      </c>
      <c r="AE191" s="787">
        <v>142.19999999999999</v>
      </c>
      <c r="AF191" s="799">
        <f t="shared" si="5"/>
        <v>1.004</v>
      </c>
      <c r="AG191" s="776">
        <v>92.1</v>
      </c>
      <c r="AH191" s="777">
        <v>95.250759089018217</v>
      </c>
      <c r="AI191" s="778">
        <v>101.8</v>
      </c>
      <c r="AP191" s="713">
        <v>77.900000000000006</v>
      </c>
    </row>
    <row r="192" spans="1:42" ht="13.5" customHeight="1">
      <c r="A192" s="726"/>
      <c r="B192" s="662"/>
      <c r="C192" s="608" t="s">
        <v>420</v>
      </c>
      <c r="D192" s="895">
        <v>128</v>
      </c>
      <c r="E192" s="645">
        <v>1348355</v>
      </c>
      <c r="F192" s="804">
        <v>846717</v>
      </c>
      <c r="G192" s="805">
        <v>96.2</v>
      </c>
      <c r="H192" s="668">
        <v>1001812.9</v>
      </c>
      <c r="I192" s="1732">
        <v>1.1200000000000001</v>
      </c>
      <c r="J192" s="806">
        <v>9.6999999999999993</v>
      </c>
      <c r="K192" s="1753">
        <v>1.252</v>
      </c>
      <c r="L192" s="1649">
        <v>518646</v>
      </c>
      <c r="M192" s="803"/>
      <c r="N192" s="767"/>
      <c r="O192" s="767"/>
      <c r="P192" s="767"/>
      <c r="Q192" s="767"/>
      <c r="R192" s="767"/>
      <c r="S192" s="767"/>
      <c r="T192" s="767"/>
      <c r="U192" s="767"/>
      <c r="V192" s="767"/>
      <c r="W192" s="767"/>
      <c r="X192" s="780">
        <v>80.460837292161528</v>
      </c>
      <c r="Y192" s="797">
        <v>41296</v>
      </c>
      <c r="Z192" s="782">
        <v>95.1</v>
      </c>
      <c r="AA192" s="798">
        <f t="shared" si="4"/>
        <v>434238</v>
      </c>
      <c r="AB192" s="784">
        <v>131.49597088629332</v>
      </c>
      <c r="AC192" s="785">
        <v>108</v>
      </c>
      <c r="AD192" s="786">
        <v>85.9</v>
      </c>
      <c r="AE192" s="787">
        <v>142.80000000000001</v>
      </c>
      <c r="AF192" s="799">
        <f t="shared" si="5"/>
        <v>1.1579999999999999</v>
      </c>
      <c r="AG192" s="776">
        <v>92.5</v>
      </c>
      <c r="AH192" s="777">
        <v>95.719512824692544</v>
      </c>
      <c r="AI192" s="778">
        <v>117.3</v>
      </c>
      <c r="AP192" s="713">
        <v>76.099999999999994</v>
      </c>
    </row>
    <row r="193" spans="1:42" ht="13.5" customHeight="1">
      <c r="A193" s="726"/>
      <c r="B193" s="662"/>
      <c r="C193" s="608" t="s">
        <v>421</v>
      </c>
      <c r="D193" s="895">
        <v>129.1</v>
      </c>
      <c r="E193" s="645">
        <v>1298037</v>
      </c>
      <c r="F193" s="804">
        <v>1073074</v>
      </c>
      <c r="G193" s="805">
        <v>97.7</v>
      </c>
      <c r="H193" s="668">
        <v>1086957.496</v>
      </c>
      <c r="I193" s="1732">
        <v>1.1100000000000001</v>
      </c>
      <c r="J193" s="806">
        <v>6.1</v>
      </c>
      <c r="K193" s="1753">
        <v>1.01</v>
      </c>
      <c r="L193" s="1649">
        <v>451926</v>
      </c>
      <c r="M193" s="803"/>
      <c r="N193" s="767"/>
      <c r="O193" s="767"/>
      <c r="P193" s="767"/>
      <c r="Q193" s="767"/>
      <c r="R193" s="767"/>
      <c r="S193" s="767"/>
      <c r="T193" s="767"/>
      <c r="U193" s="767"/>
      <c r="V193" s="767"/>
      <c r="W193" s="767"/>
      <c r="X193" s="780">
        <v>81.72960213776723</v>
      </c>
      <c r="Y193" s="797">
        <v>36863</v>
      </c>
      <c r="Z193" s="782">
        <v>95.6</v>
      </c>
      <c r="AA193" s="798">
        <f t="shared" si="4"/>
        <v>385596</v>
      </c>
      <c r="AB193" s="784">
        <v>112.88699290920492</v>
      </c>
      <c r="AC193" s="785">
        <v>107.9</v>
      </c>
      <c r="AD193" s="786">
        <v>88.4</v>
      </c>
      <c r="AE193" s="787">
        <v>147.69999999999999</v>
      </c>
      <c r="AF193" s="799">
        <f t="shared" si="5"/>
        <v>0.93300000000000005</v>
      </c>
      <c r="AG193" s="776">
        <v>93.1</v>
      </c>
      <c r="AH193" s="777">
        <v>96.375768054636552</v>
      </c>
      <c r="AI193" s="778">
        <v>100.7</v>
      </c>
      <c r="AP193" s="713">
        <v>77.3</v>
      </c>
    </row>
    <row r="194" spans="1:42" ht="13.5" customHeight="1">
      <c r="A194" s="726"/>
      <c r="B194" s="662"/>
      <c r="C194" s="608" t="s">
        <v>422</v>
      </c>
      <c r="D194" s="895">
        <v>129.4</v>
      </c>
      <c r="E194" s="645">
        <v>1344824</v>
      </c>
      <c r="F194" s="804">
        <v>758825</v>
      </c>
      <c r="G194" s="805">
        <v>98.3</v>
      </c>
      <c r="H194" s="668">
        <v>1016899.339</v>
      </c>
      <c r="I194" s="1732">
        <v>1.1000000000000001</v>
      </c>
      <c r="J194" s="806">
        <v>5.0999999999999996</v>
      </c>
      <c r="K194" s="1753">
        <v>0.96599999999999997</v>
      </c>
      <c r="L194" s="1649">
        <v>479260</v>
      </c>
      <c r="M194" s="803"/>
      <c r="N194" s="767"/>
      <c r="O194" s="767"/>
      <c r="P194" s="767"/>
      <c r="Q194" s="767"/>
      <c r="R194" s="767"/>
      <c r="S194" s="767"/>
      <c r="T194" s="767"/>
      <c r="U194" s="767"/>
      <c r="V194" s="767"/>
      <c r="W194" s="767"/>
      <c r="X194" s="780">
        <v>82.152523752969131</v>
      </c>
      <c r="Y194" s="797">
        <v>35896</v>
      </c>
      <c r="Z194" s="782">
        <v>96.1</v>
      </c>
      <c r="AA194" s="798">
        <f t="shared" si="4"/>
        <v>373528</v>
      </c>
      <c r="AB194" s="784">
        <v>107.0576745067435</v>
      </c>
      <c r="AC194" s="785">
        <v>107.9</v>
      </c>
      <c r="AD194" s="786">
        <v>87.7</v>
      </c>
      <c r="AE194" s="787">
        <v>147.6</v>
      </c>
      <c r="AF194" s="799">
        <f t="shared" si="5"/>
        <v>0.89200000000000002</v>
      </c>
      <c r="AG194" s="776">
        <v>93.4</v>
      </c>
      <c r="AH194" s="777">
        <v>96.657020296041139</v>
      </c>
      <c r="AI194" s="778">
        <v>95.5</v>
      </c>
      <c r="AP194" s="713">
        <v>77.7</v>
      </c>
    </row>
    <row r="195" spans="1:42" ht="13.5" customHeight="1">
      <c r="A195" s="726"/>
      <c r="B195" s="662"/>
      <c r="C195" s="608" t="s">
        <v>423</v>
      </c>
      <c r="D195" s="895">
        <v>128.80000000000001</v>
      </c>
      <c r="E195" s="645">
        <v>1351817</v>
      </c>
      <c r="F195" s="804">
        <v>940266</v>
      </c>
      <c r="G195" s="805">
        <v>98.8</v>
      </c>
      <c r="H195" s="668">
        <v>1089486.2250000001</v>
      </c>
      <c r="I195" s="1732">
        <v>1.1100000000000001</v>
      </c>
      <c r="J195" s="806">
        <v>8.9</v>
      </c>
      <c r="K195" s="1753">
        <v>1.0049999999999999</v>
      </c>
      <c r="L195" s="1649">
        <v>474291</v>
      </c>
      <c r="M195" s="803"/>
      <c r="N195" s="767"/>
      <c r="O195" s="767"/>
      <c r="P195" s="767"/>
      <c r="Q195" s="767"/>
      <c r="R195" s="767"/>
      <c r="S195" s="767"/>
      <c r="T195" s="767"/>
      <c r="U195" s="767"/>
      <c r="V195" s="767"/>
      <c r="W195" s="767"/>
      <c r="X195" s="780">
        <v>82.575445368171017</v>
      </c>
      <c r="Y195" s="797">
        <v>37230</v>
      </c>
      <c r="Z195" s="782">
        <v>95.7</v>
      </c>
      <c r="AA195" s="798">
        <f t="shared" si="4"/>
        <v>389028</v>
      </c>
      <c r="AB195" s="784">
        <v>112.88699290920492</v>
      </c>
      <c r="AC195" s="785">
        <v>107.9</v>
      </c>
      <c r="AD195" s="786">
        <v>89.1</v>
      </c>
      <c r="AE195" s="787">
        <v>147.30000000000001</v>
      </c>
      <c r="AF195" s="799">
        <f t="shared" si="5"/>
        <v>0.92800000000000005</v>
      </c>
      <c r="AG195" s="776">
        <v>93.2</v>
      </c>
      <c r="AH195" s="777">
        <v>96.469518801771414</v>
      </c>
      <c r="AI195" s="778">
        <v>100.7</v>
      </c>
      <c r="AP195" s="713">
        <v>78.099999999999994</v>
      </c>
    </row>
    <row r="196" spans="1:42" ht="13.5" customHeight="1">
      <c r="A196" s="726"/>
      <c r="B196" s="662"/>
      <c r="C196" s="608" t="s">
        <v>424</v>
      </c>
      <c r="D196" s="895">
        <v>127.4</v>
      </c>
      <c r="E196" s="645">
        <v>1399485</v>
      </c>
      <c r="F196" s="804">
        <v>1003927</v>
      </c>
      <c r="G196" s="805">
        <v>96.1</v>
      </c>
      <c r="H196" s="668">
        <v>1077558.7620000001</v>
      </c>
      <c r="I196" s="1732">
        <v>1.0900000000000001</v>
      </c>
      <c r="J196" s="806">
        <v>-0.4</v>
      </c>
      <c r="K196" s="1753">
        <v>1.0009999999999999</v>
      </c>
      <c r="L196" s="1649">
        <v>520951</v>
      </c>
      <c r="M196" s="803"/>
      <c r="N196" s="767"/>
      <c r="O196" s="767"/>
      <c r="P196" s="767"/>
      <c r="Q196" s="767"/>
      <c r="R196" s="767"/>
      <c r="S196" s="767"/>
      <c r="T196" s="767"/>
      <c r="U196" s="767"/>
      <c r="V196" s="767"/>
      <c r="W196" s="767"/>
      <c r="X196" s="780">
        <v>80.35510688836105</v>
      </c>
      <c r="Y196" s="797">
        <v>52943</v>
      </c>
      <c r="Z196" s="782">
        <v>95.9</v>
      </c>
      <c r="AA196" s="798">
        <f t="shared" si="4"/>
        <v>552065</v>
      </c>
      <c r="AB196" s="784">
        <v>111.87807241647121</v>
      </c>
      <c r="AC196" s="785">
        <v>107.7</v>
      </c>
      <c r="AD196" s="786">
        <v>88.7</v>
      </c>
      <c r="AE196" s="787">
        <v>146.80000000000001</v>
      </c>
      <c r="AF196" s="799">
        <f t="shared" si="5"/>
        <v>0.92500000000000004</v>
      </c>
      <c r="AG196" s="776">
        <v>93.4</v>
      </c>
      <c r="AH196" s="777">
        <v>96.657020296041139</v>
      </c>
      <c r="AI196" s="778">
        <v>99.8</v>
      </c>
      <c r="AP196" s="713">
        <v>76</v>
      </c>
    </row>
    <row r="197" spans="1:42" ht="13.5" customHeight="1">
      <c r="A197" s="726"/>
      <c r="B197" s="662"/>
      <c r="C197" s="608" t="s">
        <v>425</v>
      </c>
      <c r="D197" s="895">
        <v>125.7</v>
      </c>
      <c r="E197" s="645">
        <v>1307581</v>
      </c>
      <c r="F197" s="804">
        <v>817105</v>
      </c>
      <c r="G197" s="805">
        <v>94.5</v>
      </c>
      <c r="H197" s="668">
        <v>968707.02</v>
      </c>
      <c r="I197" s="1732">
        <v>1.05</v>
      </c>
      <c r="J197" s="806">
        <v>3.5</v>
      </c>
      <c r="K197" s="1753">
        <v>0.94199999999999995</v>
      </c>
      <c r="L197" s="1649">
        <v>468428</v>
      </c>
      <c r="M197" s="803"/>
      <c r="N197" s="767"/>
      <c r="O197" s="767"/>
      <c r="P197" s="767"/>
      <c r="Q197" s="767"/>
      <c r="R197" s="767"/>
      <c r="S197" s="767"/>
      <c r="T197" s="767"/>
      <c r="U197" s="767"/>
      <c r="V197" s="767"/>
      <c r="W197" s="767"/>
      <c r="X197" s="780">
        <v>78.980611638954883</v>
      </c>
      <c r="Y197" s="797">
        <v>30323</v>
      </c>
      <c r="Z197" s="782">
        <v>95.9</v>
      </c>
      <c r="AA197" s="798">
        <f t="shared" si="4"/>
        <v>316194</v>
      </c>
      <c r="AB197" s="784">
        <v>103.02199253580866</v>
      </c>
      <c r="AC197" s="785">
        <v>107.7</v>
      </c>
      <c r="AD197" s="786">
        <v>87.5</v>
      </c>
      <c r="AE197" s="787">
        <v>145.69999999999999</v>
      </c>
      <c r="AF197" s="799">
        <f t="shared" si="5"/>
        <v>0.87</v>
      </c>
      <c r="AG197" s="776">
        <v>93.5</v>
      </c>
      <c r="AH197" s="777">
        <v>96.750771043175988</v>
      </c>
      <c r="AI197" s="778">
        <v>91.9</v>
      </c>
      <c r="AP197" s="713">
        <v>74.7</v>
      </c>
    </row>
    <row r="198" spans="1:42" ht="13.5" customHeight="1">
      <c r="A198" s="726"/>
      <c r="B198" s="662"/>
      <c r="C198" s="608" t="s">
        <v>426</v>
      </c>
      <c r="D198" s="895">
        <v>123.5</v>
      </c>
      <c r="E198" s="645">
        <v>1320450</v>
      </c>
      <c r="F198" s="804">
        <v>979737</v>
      </c>
      <c r="G198" s="805">
        <v>91.3</v>
      </c>
      <c r="H198" s="668">
        <v>1023649.2280000001</v>
      </c>
      <c r="I198" s="1732">
        <v>1</v>
      </c>
      <c r="J198" s="806">
        <v>-0.2</v>
      </c>
      <c r="K198" s="1753">
        <v>1.0409999999999999</v>
      </c>
      <c r="L198" s="1649">
        <v>517580</v>
      </c>
      <c r="M198" s="803"/>
      <c r="N198" s="767"/>
      <c r="O198" s="767"/>
      <c r="P198" s="767"/>
      <c r="Q198" s="767"/>
      <c r="R198" s="767"/>
      <c r="S198" s="767"/>
      <c r="T198" s="767"/>
      <c r="U198" s="767"/>
      <c r="V198" s="767"/>
      <c r="W198" s="767"/>
      <c r="X198" s="780">
        <v>76.337351543943001</v>
      </c>
      <c r="Y198" s="797">
        <v>33577</v>
      </c>
      <c r="Z198" s="782">
        <v>96.3</v>
      </c>
      <c r="AA198" s="798">
        <f t="shared" si="4"/>
        <v>348671</v>
      </c>
      <c r="AB198" s="784">
        <v>115.01693617164274</v>
      </c>
      <c r="AC198" s="785">
        <v>107.6</v>
      </c>
      <c r="AD198" s="786">
        <v>88.3</v>
      </c>
      <c r="AE198" s="787">
        <v>145.69999999999999</v>
      </c>
      <c r="AF198" s="799">
        <f t="shared" si="5"/>
        <v>0.96199999999999997</v>
      </c>
      <c r="AG198" s="776">
        <v>93.8</v>
      </c>
      <c r="AH198" s="777">
        <v>97.032023284580589</v>
      </c>
      <c r="AI198" s="778">
        <v>102.6</v>
      </c>
      <c r="AP198" s="713">
        <v>72.2</v>
      </c>
    </row>
    <row r="199" spans="1:42" ht="13.5" customHeight="1">
      <c r="A199" s="726"/>
      <c r="B199" s="662"/>
      <c r="C199" s="608" t="s">
        <v>166</v>
      </c>
      <c r="D199" s="895">
        <v>123.1</v>
      </c>
      <c r="E199" s="645">
        <v>1320721</v>
      </c>
      <c r="F199" s="804">
        <v>844386</v>
      </c>
      <c r="G199" s="805">
        <v>89.7</v>
      </c>
      <c r="H199" s="668">
        <v>1041446.925</v>
      </c>
      <c r="I199" s="1732">
        <v>0.99</v>
      </c>
      <c r="J199" s="806">
        <v>0.7</v>
      </c>
      <c r="K199" s="1753">
        <v>0.98799999999999999</v>
      </c>
      <c r="L199" s="1649">
        <v>536205</v>
      </c>
      <c r="M199" s="803"/>
      <c r="N199" s="767"/>
      <c r="O199" s="767"/>
      <c r="P199" s="767"/>
      <c r="Q199" s="767"/>
      <c r="R199" s="767"/>
      <c r="S199" s="767"/>
      <c r="T199" s="767"/>
      <c r="U199" s="767"/>
      <c r="V199" s="767"/>
      <c r="W199" s="767"/>
      <c r="X199" s="780">
        <v>74.962856294536834</v>
      </c>
      <c r="Y199" s="797">
        <v>38414</v>
      </c>
      <c r="Z199" s="782">
        <v>97.1</v>
      </c>
      <c r="AA199" s="798">
        <f t="shared" si="4"/>
        <v>395613</v>
      </c>
      <c r="AB199" s="784">
        <v>109.63602687706297</v>
      </c>
      <c r="AC199" s="785">
        <v>107.6</v>
      </c>
      <c r="AD199" s="786">
        <v>88.7</v>
      </c>
      <c r="AE199" s="787">
        <v>145.69999999999999</v>
      </c>
      <c r="AF199" s="799">
        <f t="shared" si="5"/>
        <v>0.91300000000000003</v>
      </c>
      <c r="AG199" s="776">
        <v>94.6</v>
      </c>
      <c r="AH199" s="777">
        <v>97.969530755929185</v>
      </c>
      <c r="AI199" s="778">
        <v>97.8</v>
      </c>
      <c r="AP199" s="713">
        <v>70.900000000000006</v>
      </c>
    </row>
    <row r="200" spans="1:42" ht="13.5" customHeight="1">
      <c r="A200" s="726"/>
      <c r="B200" s="662"/>
      <c r="C200" s="608" t="s">
        <v>167</v>
      </c>
      <c r="D200" s="895">
        <v>122.3</v>
      </c>
      <c r="E200" s="645">
        <v>1272625</v>
      </c>
      <c r="F200" s="804">
        <v>783312</v>
      </c>
      <c r="G200" s="805">
        <v>88.8</v>
      </c>
      <c r="H200" s="668">
        <v>1064726.2560000001</v>
      </c>
      <c r="I200" s="1732">
        <v>0.99</v>
      </c>
      <c r="J200" s="806">
        <v>1.5</v>
      </c>
      <c r="K200" s="1753">
        <v>0.97499999999999998</v>
      </c>
      <c r="L200" s="1649">
        <v>483952</v>
      </c>
      <c r="M200" s="803"/>
      <c r="N200" s="767"/>
      <c r="O200" s="767"/>
      <c r="P200" s="767"/>
      <c r="Q200" s="767"/>
      <c r="R200" s="767"/>
      <c r="S200" s="767"/>
      <c r="T200" s="767"/>
      <c r="U200" s="767"/>
      <c r="V200" s="767"/>
      <c r="W200" s="767"/>
      <c r="X200" s="780">
        <v>74.222743467933498</v>
      </c>
      <c r="Y200" s="797">
        <v>39035</v>
      </c>
      <c r="Z200" s="782">
        <v>97.6</v>
      </c>
      <c r="AA200" s="798">
        <f t="shared" si="4"/>
        <v>399949</v>
      </c>
      <c r="AB200" s="784">
        <v>109.29972004615173</v>
      </c>
      <c r="AC200" s="785">
        <v>107.4</v>
      </c>
      <c r="AD200" s="786">
        <v>89.1</v>
      </c>
      <c r="AE200" s="787">
        <v>146.19999999999999</v>
      </c>
      <c r="AF200" s="799">
        <f t="shared" si="5"/>
        <v>0.90100000000000002</v>
      </c>
      <c r="AG200" s="776">
        <v>95</v>
      </c>
      <c r="AH200" s="777">
        <v>98.250782997333772</v>
      </c>
      <c r="AI200" s="778">
        <v>97.5</v>
      </c>
      <c r="AP200" s="713">
        <v>70.2</v>
      </c>
    </row>
    <row r="201" spans="1:42" ht="13.5" customHeight="1">
      <c r="A201" s="726"/>
      <c r="B201" s="662"/>
      <c r="C201" s="611" t="s">
        <v>168</v>
      </c>
      <c r="D201" s="895">
        <v>120.9</v>
      </c>
      <c r="E201" s="645">
        <v>1266958</v>
      </c>
      <c r="F201" s="804">
        <v>783985</v>
      </c>
      <c r="G201" s="805">
        <v>87.4</v>
      </c>
      <c r="H201" s="668">
        <v>1016144.798</v>
      </c>
      <c r="I201" s="1732">
        <v>0.98</v>
      </c>
      <c r="J201" s="806">
        <v>-0.1</v>
      </c>
      <c r="K201" s="1753">
        <v>1.0029999999999999</v>
      </c>
      <c r="L201" s="1649">
        <v>559792</v>
      </c>
      <c r="M201" s="803"/>
      <c r="N201" s="767"/>
      <c r="O201" s="767"/>
      <c r="P201" s="767"/>
      <c r="Q201" s="767"/>
      <c r="R201" s="767"/>
      <c r="S201" s="767"/>
      <c r="T201" s="767"/>
      <c r="U201" s="767"/>
      <c r="V201" s="767"/>
      <c r="W201" s="767"/>
      <c r="X201" s="789">
        <v>73.059709026128274</v>
      </c>
      <c r="Y201" s="800">
        <v>66252</v>
      </c>
      <c r="Z201" s="791">
        <v>97.1</v>
      </c>
      <c r="AA201" s="801">
        <f t="shared" si="4"/>
        <v>682307</v>
      </c>
      <c r="AB201" s="793">
        <v>112.10227697041205</v>
      </c>
      <c r="AC201" s="794">
        <v>107.4</v>
      </c>
      <c r="AD201" s="795">
        <v>89.1</v>
      </c>
      <c r="AE201" s="796">
        <v>145.80000000000001</v>
      </c>
      <c r="AF201" s="802">
        <f t="shared" si="5"/>
        <v>0.92700000000000005</v>
      </c>
      <c r="AG201" s="776">
        <v>94.4</v>
      </c>
      <c r="AH201" s="777">
        <v>97.688278514524598</v>
      </c>
      <c r="AI201" s="778">
        <v>100</v>
      </c>
      <c r="AP201" s="713">
        <v>69.099999999999994</v>
      </c>
    </row>
    <row r="202" spans="1:42" ht="13.5" customHeight="1">
      <c r="A202" s="720">
        <v>1992</v>
      </c>
      <c r="B202" s="661" t="s">
        <v>171</v>
      </c>
      <c r="C202" s="606" t="s">
        <v>418</v>
      </c>
      <c r="D202" s="893">
        <v>120.1</v>
      </c>
      <c r="E202" s="641">
        <v>1208262</v>
      </c>
      <c r="F202" s="807">
        <v>837177</v>
      </c>
      <c r="G202" s="808">
        <v>86.2</v>
      </c>
      <c r="H202" s="678">
        <v>905253.61800000002</v>
      </c>
      <c r="I202" s="1733">
        <v>0.95</v>
      </c>
      <c r="J202" s="809">
        <v>-0.7</v>
      </c>
      <c r="K202" s="1754">
        <v>0.93300000000000005</v>
      </c>
      <c r="L202" s="1650">
        <v>379123</v>
      </c>
      <c r="M202" s="803"/>
      <c r="N202" s="767"/>
      <c r="O202" s="767"/>
      <c r="P202" s="767"/>
      <c r="Q202" s="767"/>
      <c r="R202" s="767"/>
      <c r="S202" s="767"/>
      <c r="T202" s="767"/>
      <c r="U202" s="767"/>
      <c r="V202" s="767"/>
      <c r="W202" s="767"/>
      <c r="X202" s="780">
        <v>72.108135391923994</v>
      </c>
      <c r="Y202" s="797">
        <v>35381</v>
      </c>
      <c r="Z202" s="782">
        <v>96.7</v>
      </c>
      <c r="AA202" s="798">
        <f t="shared" si="4"/>
        <v>365884</v>
      </c>
      <c r="AB202" s="784">
        <v>101.34045838125249</v>
      </c>
      <c r="AC202" s="785">
        <v>107.2</v>
      </c>
      <c r="AD202" s="786">
        <v>87</v>
      </c>
      <c r="AE202" s="787">
        <v>144.69999999999999</v>
      </c>
      <c r="AF202" s="799">
        <f t="shared" si="5"/>
        <v>0.86299999999999999</v>
      </c>
      <c r="AG202" s="776">
        <v>94.1</v>
      </c>
      <c r="AH202" s="777">
        <v>97.407026273120039</v>
      </c>
      <c r="AI202" s="778">
        <v>90.4</v>
      </c>
      <c r="AP202" s="713">
        <v>68.2</v>
      </c>
    </row>
    <row r="203" spans="1:42" ht="13.5" customHeight="1">
      <c r="A203" s="726"/>
      <c r="B203" s="662"/>
      <c r="C203" s="608" t="s">
        <v>419</v>
      </c>
      <c r="D203" s="895">
        <v>119.1</v>
      </c>
      <c r="E203" s="645">
        <v>1216932</v>
      </c>
      <c r="F203" s="804">
        <v>945276</v>
      </c>
      <c r="G203" s="805">
        <v>84</v>
      </c>
      <c r="H203" s="668">
        <v>1000685.28</v>
      </c>
      <c r="I203" s="1732">
        <v>0.91</v>
      </c>
      <c r="J203" s="806">
        <v>1.8</v>
      </c>
      <c r="K203" s="1753">
        <v>0.94699999999999995</v>
      </c>
      <c r="L203" s="1649">
        <v>470216</v>
      </c>
      <c r="M203" s="803"/>
      <c r="N203" s="767"/>
      <c r="O203" s="767"/>
      <c r="P203" s="767"/>
      <c r="Q203" s="767"/>
      <c r="R203" s="767"/>
      <c r="S203" s="767"/>
      <c r="T203" s="767"/>
      <c r="U203" s="767"/>
      <c r="V203" s="767"/>
      <c r="W203" s="767"/>
      <c r="X203" s="780">
        <v>70.204988123515449</v>
      </c>
      <c r="Y203" s="797">
        <v>29518</v>
      </c>
      <c r="Z203" s="782">
        <v>96.9</v>
      </c>
      <c r="AA203" s="798">
        <f t="shared" si="4"/>
        <v>304623</v>
      </c>
      <c r="AB203" s="784">
        <v>104.25511758248321</v>
      </c>
      <c r="AC203" s="785">
        <v>107.1</v>
      </c>
      <c r="AD203" s="786">
        <v>88.6</v>
      </c>
      <c r="AE203" s="787">
        <v>144</v>
      </c>
      <c r="AF203" s="799">
        <f t="shared" si="5"/>
        <v>0.875</v>
      </c>
      <c r="AG203" s="776">
        <v>94.2</v>
      </c>
      <c r="AH203" s="777">
        <v>97.500777020254887</v>
      </c>
      <c r="AI203" s="778">
        <v>93</v>
      </c>
      <c r="AP203" s="713">
        <v>66.400000000000006</v>
      </c>
    </row>
    <row r="204" spans="1:42" ht="13.5" customHeight="1">
      <c r="A204" s="726"/>
      <c r="B204" s="662"/>
      <c r="C204" s="608" t="s">
        <v>420</v>
      </c>
      <c r="D204" s="895">
        <v>119.6</v>
      </c>
      <c r="E204" s="645">
        <v>1263608</v>
      </c>
      <c r="F204" s="804">
        <v>901025</v>
      </c>
      <c r="G204" s="805">
        <v>91.3</v>
      </c>
      <c r="H204" s="668">
        <v>986810.03100000008</v>
      </c>
      <c r="I204" s="1732">
        <v>0.86</v>
      </c>
      <c r="J204" s="806">
        <v>-2.4</v>
      </c>
      <c r="K204" s="1753">
        <v>1.1140000000000001</v>
      </c>
      <c r="L204" s="1649">
        <v>559212</v>
      </c>
      <c r="M204" s="803"/>
      <c r="N204" s="767"/>
      <c r="O204" s="767"/>
      <c r="P204" s="767"/>
      <c r="Q204" s="767"/>
      <c r="R204" s="767"/>
      <c r="S204" s="767"/>
      <c r="T204" s="767"/>
      <c r="U204" s="767"/>
      <c r="V204" s="767"/>
      <c r="W204" s="767"/>
      <c r="X204" s="780">
        <v>76.337351543943001</v>
      </c>
      <c r="Y204" s="797">
        <v>39914</v>
      </c>
      <c r="Z204" s="782">
        <v>97.2</v>
      </c>
      <c r="AA204" s="798">
        <f t="shared" si="4"/>
        <v>410638</v>
      </c>
      <c r="AB204" s="784">
        <v>122.75199328260118</v>
      </c>
      <c r="AC204" s="785">
        <v>107.1</v>
      </c>
      <c r="AD204" s="786">
        <v>89.1</v>
      </c>
      <c r="AE204" s="787">
        <v>143.30000000000001</v>
      </c>
      <c r="AF204" s="799">
        <f t="shared" si="5"/>
        <v>1.03</v>
      </c>
      <c r="AG204" s="776">
        <v>94.5</v>
      </c>
      <c r="AH204" s="777">
        <v>97.875780008794322</v>
      </c>
      <c r="AI204" s="778">
        <v>109.5</v>
      </c>
      <c r="AP204" s="713">
        <v>72.2</v>
      </c>
    </row>
    <row r="205" spans="1:42" ht="13.5" customHeight="1">
      <c r="A205" s="726"/>
      <c r="B205" s="662"/>
      <c r="C205" s="608" t="s">
        <v>421</v>
      </c>
      <c r="D205" s="895">
        <v>117.3</v>
      </c>
      <c r="E205" s="645">
        <v>1248569</v>
      </c>
      <c r="F205" s="804">
        <v>1002642</v>
      </c>
      <c r="G205" s="805">
        <v>80.400000000000006</v>
      </c>
      <c r="H205" s="668">
        <v>1056574.608</v>
      </c>
      <c r="I205" s="1732">
        <v>0.84</v>
      </c>
      <c r="J205" s="806">
        <v>-1.1000000000000001</v>
      </c>
      <c r="K205" s="1753">
        <v>0.88600000000000001</v>
      </c>
      <c r="L205" s="1649">
        <v>529348</v>
      </c>
      <c r="M205" s="803"/>
      <c r="N205" s="767"/>
      <c r="O205" s="767"/>
      <c r="P205" s="767"/>
      <c r="Q205" s="767"/>
      <c r="R205" s="767"/>
      <c r="S205" s="767"/>
      <c r="T205" s="767"/>
      <c r="U205" s="767"/>
      <c r="V205" s="767"/>
      <c r="W205" s="767"/>
      <c r="X205" s="780">
        <v>67.244536817102144</v>
      </c>
      <c r="Y205" s="797">
        <v>36390</v>
      </c>
      <c r="Z205" s="782">
        <v>98.5</v>
      </c>
      <c r="AA205" s="798">
        <f t="shared" si="4"/>
        <v>369442</v>
      </c>
      <c r="AB205" s="784">
        <v>102.23727659701579</v>
      </c>
      <c r="AC205" s="785">
        <v>106.9</v>
      </c>
      <c r="AD205" s="786">
        <v>90.4</v>
      </c>
      <c r="AE205" s="787">
        <v>147.6</v>
      </c>
      <c r="AF205" s="799">
        <f t="shared" si="5"/>
        <v>0.81899999999999995</v>
      </c>
      <c r="AG205" s="776">
        <v>95.9</v>
      </c>
      <c r="AH205" s="777">
        <v>99.188290468682382</v>
      </c>
      <c r="AI205" s="778">
        <v>91.2</v>
      </c>
      <c r="AP205" s="713">
        <v>63.6</v>
      </c>
    </row>
    <row r="206" spans="1:42" ht="13.5" customHeight="1">
      <c r="A206" s="726"/>
      <c r="B206" s="662"/>
      <c r="C206" s="608" t="s">
        <v>422</v>
      </c>
      <c r="D206" s="895">
        <v>115.5</v>
      </c>
      <c r="E206" s="645">
        <v>1246670</v>
      </c>
      <c r="F206" s="804">
        <v>828217</v>
      </c>
      <c r="G206" s="805">
        <v>80.900000000000006</v>
      </c>
      <c r="H206" s="668">
        <v>977905.15199999989</v>
      </c>
      <c r="I206" s="1732">
        <v>0.8</v>
      </c>
      <c r="J206" s="806">
        <v>1</v>
      </c>
      <c r="K206" s="1753">
        <v>0.83699999999999997</v>
      </c>
      <c r="L206" s="1649">
        <v>459888</v>
      </c>
      <c r="M206" s="803"/>
      <c r="N206" s="767"/>
      <c r="O206" s="767"/>
      <c r="P206" s="767"/>
      <c r="Q206" s="767"/>
      <c r="R206" s="767"/>
      <c r="S206" s="767"/>
      <c r="T206" s="767"/>
      <c r="U206" s="767"/>
      <c r="V206" s="767"/>
      <c r="W206" s="767"/>
      <c r="X206" s="780">
        <v>67.667458432304045</v>
      </c>
      <c r="Y206" s="797">
        <v>36469</v>
      </c>
      <c r="Z206" s="782">
        <v>98.3</v>
      </c>
      <c r="AA206" s="798">
        <f t="shared" si="4"/>
        <v>370997</v>
      </c>
      <c r="AB206" s="784">
        <v>95.511139978791064</v>
      </c>
      <c r="AC206" s="785">
        <v>106.9</v>
      </c>
      <c r="AD206" s="786">
        <v>89.4</v>
      </c>
      <c r="AE206" s="787">
        <v>147.69999999999999</v>
      </c>
      <c r="AF206" s="799">
        <f t="shared" si="5"/>
        <v>0.77300000000000002</v>
      </c>
      <c r="AG206" s="776">
        <v>95.6</v>
      </c>
      <c r="AH206" s="777">
        <v>99.000788974412657</v>
      </c>
      <c r="AI206" s="778">
        <v>85.2</v>
      </c>
      <c r="AP206" s="713">
        <v>64</v>
      </c>
    </row>
    <row r="207" spans="1:42" ht="13.5" customHeight="1">
      <c r="A207" s="726"/>
      <c r="B207" s="662"/>
      <c r="C207" s="608" t="s">
        <v>423</v>
      </c>
      <c r="D207" s="895">
        <v>117.2</v>
      </c>
      <c r="E207" s="645">
        <v>1292054</v>
      </c>
      <c r="F207" s="804">
        <v>874922</v>
      </c>
      <c r="G207" s="805">
        <v>83.8</v>
      </c>
      <c r="H207" s="668">
        <v>1053654.696</v>
      </c>
      <c r="I207" s="1732">
        <v>0.79</v>
      </c>
      <c r="J207" s="806">
        <v>-5.7</v>
      </c>
      <c r="K207" s="1753">
        <v>0.89</v>
      </c>
      <c r="L207" s="1649">
        <v>498266</v>
      </c>
      <c r="M207" s="803"/>
      <c r="N207" s="767"/>
      <c r="O207" s="767"/>
      <c r="P207" s="767"/>
      <c r="Q207" s="767"/>
      <c r="R207" s="767"/>
      <c r="S207" s="767"/>
      <c r="T207" s="767"/>
      <c r="U207" s="767"/>
      <c r="V207" s="767"/>
      <c r="W207" s="767"/>
      <c r="X207" s="780">
        <v>70.09925771971497</v>
      </c>
      <c r="Y207" s="797">
        <v>35889</v>
      </c>
      <c r="Z207" s="782">
        <v>98.3</v>
      </c>
      <c r="AA207" s="798">
        <f t="shared" si="4"/>
        <v>365097</v>
      </c>
      <c r="AB207" s="784">
        <v>103.02199253580866</v>
      </c>
      <c r="AC207" s="785">
        <v>106.8</v>
      </c>
      <c r="AD207" s="786">
        <v>90.8</v>
      </c>
      <c r="AE207" s="787">
        <v>147.30000000000001</v>
      </c>
      <c r="AF207" s="799">
        <f t="shared" si="5"/>
        <v>0.82299999999999995</v>
      </c>
      <c r="AG207" s="776">
        <v>95.5</v>
      </c>
      <c r="AH207" s="777">
        <v>98.907038227277809</v>
      </c>
      <c r="AI207" s="778">
        <v>91.9</v>
      </c>
      <c r="AP207" s="713">
        <v>66.3</v>
      </c>
    </row>
    <row r="208" spans="1:42" ht="13.5" customHeight="1">
      <c r="A208" s="726"/>
      <c r="B208" s="662"/>
      <c r="C208" s="608" t="s">
        <v>424</v>
      </c>
      <c r="D208" s="895">
        <v>115.6</v>
      </c>
      <c r="E208" s="645">
        <v>1361199</v>
      </c>
      <c r="F208" s="804">
        <v>930878</v>
      </c>
      <c r="G208" s="805">
        <v>80.2</v>
      </c>
      <c r="H208" s="668">
        <v>1045259.5870000001</v>
      </c>
      <c r="I208" s="1732">
        <v>0.75</v>
      </c>
      <c r="J208" s="806">
        <v>1.1000000000000001</v>
      </c>
      <c r="K208" s="1753">
        <v>0.88600000000000001</v>
      </c>
      <c r="L208" s="1649">
        <v>515178</v>
      </c>
      <c r="M208" s="803"/>
      <c r="N208" s="767"/>
      <c r="O208" s="767"/>
      <c r="P208" s="767"/>
      <c r="Q208" s="767"/>
      <c r="R208" s="767"/>
      <c r="S208" s="767"/>
      <c r="T208" s="767"/>
      <c r="U208" s="767"/>
      <c r="V208" s="767"/>
      <c r="W208" s="767"/>
      <c r="X208" s="780">
        <v>67.033076009501187</v>
      </c>
      <c r="Y208" s="797">
        <v>53378</v>
      </c>
      <c r="Z208" s="782">
        <v>97.6</v>
      </c>
      <c r="AA208" s="798">
        <f t="shared" si="4"/>
        <v>546906</v>
      </c>
      <c r="AB208" s="784">
        <v>101.90096976610455</v>
      </c>
      <c r="AC208" s="785">
        <v>106.8</v>
      </c>
      <c r="AD208" s="786">
        <v>90.5</v>
      </c>
      <c r="AE208" s="787">
        <v>146.80000000000001</v>
      </c>
      <c r="AF208" s="799">
        <f t="shared" si="5"/>
        <v>0.81899999999999995</v>
      </c>
      <c r="AG208" s="776">
        <v>94.8</v>
      </c>
      <c r="AH208" s="777">
        <v>98.157032250198895</v>
      </c>
      <c r="AI208" s="778">
        <v>90.9</v>
      </c>
      <c r="AP208" s="713">
        <v>63.4</v>
      </c>
    </row>
    <row r="209" spans="1:42" ht="13.5" customHeight="1">
      <c r="A209" s="726"/>
      <c r="B209" s="662"/>
      <c r="C209" s="608" t="s">
        <v>425</v>
      </c>
      <c r="D209" s="895">
        <v>112.4</v>
      </c>
      <c r="E209" s="645">
        <v>1273631</v>
      </c>
      <c r="F209" s="804">
        <v>826230</v>
      </c>
      <c r="G209" s="805">
        <v>78.900000000000006</v>
      </c>
      <c r="H209" s="668">
        <v>930582.74400000006</v>
      </c>
      <c r="I209" s="1732">
        <v>0.74</v>
      </c>
      <c r="J209" s="806">
        <v>1.2</v>
      </c>
      <c r="K209" s="1753">
        <v>0.81899999999999995</v>
      </c>
      <c r="L209" s="1649">
        <v>452420</v>
      </c>
      <c r="M209" s="803"/>
      <c r="N209" s="767"/>
      <c r="O209" s="767"/>
      <c r="P209" s="767"/>
      <c r="Q209" s="767"/>
      <c r="R209" s="767"/>
      <c r="S209" s="767"/>
      <c r="T209" s="767"/>
      <c r="U209" s="767"/>
      <c r="V209" s="767"/>
      <c r="W209" s="767"/>
      <c r="X209" s="780">
        <v>65.975771971496442</v>
      </c>
      <c r="Y209" s="797">
        <v>30233</v>
      </c>
      <c r="Z209" s="782">
        <v>98</v>
      </c>
      <c r="AA209" s="798">
        <f t="shared" si="4"/>
        <v>308500</v>
      </c>
      <c r="AB209" s="784">
        <v>92.035969392708282</v>
      </c>
      <c r="AC209" s="785">
        <v>106.7</v>
      </c>
      <c r="AD209" s="786">
        <v>89.3</v>
      </c>
      <c r="AE209" s="787">
        <v>145.4</v>
      </c>
      <c r="AF209" s="799">
        <f t="shared" si="5"/>
        <v>0.75600000000000001</v>
      </c>
      <c r="AG209" s="776">
        <v>95.3</v>
      </c>
      <c r="AH209" s="777">
        <v>98.625785985873193</v>
      </c>
      <c r="AI209" s="778">
        <v>82.1</v>
      </c>
      <c r="AP209" s="713">
        <v>62.4</v>
      </c>
    </row>
    <row r="210" spans="1:42" ht="13.5" customHeight="1">
      <c r="A210" s="726"/>
      <c r="B210" s="662"/>
      <c r="C210" s="608" t="s">
        <v>426</v>
      </c>
      <c r="D210" s="895">
        <v>118.4</v>
      </c>
      <c r="E210" s="645">
        <v>1311213</v>
      </c>
      <c r="F210" s="804">
        <v>995207</v>
      </c>
      <c r="G210" s="805">
        <v>86</v>
      </c>
      <c r="H210" s="668">
        <v>978208.4</v>
      </c>
      <c r="I210" s="1732">
        <v>0.72</v>
      </c>
      <c r="J210" s="806">
        <v>-1.4</v>
      </c>
      <c r="K210" s="1753">
        <v>0.97399999999999998</v>
      </c>
      <c r="L210" s="1649">
        <v>570757</v>
      </c>
      <c r="M210" s="803"/>
      <c r="N210" s="767"/>
      <c r="O210" s="767"/>
      <c r="P210" s="767"/>
      <c r="Q210" s="767"/>
      <c r="R210" s="767"/>
      <c r="S210" s="767"/>
      <c r="T210" s="767"/>
      <c r="U210" s="767"/>
      <c r="V210" s="767"/>
      <c r="W210" s="767"/>
      <c r="X210" s="780">
        <v>71.896674584323051</v>
      </c>
      <c r="Y210" s="797">
        <v>31923</v>
      </c>
      <c r="Z210" s="782">
        <v>98.1</v>
      </c>
      <c r="AA210" s="798">
        <f t="shared" si="4"/>
        <v>325413</v>
      </c>
      <c r="AB210" s="784">
        <v>110.19653826191504</v>
      </c>
      <c r="AC210" s="785">
        <v>106.6</v>
      </c>
      <c r="AD210" s="786">
        <v>90</v>
      </c>
      <c r="AE210" s="787">
        <v>144.80000000000001</v>
      </c>
      <c r="AF210" s="799">
        <f t="shared" si="5"/>
        <v>0.90100000000000002</v>
      </c>
      <c r="AG210" s="776">
        <v>95.6</v>
      </c>
      <c r="AH210" s="777">
        <v>99.000788974412657</v>
      </c>
      <c r="AI210" s="778">
        <v>98.3</v>
      </c>
      <c r="AP210" s="713">
        <v>68</v>
      </c>
    </row>
    <row r="211" spans="1:42" ht="13.5" customHeight="1">
      <c r="A211" s="726"/>
      <c r="B211" s="662"/>
      <c r="C211" s="608" t="s">
        <v>166</v>
      </c>
      <c r="D211" s="895">
        <v>115.8</v>
      </c>
      <c r="E211" s="645">
        <v>1317647</v>
      </c>
      <c r="F211" s="804">
        <v>755607</v>
      </c>
      <c r="G211" s="805">
        <v>81.599999999999994</v>
      </c>
      <c r="H211" s="668">
        <v>1014210.84</v>
      </c>
      <c r="I211" s="1732">
        <v>0.7</v>
      </c>
      <c r="J211" s="806">
        <v>1.8</v>
      </c>
      <c r="K211" s="1753">
        <v>0.90900000000000003</v>
      </c>
      <c r="L211" s="1649">
        <v>504541</v>
      </c>
      <c r="M211" s="803"/>
      <c r="N211" s="767"/>
      <c r="O211" s="767"/>
      <c r="P211" s="767"/>
      <c r="Q211" s="767"/>
      <c r="R211" s="767"/>
      <c r="S211" s="767"/>
      <c r="T211" s="767"/>
      <c r="U211" s="767"/>
      <c r="V211" s="767"/>
      <c r="W211" s="767"/>
      <c r="X211" s="780">
        <v>68.196110451306424</v>
      </c>
      <c r="Y211" s="797">
        <v>38986</v>
      </c>
      <c r="Z211" s="782">
        <v>98.1</v>
      </c>
      <c r="AA211" s="798">
        <f t="shared" si="4"/>
        <v>397411</v>
      </c>
      <c r="AB211" s="784">
        <v>103.3582993667199</v>
      </c>
      <c r="AC211" s="785">
        <v>106.4</v>
      </c>
      <c r="AD211" s="786">
        <v>90.5</v>
      </c>
      <c r="AE211" s="787">
        <v>144.69999999999999</v>
      </c>
      <c r="AF211" s="799">
        <f t="shared" si="5"/>
        <v>0.84</v>
      </c>
      <c r="AG211" s="776">
        <v>95.6</v>
      </c>
      <c r="AH211" s="777">
        <v>98.907038227277809</v>
      </c>
      <c r="AI211" s="778">
        <v>92.2</v>
      </c>
      <c r="AP211" s="713">
        <v>64.5</v>
      </c>
    </row>
    <row r="212" spans="1:42" ht="13.5" customHeight="1">
      <c r="A212" s="726"/>
      <c r="B212" s="662"/>
      <c r="C212" s="608" t="s">
        <v>167</v>
      </c>
      <c r="D212" s="895">
        <v>113.3</v>
      </c>
      <c r="E212" s="645">
        <v>1258484</v>
      </c>
      <c r="F212" s="804">
        <v>716377</v>
      </c>
      <c r="G212" s="805">
        <v>77</v>
      </c>
      <c r="H212" s="668">
        <v>988415.86800000002</v>
      </c>
      <c r="I212" s="1732">
        <v>0.67</v>
      </c>
      <c r="J212" s="806">
        <v>2.7</v>
      </c>
      <c r="K212" s="1753">
        <v>0.88900000000000001</v>
      </c>
      <c r="L212" s="1649">
        <v>441815</v>
      </c>
      <c r="M212" s="803"/>
      <c r="N212" s="767"/>
      <c r="O212" s="767"/>
      <c r="P212" s="767"/>
      <c r="Q212" s="767"/>
      <c r="R212" s="767"/>
      <c r="S212" s="767"/>
      <c r="T212" s="767"/>
      <c r="U212" s="767"/>
      <c r="V212" s="767"/>
      <c r="W212" s="767"/>
      <c r="X212" s="780">
        <v>64.389815914489319</v>
      </c>
      <c r="Y212" s="797">
        <v>39420</v>
      </c>
      <c r="Z212" s="782">
        <v>98</v>
      </c>
      <c r="AA212" s="798">
        <f t="shared" si="4"/>
        <v>402245</v>
      </c>
      <c r="AB212" s="784">
        <v>100.77994699640044</v>
      </c>
      <c r="AC212" s="785">
        <v>106.2</v>
      </c>
      <c r="AD212" s="786">
        <v>90.1</v>
      </c>
      <c r="AE212" s="787">
        <v>144.5</v>
      </c>
      <c r="AF212" s="799">
        <f t="shared" si="5"/>
        <v>0.82199999999999995</v>
      </c>
      <c r="AG212" s="776">
        <v>95.4</v>
      </c>
      <c r="AH212" s="777">
        <v>98.813287480142918</v>
      </c>
      <c r="AI212" s="778">
        <v>89.9</v>
      </c>
      <c r="AP212" s="713">
        <v>60.9</v>
      </c>
    </row>
    <row r="213" spans="1:42" ht="13.5" customHeight="1">
      <c r="A213" s="750"/>
      <c r="B213" s="788"/>
      <c r="C213" s="611" t="s">
        <v>168</v>
      </c>
      <c r="D213" s="899">
        <v>114.1</v>
      </c>
      <c r="E213" s="652">
        <v>1283671</v>
      </c>
      <c r="F213" s="811">
        <v>793269</v>
      </c>
      <c r="G213" s="812">
        <v>79.3</v>
      </c>
      <c r="H213" s="673">
        <v>962782.03799999994</v>
      </c>
      <c r="I213" s="1734">
        <v>0.64</v>
      </c>
      <c r="J213" s="813">
        <v>-0.6</v>
      </c>
      <c r="K213" s="1755">
        <v>0.92900000000000005</v>
      </c>
      <c r="L213" s="1651">
        <v>531284</v>
      </c>
      <c r="M213" s="803"/>
      <c r="N213" s="767"/>
      <c r="O213" s="767"/>
      <c r="P213" s="767"/>
      <c r="Q213" s="767"/>
      <c r="R213" s="767"/>
      <c r="S213" s="767"/>
      <c r="T213" s="767"/>
      <c r="U213" s="767"/>
      <c r="V213" s="767"/>
      <c r="W213" s="767"/>
      <c r="X213" s="780">
        <v>66.292963182897878</v>
      </c>
      <c r="Y213" s="800">
        <v>64385</v>
      </c>
      <c r="Z213" s="791">
        <v>98</v>
      </c>
      <c r="AA213" s="801">
        <f t="shared" si="4"/>
        <v>656990</v>
      </c>
      <c r="AB213" s="793">
        <v>105.60034490612814</v>
      </c>
      <c r="AC213" s="794">
        <v>106.1</v>
      </c>
      <c r="AD213" s="795">
        <v>90.6</v>
      </c>
      <c r="AE213" s="796">
        <v>144</v>
      </c>
      <c r="AF213" s="802">
        <f t="shared" si="5"/>
        <v>0.85899999999999999</v>
      </c>
      <c r="AG213" s="776">
        <v>95.4</v>
      </c>
      <c r="AH213" s="777">
        <v>98.719536733008042</v>
      </c>
      <c r="AI213" s="778">
        <v>94.2</v>
      </c>
      <c r="AP213" s="713">
        <v>62.7</v>
      </c>
    </row>
    <row r="214" spans="1:42" ht="13.5" customHeight="1">
      <c r="A214" s="726">
        <v>1993</v>
      </c>
      <c r="B214" s="662" t="s">
        <v>172</v>
      </c>
      <c r="C214" s="606" t="s">
        <v>418</v>
      </c>
      <c r="D214" s="895">
        <v>113.4</v>
      </c>
      <c r="E214" s="645">
        <v>1221589</v>
      </c>
      <c r="F214" s="804">
        <v>779296</v>
      </c>
      <c r="G214" s="805">
        <v>79.7</v>
      </c>
      <c r="H214" s="668">
        <v>871710.08399999992</v>
      </c>
      <c r="I214" s="1732">
        <v>0.62</v>
      </c>
      <c r="J214" s="806">
        <v>2.7</v>
      </c>
      <c r="K214" s="1753">
        <v>0.84099999999999997</v>
      </c>
      <c r="L214" s="1649">
        <v>351971</v>
      </c>
      <c r="M214" s="803"/>
      <c r="N214" s="767"/>
      <c r="O214" s="767"/>
      <c r="P214" s="767"/>
      <c r="Q214" s="767"/>
      <c r="R214" s="767"/>
      <c r="S214" s="767"/>
      <c r="T214" s="767"/>
      <c r="U214" s="767"/>
      <c r="V214" s="767"/>
      <c r="W214" s="767"/>
      <c r="X214" s="768">
        <v>66.6101543942993</v>
      </c>
      <c r="Y214" s="797">
        <v>36298</v>
      </c>
      <c r="Z214" s="782">
        <v>97.8</v>
      </c>
      <c r="AA214" s="798">
        <f t="shared" si="4"/>
        <v>371145</v>
      </c>
      <c r="AB214" s="784">
        <v>92.372276223619536</v>
      </c>
      <c r="AC214" s="785">
        <v>106</v>
      </c>
      <c r="AD214" s="786">
        <v>88.6</v>
      </c>
      <c r="AE214" s="787">
        <v>142.19999999999999</v>
      </c>
      <c r="AF214" s="799">
        <f t="shared" si="5"/>
        <v>0.77700000000000002</v>
      </c>
      <c r="AG214" s="776">
        <v>95.3</v>
      </c>
      <c r="AH214" s="777">
        <v>98.625785985873193</v>
      </c>
      <c r="AI214" s="778">
        <v>82.4</v>
      </c>
      <c r="AP214" s="713">
        <v>63</v>
      </c>
    </row>
    <row r="215" spans="1:42" ht="13.5" customHeight="1">
      <c r="A215" s="726"/>
      <c r="B215" s="662"/>
      <c r="C215" s="608" t="s">
        <v>419</v>
      </c>
      <c r="D215" s="895">
        <v>113.9</v>
      </c>
      <c r="E215" s="645">
        <v>1212893</v>
      </c>
      <c r="F215" s="804">
        <v>705581</v>
      </c>
      <c r="G215" s="805">
        <v>77.599999999999994</v>
      </c>
      <c r="H215" s="668">
        <v>1001527.875</v>
      </c>
      <c r="I215" s="1732">
        <v>0.61</v>
      </c>
      <c r="J215" s="806">
        <v>-1.1000000000000001</v>
      </c>
      <c r="K215" s="1753">
        <v>0.88500000000000001</v>
      </c>
      <c r="L215" s="1649">
        <v>438273</v>
      </c>
      <c r="M215" s="803"/>
      <c r="N215" s="767"/>
      <c r="O215" s="767"/>
      <c r="P215" s="767"/>
      <c r="Q215" s="767"/>
      <c r="R215" s="767"/>
      <c r="S215" s="767"/>
      <c r="T215" s="767"/>
      <c r="U215" s="767"/>
      <c r="V215" s="767"/>
      <c r="W215" s="767"/>
      <c r="X215" s="780">
        <v>64.918467933491698</v>
      </c>
      <c r="Y215" s="797">
        <v>28893</v>
      </c>
      <c r="Z215" s="782">
        <v>98.1</v>
      </c>
      <c r="AA215" s="798">
        <f t="shared" si="4"/>
        <v>294526</v>
      </c>
      <c r="AB215" s="784">
        <v>97.977390072140125</v>
      </c>
      <c r="AC215" s="785">
        <v>106</v>
      </c>
      <c r="AD215" s="786">
        <v>89.7</v>
      </c>
      <c r="AE215" s="787">
        <v>141.4</v>
      </c>
      <c r="AF215" s="799">
        <f t="shared" si="5"/>
        <v>0.81899999999999995</v>
      </c>
      <c r="AG215" s="776">
        <v>95.6</v>
      </c>
      <c r="AH215" s="777">
        <v>98.907038227277809</v>
      </c>
      <c r="AI215" s="778">
        <v>87.4</v>
      </c>
      <c r="AP215" s="713">
        <v>61.4</v>
      </c>
    </row>
    <row r="216" spans="1:42" ht="13.5" customHeight="1">
      <c r="A216" s="726"/>
      <c r="B216" s="662"/>
      <c r="C216" s="608" t="s">
        <v>420</v>
      </c>
      <c r="D216" s="895">
        <v>112.1</v>
      </c>
      <c r="E216" s="645">
        <v>1324263</v>
      </c>
      <c r="F216" s="804">
        <v>704166</v>
      </c>
      <c r="G216" s="805">
        <v>66.3</v>
      </c>
      <c r="H216" s="668">
        <v>1023981.9060000001</v>
      </c>
      <c r="I216" s="1732">
        <v>0.6</v>
      </c>
      <c r="J216" s="806">
        <v>-3.5</v>
      </c>
      <c r="K216" s="1753">
        <v>1.077</v>
      </c>
      <c r="L216" s="1649">
        <v>550069</v>
      </c>
      <c r="M216" s="803"/>
      <c r="N216" s="767"/>
      <c r="O216" s="767"/>
      <c r="P216" s="767"/>
      <c r="Q216" s="767"/>
      <c r="R216" s="767"/>
      <c r="S216" s="767"/>
      <c r="T216" s="767"/>
      <c r="U216" s="767"/>
      <c r="V216" s="767"/>
      <c r="W216" s="767"/>
      <c r="X216" s="780">
        <v>55.402731591448934</v>
      </c>
      <c r="Y216" s="797">
        <v>38055</v>
      </c>
      <c r="Z216" s="782">
        <v>98.3</v>
      </c>
      <c r="AA216" s="798">
        <f t="shared" si="4"/>
        <v>387131</v>
      </c>
      <c r="AB216" s="784">
        <v>119.50102725045922</v>
      </c>
      <c r="AC216" s="785">
        <v>105.7</v>
      </c>
      <c r="AD216" s="786">
        <v>90.1</v>
      </c>
      <c r="AE216" s="787">
        <v>140.69999999999999</v>
      </c>
      <c r="AF216" s="799">
        <f t="shared" si="5"/>
        <v>0.996</v>
      </c>
      <c r="AG216" s="776">
        <v>95.8</v>
      </c>
      <c r="AH216" s="777">
        <v>99.188290468682382</v>
      </c>
      <c r="AI216" s="778">
        <v>106.6</v>
      </c>
      <c r="AP216" s="713">
        <v>52.4</v>
      </c>
    </row>
    <row r="217" spans="1:42" ht="13.5" customHeight="1">
      <c r="A217" s="726"/>
      <c r="B217" s="662"/>
      <c r="C217" s="608" t="s">
        <v>421</v>
      </c>
      <c r="D217" s="895">
        <v>113.3</v>
      </c>
      <c r="E217" s="645">
        <v>1237009</v>
      </c>
      <c r="F217" s="804">
        <v>963508</v>
      </c>
      <c r="G217" s="805">
        <v>81.7</v>
      </c>
      <c r="H217" s="668">
        <v>1093057.5959999999</v>
      </c>
      <c r="I217" s="1732">
        <v>0.59</v>
      </c>
      <c r="J217" s="806">
        <v>2.7</v>
      </c>
      <c r="K217" s="1753">
        <v>0.86199999999999999</v>
      </c>
      <c r="L217" s="1649">
        <v>484066</v>
      </c>
      <c r="M217" s="803"/>
      <c r="N217" s="767"/>
      <c r="O217" s="767"/>
      <c r="P217" s="767"/>
      <c r="Q217" s="767"/>
      <c r="R217" s="767"/>
      <c r="S217" s="767"/>
      <c r="T217" s="767"/>
      <c r="U217" s="767"/>
      <c r="V217" s="767"/>
      <c r="W217" s="767"/>
      <c r="X217" s="780">
        <v>68.301840855106889</v>
      </c>
      <c r="Y217" s="797">
        <v>37049</v>
      </c>
      <c r="Z217" s="782">
        <v>98.9</v>
      </c>
      <c r="AA217" s="798">
        <f t="shared" si="4"/>
        <v>374611</v>
      </c>
      <c r="AB217" s="784">
        <v>99.771026503666718</v>
      </c>
      <c r="AC217" s="785">
        <v>105.5</v>
      </c>
      <c r="AD217" s="786">
        <v>91.7</v>
      </c>
      <c r="AE217" s="787">
        <v>144</v>
      </c>
      <c r="AF217" s="799">
        <f t="shared" si="5"/>
        <v>0.79700000000000004</v>
      </c>
      <c r="AG217" s="776">
        <v>96.5</v>
      </c>
      <c r="AH217" s="777">
        <v>99.844545698626405</v>
      </c>
      <c r="AI217" s="778">
        <v>89</v>
      </c>
      <c r="AP217" s="713">
        <v>64.599999999999994</v>
      </c>
    </row>
    <row r="218" spans="1:42" ht="13.5" customHeight="1">
      <c r="A218" s="726"/>
      <c r="B218" s="662"/>
      <c r="C218" s="608" t="s">
        <v>422</v>
      </c>
      <c r="D218" s="895">
        <v>110.6</v>
      </c>
      <c r="E218" s="645">
        <v>1246563</v>
      </c>
      <c r="F218" s="804">
        <v>713970</v>
      </c>
      <c r="G218" s="805">
        <v>74</v>
      </c>
      <c r="H218" s="668">
        <v>986252.73800000001</v>
      </c>
      <c r="I218" s="1732">
        <v>0.56999999999999995</v>
      </c>
      <c r="J218" s="806">
        <v>2.2000000000000002</v>
      </c>
      <c r="K218" s="1753">
        <v>0.79200000000000004</v>
      </c>
      <c r="L218" s="1649">
        <v>383475</v>
      </c>
      <c r="M218" s="803"/>
      <c r="N218" s="767"/>
      <c r="O218" s="767"/>
      <c r="P218" s="767"/>
      <c r="Q218" s="767"/>
      <c r="R218" s="767"/>
      <c r="S218" s="767"/>
      <c r="T218" s="767"/>
      <c r="U218" s="767"/>
      <c r="V218" s="767"/>
      <c r="W218" s="767"/>
      <c r="X218" s="780">
        <v>61.852286223277915</v>
      </c>
      <c r="Y218" s="797">
        <v>37260</v>
      </c>
      <c r="Z218" s="782">
        <v>99.1</v>
      </c>
      <c r="AA218" s="798">
        <f t="shared" si="4"/>
        <v>375984</v>
      </c>
      <c r="AB218" s="784">
        <v>91.251253453915396</v>
      </c>
      <c r="AC218" s="785">
        <v>105.2</v>
      </c>
      <c r="AD218" s="786">
        <v>91.3</v>
      </c>
      <c r="AE218" s="787">
        <v>143.69999999999999</v>
      </c>
      <c r="AF218" s="799">
        <f t="shared" si="5"/>
        <v>0.73199999999999998</v>
      </c>
      <c r="AG218" s="776">
        <v>96.5</v>
      </c>
      <c r="AH218" s="777">
        <v>99.844545698626405</v>
      </c>
      <c r="AI218" s="778">
        <v>81.400000000000006</v>
      </c>
      <c r="AP218" s="713">
        <v>58.5</v>
      </c>
    </row>
    <row r="219" spans="1:42" ht="13.5" customHeight="1">
      <c r="A219" s="726"/>
      <c r="B219" s="662"/>
      <c r="C219" s="608" t="s">
        <v>423</v>
      </c>
      <c r="D219" s="895">
        <v>110.7</v>
      </c>
      <c r="E219" s="645">
        <v>1292082</v>
      </c>
      <c r="F219" s="804">
        <v>880241</v>
      </c>
      <c r="G219" s="805">
        <v>84.3</v>
      </c>
      <c r="H219" s="668">
        <v>1064844.166</v>
      </c>
      <c r="I219" s="1732">
        <v>0.54</v>
      </c>
      <c r="J219" s="806">
        <v>0.4</v>
      </c>
      <c r="K219" s="1753">
        <v>0.86299999999999999</v>
      </c>
      <c r="L219" s="1649">
        <v>437958</v>
      </c>
      <c r="M219" s="803"/>
      <c r="N219" s="767"/>
      <c r="O219" s="767"/>
      <c r="P219" s="767"/>
      <c r="Q219" s="767"/>
      <c r="R219" s="767"/>
      <c r="S219" s="767"/>
      <c r="T219" s="767"/>
      <c r="U219" s="767"/>
      <c r="V219" s="767"/>
      <c r="W219" s="767"/>
      <c r="X219" s="780">
        <v>70.522179334916871</v>
      </c>
      <c r="Y219" s="797">
        <v>34335</v>
      </c>
      <c r="Z219" s="782">
        <v>99</v>
      </c>
      <c r="AA219" s="798">
        <f t="shared" si="4"/>
        <v>346818</v>
      </c>
      <c r="AB219" s="784">
        <v>99.210515118814669</v>
      </c>
      <c r="AC219" s="785">
        <v>105.1</v>
      </c>
      <c r="AD219" s="786">
        <v>90.9</v>
      </c>
      <c r="AE219" s="787">
        <v>143.69999999999999</v>
      </c>
      <c r="AF219" s="799">
        <f t="shared" si="5"/>
        <v>0.79800000000000004</v>
      </c>
      <c r="AG219" s="776">
        <v>96.5</v>
      </c>
      <c r="AH219" s="777">
        <v>99.844545698626405</v>
      </c>
      <c r="AI219" s="778">
        <v>88.5</v>
      </c>
      <c r="AP219" s="713">
        <v>66.7</v>
      </c>
    </row>
    <row r="220" spans="1:42" ht="13.5" customHeight="1">
      <c r="A220" s="726"/>
      <c r="B220" s="662"/>
      <c r="C220" s="608" t="s">
        <v>424</v>
      </c>
      <c r="D220" s="895">
        <v>112.5</v>
      </c>
      <c r="E220" s="645">
        <v>1336069</v>
      </c>
      <c r="F220" s="804">
        <v>867119</v>
      </c>
      <c r="G220" s="805">
        <v>83.1</v>
      </c>
      <c r="H220" s="668">
        <v>1065532.92</v>
      </c>
      <c r="I220" s="1732">
        <v>0.53</v>
      </c>
      <c r="J220" s="806">
        <v>0.1</v>
      </c>
      <c r="K220" s="1753">
        <v>0.89</v>
      </c>
      <c r="L220" s="1649">
        <v>459822</v>
      </c>
      <c r="M220" s="803"/>
      <c r="N220" s="767"/>
      <c r="O220" s="767"/>
      <c r="P220" s="767"/>
      <c r="Q220" s="767"/>
      <c r="R220" s="767"/>
      <c r="S220" s="767"/>
      <c r="T220" s="767"/>
      <c r="U220" s="767"/>
      <c r="V220" s="767"/>
      <c r="W220" s="767"/>
      <c r="X220" s="780">
        <v>69.464875296912126</v>
      </c>
      <c r="Y220" s="797">
        <v>54181</v>
      </c>
      <c r="Z220" s="782">
        <v>99.3</v>
      </c>
      <c r="AA220" s="798">
        <f t="shared" si="4"/>
        <v>545629</v>
      </c>
      <c r="AB220" s="784">
        <v>100.77994699640044</v>
      </c>
      <c r="AC220" s="785">
        <v>104.9</v>
      </c>
      <c r="AD220" s="786">
        <v>89.9</v>
      </c>
      <c r="AE220" s="787">
        <v>142.9</v>
      </c>
      <c r="AF220" s="799">
        <f t="shared" si="5"/>
        <v>0.82299999999999995</v>
      </c>
      <c r="AG220" s="776">
        <v>96.8</v>
      </c>
      <c r="AH220" s="777">
        <v>100.21954868716583</v>
      </c>
      <c r="AI220" s="778">
        <v>89.9</v>
      </c>
      <c r="AP220" s="713">
        <v>65.7</v>
      </c>
    </row>
    <row r="221" spans="1:42" ht="13.5" customHeight="1">
      <c r="A221" s="726"/>
      <c r="B221" s="662"/>
      <c r="C221" s="608" t="s">
        <v>425</v>
      </c>
      <c r="D221" s="895">
        <v>107.2</v>
      </c>
      <c r="E221" s="645">
        <v>1269967</v>
      </c>
      <c r="F221" s="804">
        <v>760007</v>
      </c>
      <c r="G221" s="805">
        <v>76.099999999999994</v>
      </c>
      <c r="H221" s="668">
        <v>958258.01400000008</v>
      </c>
      <c r="I221" s="1732">
        <v>0.51</v>
      </c>
      <c r="J221" s="806">
        <v>1.5</v>
      </c>
      <c r="K221" s="1753">
        <v>0.78400000000000003</v>
      </c>
      <c r="L221" s="1649">
        <v>392884</v>
      </c>
      <c r="M221" s="803"/>
      <c r="N221" s="767"/>
      <c r="O221" s="767"/>
      <c r="P221" s="767"/>
      <c r="Q221" s="767"/>
      <c r="R221" s="767"/>
      <c r="S221" s="767"/>
      <c r="T221" s="767"/>
      <c r="U221" s="767"/>
      <c r="V221" s="767"/>
      <c r="W221" s="767"/>
      <c r="X221" s="780">
        <v>63.649703087885996</v>
      </c>
      <c r="Y221" s="797">
        <v>31687</v>
      </c>
      <c r="Z221" s="782">
        <v>99.6</v>
      </c>
      <c r="AA221" s="798">
        <f t="shared" si="4"/>
        <v>318143</v>
      </c>
      <c r="AB221" s="784">
        <v>87.439776036921401</v>
      </c>
      <c r="AC221" s="785">
        <v>104.7</v>
      </c>
      <c r="AD221" s="786">
        <v>89</v>
      </c>
      <c r="AE221" s="787">
        <v>141.9</v>
      </c>
      <c r="AF221" s="799">
        <f t="shared" si="5"/>
        <v>0.72499999999999998</v>
      </c>
      <c r="AG221" s="776">
        <v>97.4</v>
      </c>
      <c r="AH221" s="777">
        <v>100.782053169975</v>
      </c>
      <c r="AI221" s="778">
        <v>78</v>
      </c>
      <c r="AP221" s="713">
        <v>60.2</v>
      </c>
    </row>
    <row r="222" spans="1:42" ht="13.5" customHeight="1">
      <c r="A222" s="726"/>
      <c r="B222" s="662"/>
      <c r="C222" s="608" t="s">
        <v>426</v>
      </c>
      <c r="D222" s="895">
        <v>106.3</v>
      </c>
      <c r="E222" s="645">
        <v>1269645</v>
      </c>
      <c r="F222" s="804">
        <v>786400</v>
      </c>
      <c r="G222" s="805">
        <v>74.599999999999994</v>
      </c>
      <c r="H222" s="668">
        <v>1024502.49</v>
      </c>
      <c r="I222" s="1732">
        <v>0.5</v>
      </c>
      <c r="J222" s="806">
        <v>2.4</v>
      </c>
      <c r="K222" s="1753">
        <v>0.89100000000000001</v>
      </c>
      <c r="L222" s="1649">
        <v>448409</v>
      </c>
      <c r="M222" s="803"/>
      <c r="N222" s="767"/>
      <c r="O222" s="767"/>
      <c r="P222" s="767"/>
      <c r="Q222" s="767"/>
      <c r="R222" s="767"/>
      <c r="S222" s="767"/>
      <c r="T222" s="767"/>
      <c r="U222" s="767"/>
      <c r="V222" s="767"/>
      <c r="W222" s="767"/>
      <c r="X222" s="780">
        <v>62.380938242280294</v>
      </c>
      <c r="Y222" s="797">
        <v>32604</v>
      </c>
      <c r="Z222" s="782">
        <v>99.6</v>
      </c>
      <c r="AA222" s="798">
        <f t="shared" si="4"/>
        <v>327349</v>
      </c>
      <c r="AB222" s="784">
        <v>100.21943561154838</v>
      </c>
      <c r="AC222" s="785">
        <v>104.5</v>
      </c>
      <c r="AD222" s="786">
        <v>90</v>
      </c>
      <c r="AE222" s="787">
        <v>141.19999999999999</v>
      </c>
      <c r="AF222" s="799">
        <f t="shared" si="5"/>
        <v>0.82399999999999995</v>
      </c>
      <c r="AG222" s="776">
        <v>97.4</v>
      </c>
      <c r="AH222" s="777">
        <v>100.782053169975</v>
      </c>
      <c r="AI222" s="778">
        <v>89.4</v>
      </c>
      <c r="AP222" s="713">
        <v>59</v>
      </c>
    </row>
    <row r="223" spans="1:42" ht="13.5" customHeight="1">
      <c r="A223" s="726"/>
      <c r="B223" s="662"/>
      <c r="C223" s="608" t="s">
        <v>166</v>
      </c>
      <c r="D223" s="895">
        <v>106.8</v>
      </c>
      <c r="E223" s="645">
        <v>1287262</v>
      </c>
      <c r="F223" s="804">
        <v>847742</v>
      </c>
      <c r="G223" s="805">
        <v>78</v>
      </c>
      <c r="H223" s="668">
        <v>1025342.3</v>
      </c>
      <c r="I223" s="1732">
        <v>0.49</v>
      </c>
      <c r="J223" s="806">
        <v>-0.2</v>
      </c>
      <c r="K223" s="1753">
        <v>0.82799999999999996</v>
      </c>
      <c r="L223" s="1649">
        <v>405351</v>
      </c>
      <c r="M223" s="803"/>
      <c r="N223" s="767"/>
      <c r="O223" s="767"/>
      <c r="P223" s="767"/>
      <c r="Q223" s="767"/>
      <c r="R223" s="767"/>
      <c r="S223" s="767"/>
      <c r="T223" s="767"/>
      <c r="U223" s="767"/>
      <c r="V223" s="767"/>
      <c r="W223" s="767"/>
      <c r="X223" s="780">
        <v>65.23565914489312</v>
      </c>
      <c r="Y223" s="797">
        <v>38542</v>
      </c>
      <c r="Z223" s="782">
        <v>99.6</v>
      </c>
      <c r="AA223" s="798">
        <f t="shared" si="4"/>
        <v>386968</v>
      </c>
      <c r="AB223" s="784">
        <v>93.044889885441989</v>
      </c>
      <c r="AC223" s="785">
        <v>104.2</v>
      </c>
      <c r="AD223" s="786">
        <v>90</v>
      </c>
      <c r="AE223" s="787">
        <v>140.6</v>
      </c>
      <c r="AF223" s="799">
        <f t="shared" si="5"/>
        <v>0.76600000000000001</v>
      </c>
      <c r="AG223" s="776">
        <v>97.1</v>
      </c>
      <c r="AH223" s="777">
        <v>100.50080092857041</v>
      </c>
      <c r="AI223" s="778">
        <v>83</v>
      </c>
      <c r="AP223" s="713">
        <v>61.7</v>
      </c>
    </row>
    <row r="224" spans="1:42" ht="13.5" customHeight="1">
      <c r="A224" s="726"/>
      <c r="B224" s="662"/>
      <c r="C224" s="608" t="s">
        <v>167</v>
      </c>
      <c r="D224" s="895">
        <v>108</v>
      </c>
      <c r="E224" s="645">
        <v>1236177</v>
      </c>
      <c r="F224" s="804">
        <v>765124</v>
      </c>
      <c r="G224" s="805">
        <v>78.099999999999994</v>
      </c>
      <c r="H224" s="668">
        <v>1027714.275</v>
      </c>
      <c r="I224" s="1732">
        <v>0.48</v>
      </c>
      <c r="J224" s="806">
        <v>-6</v>
      </c>
      <c r="K224" s="1753">
        <v>0.84599999999999997</v>
      </c>
      <c r="L224" s="1649">
        <v>377600</v>
      </c>
      <c r="M224" s="803"/>
      <c r="N224" s="767"/>
      <c r="O224" s="767"/>
      <c r="P224" s="767"/>
      <c r="Q224" s="767"/>
      <c r="R224" s="767"/>
      <c r="S224" s="767"/>
      <c r="T224" s="767"/>
      <c r="U224" s="767"/>
      <c r="V224" s="767"/>
      <c r="W224" s="767"/>
      <c r="X224" s="780">
        <v>65.341389548693584</v>
      </c>
      <c r="Y224" s="797">
        <v>37319</v>
      </c>
      <c r="Z224" s="782">
        <v>98.8</v>
      </c>
      <c r="AA224" s="798">
        <f t="shared" si="4"/>
        <v>377723</v>
      </c>
      <c r="AB224" s="784">
        <v>95.174833147879824</v>
      </c>
      <c r="AC224" s="785">
        <v>104.1</v>
      </c>
      <c r="AD224" s="786">
        <v>90.4</v>
      </c>
      <c r="AE224" s="787">
        <v>140.1</v>
      </c>
      <c r="AF224" s="799">
        <f t="shared" si="5"/>
        <v>0.78200000000000003</v>
      </c>
      <c r="AG224" s="776">
        <v>96.5</v>
      </c>
      <c r="AH224" s="777">
        <v>99.938296445761253</v>
      </c>
      <c r="AI224" s="778">
        <v>84.9</v>
      </c>
      <c r="AP224" s="713">
        <v>61.8</v>
      </c>
    </row>
    <row r="225" spans="1:42" ht="13.5" customHeight="1">
      <c r="A225" s="726"/>
      <c r="B225" s="662"/>
      <c r="C225" s="611" t="s">
        <v>168</v>
      </c>
      <c r="D225" s="895">
        <v>106.8</v>
      </c>
      <c r="E225" s="645">
        <v>1233943</v>
      </c>
      <c r="F225" s="804">
        <v>811185</v>
      </c>
      <c r="G225" s="805">
        <v>80.2</v>
      </c>
      <c r="H225" s="668">
        <v>1003470.72</v>
      </c>
      <c r="I225" s="1732">
        <v>0.47</v>
      </c>
      <c r="J225" s="806">
        <v>-2.6</v>
      </c>
      <c r="K225" s="1753">
        <v>0.873</v>
      </c>
      <c r="L225" s="1649">
        <v>471042</v>
      </c>
      <c r="M225" s="803"/>
      <c r="N225" s="767"/>
      <c r="O225" s="767"/>
      <c r="P225" s="767"/>
      <c r="Q225" s="767"/>
      <c r="R225" s="767"/>
      <c r="S225" s="767"/>
      <c r="T225" s="767"/>
      <c r="U225" s="767"/>
      <c r="V225" s="767"/>
      <c r="W225" s="767"/>
      <c r="X225" s="789">
        <v>67.033076009501187</v>
      </c>
      <c r="Y225" s="800">
        <v>62378</v>
      </c>
      <c r="Z225" s="791">
        <v>99</v>
      </c>
      <c r="AA225" s="801">
        <f t="shared" si="4"/>
        <v>630081</v>
      </c>
      <c r="AB225" s="793">
        <v>97.865287795169706</v>
      </c>
      <c r="AC225" s="794">
        <v>103.9</v>
      </c>
      <c r="AD225" s="795">
        <v>90.1</v>
      </c>
      <c r="AE225" s="796">
        <v>139.80000000000001</v>
      </c>
      <c r="AF225" s="802">
        <f t="shared" si="5"/>
        <v>0.80700000000000005</v>
      </c>
      <c r="AG225" s="776">
        <v>96.6</v>
      </c>
      <c r="AH225" s="777">
        <v>99.938296445761253</v>
      </c>
      <c r="AI225" s="778">
        <v>87.3</v>
      </c>
      <c r="AP225" s="713">
        <v>63.4</v>
      </c>
    </row>
    <row r="226" spans="1:42" ht="13.5" customHeight="1">
      <c r="A226" s="720">
        <v>1994</v>
      </c>
      <c r="B226" s="661" t="s">
        <v>175</v>
      </c>
      <c r="C226" s="606" t="s">
        <v>418</v>
      </c>
      <c r="D226" s="893">
        <v>109.7</v>
      </c>
      <c r="E226" s="641">
        <v>1165966</v>
      </c>
      <c r="F226" s="807">
        <v>704383</v>
      </c>
      <c r="G226" s="808">
        <v>76.8</v>
      </c>
      <c r="H226" s="678">
        <v>919841.85</v>
      </c>
      <c r="I226" s="1733">
        <v>0.46</v>
      </c>
      <c r="J226" s="809">
        <v>-0.7</v>
      </c>
      <c r="K226" s="1754">
        <v>0.81299999999999994</v>
      </c>
      <c r="L226" s="1650">
        <v>334187</v>
      </c>
      <c r="M226" s="803"/>
      <c r="N226" s="767"/>
      <c r="O226" s="767"/>
      <c r="P226" s="767"/>
      <c r="Q226" s="767"/>
      <c r="R226" s="767"/>
      <c r="S226" s="767"/>
      <c r="T226" s="767"/>
      <c r="U226" s="767"/>
      <c r="V226" s="767"/>
      <c r="W226" s="767"/>
      <c r="X226" s="780">
        <v>64.178355106888375</v>
      </c>
      <c r="Y226" s="797">
        <v>36484</v>
      </c>
      <c r="Z226" s="782">
        <v>99</v>
      </c>
      <c r="AA226" s="798">
        <f t="shared" si="4"/>
        <v>368525</v>
      </c>
      <c r="AB226" s="784">
        <v>89.345514745418399</v>
      </c>
      <c r="AC226" s="785">
        <v>103.9</v>
      </c>
      <c r="AD226" s="786">
        <v>89.2</v>
      </c>
      <c r="AE226" s="787">
        <v>138.5</v>
      </c>
      <c r="AF226" s="799">
        <f t="shared" si="5"/>
        <v>0.751</v>
      </c>
      <c r="AG226" s="776">
        <v>96.4</v>
      </c>
      <c r="AH226" s="777">
        <v>99.750794951491528</v>
      </c>
      <c r="AI226" s="778">
        <v>79.7</v>
      </c>
      <c r="AP226" s="713">
        <v>60.7</v>
      </c>
    </row>
    <row r="227" spans="1:42" ht="13.5" customHeight="1">
      <c r="A227" s="726"/>
      <c r="B227" s="662"/>
      <c r="C227" s="608" t="s">
        <v>419</v>
      </c>
      <c r="D227" s="895">
        <v>108.1</v>
      </c>
      <c r="E227" s="645">
        <v>1164714</v>
      </c>
      <c r="F227" s="804">
        <v>671335</v>
      </c>
      <c r="G227" s="805">
        <v>73.8</v>
      </c>
      <c r="H227" s="668">
        <v>977946.58200000005</v>
      </c>
      <c r="I227" s="1732">
        <v>0.45</v>
      </c>
      <c r="J227" s="806">
        <v>0.1</v>
      </c>
      <c r="K227" s="1753">
        <v>0.83699999999999997</v>
      </c>
      <c r="L227" s="1649">
        <v>384403</v>
      </c>
      <c r="M227" s="803"/>
      <c r="N227" s="767"/>
      <c r="O227" s="767"/>
      <c r="P227" s="767"/>
      <c r="Q227" s="767"/>
      <c r="R227" s="767"/>
      <c r="S227" s="767"/>
      <c r="T227" s="767"/>
      <c r="U227" s="767"/>
      <c r="V227" s="767"/>
      <c r="W227" s="767"/>
      <c r="X227" s="780">
        <v>61.746555819477436</v>
      </c>
      <c r="Y227" s="797">
        <v>29246</v>
      </c>
      <c r="Z227" s="782">
        <v>99.1</v>
      </c>
      <c r="AA227" s="798">
        <f t="shared" si="4"/>
        <v>295116</v>
      </c>
      <c r="AB227" s="784">
        <v>93.156992162412394</v>
      </c>
      <c r="AC227" s="785">
        <v>103.7</v>
      </c>
      <c r="AD227" s="786">
        <v>90.6</v>
      </c>
      <c r="AE227" s="787">
        <v>137.80000000000001</v>
      </c>
      <c r="AF227" s="799">
        <f t="shared" si="5"/>
        <v>0.77400000000000002</v>
      </c>
      <c r="AG227" s="776">
        <v>96.5</v>
      </c>
      <c r="AH227" s="777">
        <v>99.938296445761253</v>
      </c>
      <c r="AI227" s="778">
        <v>83.1</v>
      </c>
      <c r="AP227" s="713">
        <v>58.4</v>
      </c>
    </row>
    <row r="228" spans="1:42" ht="13.5" customHeight="1">
      <c r="A228" s="726"/>
      <c r="B228" s="662"/>
      <c r="C228" s="608" t="s">
        <v>420</v>
      </c>
      <c r="D228" s="895">
        <v>125.4</v>
      </c>
      <c r="E228" s="645">
        <v>1254859</v>
      </c>
      <c r="F228" s="804">
        <v>661341</v>
      </c>
      <c r="G228" s="805">
        <v>118.7</v>
      </c>
      <c r="H228" s="668">
        <v>982157.00699999987</v>
      </c>
      <c r="I228" s="1732">
        <v>0.44</v>
      </c>
      <c r="J228" s="806">
        <v>-0.8</v>
      </c>
      <c r="K228" s="1753">
        <v>1.198</v>
      </c>
      <c r="L228" s="1649">
        <v>498808</v>
      </c>
      <c r="M228" s="803"/>
      <c r="N228" s="767"/>
      <c r="O228" s="767"/>
      <c r="P228" s="767"/>
      <c r="Q228" s="767"/>
      <c r="R228" s="767"/>
      <c r="S228" s="767"/>
      <c r="T228" s="767"/>
      <c r="U228" s="767"/>
      <c r="V228" s="767"/>
      <c r="W228" s="767"/>
      <c r="X228" s="780">
        <v>99.2808491686461</v>
      </c>
      <c r="Y228" s="797">
        <v>37644</v>
      </c>
      <c r="Z228" s="782">
        <v>99.4</v>
      </c>
      <c r="AA228" s="798">
        <f t="shared" si="4"/>
        <v>378712</v>
      </c>
      <c r="AB228" s="784">
        <v>134.07432325661279</v>
      </c>
      <c r="AC228" s="785">
        <v>103.5</v>
      </c>
      <c r="AD228" s="786">
        <v>91.2</v>
      </c>
      <c r="AE228" s="787">
        <v>137.4</v>
      </c>
      <c r="AF228" s="799">
        <f t="shared" si="5"/>
        <v>1.107</v>
      </c>
      <c r="AG228" s="776">
        <v>96.9</v>
      </c>
      <c r="AH228" s="777">
        <v>100.21954868716583</v>
      </c>
      <c r="AI228" s="778">
        <v>119.6</v>
      </c>
      <c r="AP228" s="713">
        <v>93.9</v>
      </c>
    </row>
    <row r="229" spans="1:42" ht="13.5" customHeight="1">
      <c r="A229" s="726"/>
      <c r="B229" s="662"/>
      <c r="C229" s="608" t="s">
        <v>421</v>
      </c>
      <c r="D229" s="895">
        <v>108</v>
      </c>
      <c r="E229" s="645">
        <v>1199119</v>
      </c>
      <c r="F229" s="804">
        <v>803640</v>
      </c>
      <c r="G229" s="805">
        <v>76.400000000000006</v>
      </c>
      <c r="H229" s="668">
        <v>1037739.1960000001</v>
      </c>
      <c r="I229" s="1732">
        <v>0.44</v>
      </c>
      <c r="J229" s="806">
        <v>-3.7</v>
      </c>
      <c r="K229" s="1753">
        <v>0.81899999999999995</v>
      </c>
      <c r="L229" s="1649">
        <v>424294</v>
      </c>
      <c r="M229" s="803"/>
      <c r="N229" s="767"/>
      <c r="O229" s="767"/>
      <c r="P229" s="767"/>
      <c r="Q229" s="767"/>
      <c r="R229" s="767"/>
      <c r="S229" s="767"/>
      <c r="T229" s="767"/>
      <c r="U229" s="767"/>
      <c r="V229" s="767"/>
      <c r="W229" s="767"/>
      <c r="X229" s="780">
        <v>63.861163895486939</v>
      </c>
      <c r="Y229" s="797">
        <v>37077</v>
      </c>
      <c r="Z229" s="782">
        <v>99.5</v>
      </c>
      <c r="AA229" s="798">
        <f t="shared" si="4"/>
        <v>372633</v>
      </c>
      <c r="AB229" s="784">
        <v>94.950628593939001</v>
      </c>
      <c r="AC229" s="785">
        <v>103.3</v>
      </c>
      <c r="AD229" s="786">
        <v>92.6</v>
      </c>
      <c r="AE229" s="787">
        <v>139.80000000000001</v>
      </c>
      <c r="AF229" s="799">
        <f t="shared" si="5"/>
        <v>0.75800000000000001</v>
      </c>
      <c r="AG229" s="776">
        <v>97</v>
      </c>
      <c r="AH229" s="777">
        <v>100.40705018143555</v>
      </c>
      <c r="AI229" s="778">
        <v>84.7</v>
      </c>
      <c r="AP229" s="713">
        <v>60.4</v>
      </c>
    </row>
    <row r="230" spans="1:42" ht="13.5" customHeight="1">
      <c r="A230" s="726"/>
      <c r="B230" s="662"/>
      <c r="C230" s="608" t="s">
        <v>422</v>
      </c>
      <c r="D230" s="895">
        <v>107.6</v>
      </c>
      <c r="E230" s="645">
        <v>1237314</v>
      </c>
      <c r="F230" s="804">
        <v>839920</v>
      </c>
      <c r="G230" s="805">
        <v>71.400000000000006</v>
      </c>
      <c r="H230" s="668">
        <v>945127.79</v>
      </c>
      <c r="I230" s="1732">
        <v>0.44</v>
      </c>
      <c r="J230" s="806">
        <v>-2.4</v>
      </c>
      <c r="K230" s="1753">
        <v>0.78400000000000003</v>
      </c>
      <c r="L230" s="1649">
        <v>360668</v>
      </c>
      <c r="M230" s="803"/>
      <c r="N230" s="767"/>
      <c r="O230" s="767"/>
      <c r="P230" s="767"/>
      <c r="Q230" s="767"/>
      <c r="R230" s="767"/>
      <c r="S230" s="767"/>
      <c r="T230" s="767"/>
      <c r="U230" s="767"/>
      <c r="V230" s="767"/>
      <c r="W230" s="767"/>
      <c r="X230" s="780">
        <v>59.737678147268412</v>
      </c>
      <c r="Y230" s="797">
        <v>37857</v>
      </c>
      <c r="Z230" s="782">
        <v>99.7</v>
      </c>
      <c r="AA230" s="798">
        <f t="shared" si="4"/>
        <v>379709</v>
      </c>
      <c r="AB230" s="784">
        <v>89.233412468447966</v>
      </c>
      <c r="AC230" s="785">
        <v>103.3</v>
      </c>
      <c r="AD230" s="786">
        <v>91.4</v>
      </c>
      <c r="AE230" s="787">
        <v>139.1</v>
      </c>
      <c r="AF230" s="799">
        <f t="shared" si="5"/>
        <v>0.72499999999999998</v>
      </c>
      <c r="AG230" s="776">
        <v>97.2</v>
      </c>
      <c r="AH230" s="777">
        <v>100.68830242284012</v>
      </c>
      <c r="AI230" s="778">
        <v>79.599999999999994</v>
      </c>
      <c r="AP230" s="713">
        <v>56.5</v>
      </c>
    </row>
    <row r="231" spans="1:42" ht="13.5" customHeight="1">
      <c r="A231" s="726"/>
      <c r="B231" s="662"/>
      <c r="C231" s="608" t="s">
        <v>423</v>
      </c>
      <c r="D231" s="895">
        <v>109.8</v>
      </c>
      <c r="E231" s="645">
        <v>1293922</v>
      </c>
      <c r="F231" s="804">
        <v>860050</v>
      </c>
      <c r="G231" s="805">
        <v>77.099999999999994</v>
      </c>
      <c r="H231" s="668">
        <v>1046459.9839999999</v>
      </c>
      <c r="I231" s="1732">
        <v>0.45</v>
      </c>
      <c r="J231" s="806">
        <v>0.9</v>
      </c>
      <c r="K231" s="1753">
        <v>0.85799999999999998</v>
      </c>
      <c r="L231" s="1649">
        <v>447160</v>
      </c>
      <c r="M231" s="803"/>
      <c r="N231" s="767"/>
      <c r="O231" s="767"/>
      <c r="P231" s="767"/>
      <c r="Q231" s="767"/>
      <c r="R231" s="767"/>
      <c r="S231" s="767"/>
      <c r="T231" s="767"/>
      <c r="U231" s="767"/>
      <c r="V231" s="767"/>
      <c r="W231" s="767"/>
      <c r="X231" s="780">
        <v>64.495546318289797</v>
      </c>
      <c r="Y231" s="797">
        <v>36082</v>
      </c>
      <c r="Z231" s="782">
        <v>99.5</v>
      </c>
      <c r="AA231" s="798">
        <f t="shared" si="4"/>
        <v>362633</v>
      </c>
      <c r="AB231" s="784">
        <v>97.977390072140125</v>
      </c>
      <c r="AC231" s="785">
        <v>103.3</v>
      </c>
      <c r="AD231" s="786">
        <v>92.2</v>
      </c>
      <c r="AE231" s="787">
        <v>138.5</v>
      </c>
      <c r="AF231" s="799">
        <f t="shared" si="5"/>
        <v>0.79300000000000004</v>
      </c>
      <c r="AG231" s="776">
        <v>97</v>
      </c>
      <c r="AH231" s="777">
        <v>100.40705018143555</v>
      </c>
      <c r="AI231" s="778">
        <v>87.4</v>
      </c>
      <c r="AP231" s="713">
        <v>61</v>
      </c>
    </row>
    <row r="232" spans="1:42" ht="13.5" customHeight="1">
      <c r="A232" s="726"/>
      <c r="B232" s="662"/>
      <c r="C232" s="608" t="s">
        <v>424</v>
      </c>
      <c r="D232" s="895">
        <v>107.3</v>
      </c>
      <c r="E232" s="645">
        <v>1385932</v>
      </c>
      <c r="F232" s="804">
        <v>921041</v>
      </c>
      <c r="G232" s="805">
        <v>67.900000000000006</v>
      </c>
      <c r="H232" s="668">
        <v>1024811.553</v>
      </c>
      <c r="I232" s="1732">
        <v>0.45</v>
      </c>
      <c r="J232" s="806">
        <v>6.6</v>
      </c>
      <c r="K232" s="1753">
        <v>0.83799999999999997</v>
      </c>
      <c r="L232" s="1649">
        <v>414852</v>
      </c>
      <c r="M232" s="803"/>
      <c r="N232" s="767"/>
      <c r="O232" s="767"/>
      <c r="P232" s="767"/>
      <c r="Q232" s="767"/>
      <c r="R232" s="767"/>
      <c r="S232" s="767"/>
      <c r="T232" s="767"/>
      <c r="U232" s="767"/>
      <c r="V232" s="767"/>
      <c r="W232" s="767"/>
      <c r="X232" s="780">
        <v>56.777226840855114</v>
      </c>
      <c r="Y232" s="797">
        <v>54745</v>
      </c>
      <c r="Z232" s="782">
        <v>99.3</v>
      </c>
      <c r="AA232" s="798">
        <f t="shared" ref="AA232:AA295" si="6">ROUND(Y232/Z232*1000,0)</f>
        <v>551309</v>
      </c>
      <c r="AB232" s="784">
        <v>95.959549086672695</v>
      </c>
      <c r="AC232" s="785">
        <v>103.2</v>
      </c>
      <c r="AD232" s="786">
        <v>92.9</v>
      </c>
      <c r="AE232" s="787">
        <v>137.69999999999999</v>
      </c>
      <c r="AF232" s="799">
        <f t="shared" ref="AF232:AF295" si="7">ROUND(AB232*AC232/AD232/AE232,3)</f>
        <v>0.77400000000000002</v>
      </c>
      <c r="AG232" s="776">
        <v>96.8</v>
      </c>
      <c r="AH232" s="777">
        <v>100.21954868716583</v>
      </c>
      <c r="AI232" s="778">
        <v>85.6</v>
      </c>
      <c r="AP232" s="713">
        <v>53.7</v>
      </c>
    </row>
    <row r="233" spans="1:42" ht="13.5" customHeight="1">
      <c r="A233" s="726"/>
      <c r="B233" s="662"/>
      <c r="C233" s="608" t="s">
        <v>425</v>
      </c>
      <c r="D233" s="895">
        <v>112.6</v>
      </c>
      <c r="E233" s="645">
        <v>1338115</v>
      </c>
      <c r="F233" s="804">
        <v>914185</v>
      </c>
      <c r="G233" s="805">
        <v>83.2</v>
      </c>
      <c r="H233" s="668">
        <v>933924.36700000009</v>
      </c>
      <c r="I233" s="1732">
        <v>0.46</v>
      </c>
      <c r="J233" s="806">
        <v>6</v>
      </c>
      <c r="K233" s="1753">
        <v>0.80900000000000005</v>
      </c>
      <c r="L233" s="1649">
        <v>409043</v>
      </c>
      <c r="M233" s="803"/>
      <c r="N233" s="767"/>
      <c r="O233" s="767"/>
      <c r="P233" s="767"/>
      <c r="Q233" s="767"/>
      <c r="R233" s="767"/>
      <c r="S233" s="767"/>
      <c r="T233" s="767"/>
      <c r="U233" s="767"/>
      <c r="V233" s="767"/>
      <c r="W233" s="767"/>
      <c r="X233" s="780">
        <v>69.570605700712591</v>
      </c>
      <c r="Y233" s="797">
        <v>31959</v>
      </c>
      <c r="Z233" s="782">
        <v>99.7</v>
      </c>
      <c r="AA233" s="798">
        <f t="shared" si="6"/>
        <v>320552</v>
      </c>
      <c r="AB233" s="784">
        <v>91.475458007856219</v>
      </c>
      <c r="AC233" s="785">
        <v>103</v>
      </c>
      <c r="AD233" s="786">
        <v>91.8</v>
      </c>
      <c r="AE233" s="787">
        <v>137.30000000000001</v>
      </c>
      <c r="AF233" s="799">
        <f t="shared" si="7"/>
        <v>0.748</v>
      </c>
      <c r="AG233" s="776">
        <v>97.3</v>
      </c>
      <c r="AH233" s="777">
        <v>100.68830242284012</v>
      </c>
      <c r="AI233" s="778">
        <v>81.599999999999994</v>
      </c>
      <c r="AP233" s="713">
        <v>65.8</v>
      </c>
    </row>
    <row r="234" spans="1:42" ht="13.5" customHeight="1">
      <c r="A234" s="726"/>
      <c r="B234" s="662"/>
      <c r="C234" s="608" t="s">
        <v>426</v>
      </c>
      <c r="D234" s="895">
        <v>110.7</v>
      </c>
      <c r="E234" s="645">
        <v>1350914</v>
      </c>
      <c r="F234" s="804">
        <v>882040</v>
      </c>
      <c r="G234" s="805">
        <v>77.5</v>
      </c>
      <c r="H234" s="668">
        <v>990016.59900000005</v>
      </c>
      <c r="I234" s="1732">
        <v>0.47</v>
      </c>
      <c r="J234" s="806">
        <v>2.5</v>
      </c>
      <c r="K234" s="1753">
        <v>0.90800000000000003</v>
      </c>
      <c r="L234" s="1649">
        <v>442642</v>
      </c>
      <c r="M234" s="803"/>
      <c r="N234" s="767"/>
      <c r="O234" s="767"/>
      <c r="P234" s="767"/>
      <c r="Q234" s="767"/>
      <c r="R234" s="767"/>
      <c r="S234" s="767"/>
      <c r="T234" s="767"/>
      <c r="U234" s="767"/>
      <c r="V234" s="767"/>
      <c r="W234" s="767"/>
      <c r="X234" s="780">
        <v>64.812737529691219</v>
      </c>
      <c r="Y234" s="797">
        <v>32596</v>
      </c>
      <c r="Z234" s="782">
        <v>99.9</v>
      </c>
      <c r="AA234" s="798">
        <f t="shared" si="6"/>
        <v>326286</v>
      </c>
      <c r="AB234" s="784">
        <v>104.03091302854237</v>
      </c>
      <c r="AC234" s="785">
        <v>102.9</v>
      </c>
      <c r="AD234" s="786">
        <v>93.1</v>
      </c>
      <c r="AE234" s="787">
        <v>137.1</v>
      </c>
      <c r="AF234" s="799">
        <f t="shared" si="7"/>
        <v>0.83899999999999997</v>
      </c>
      <c r="AG234" s="776">
        <v>97.7</v>
      </c>
      <c r="AH234" s="777">
        <v>101.15705615851445</v>
      </c>
      <c r="AI234" s="778">
        <v>92.8</v>
      </c>
      <c r="AP234" s="713">
        <v>61.3</v>
      </c>
    </row>
    <row r="235" spans="1:42" ht="13.5" customHeight="1">
      <c r="A235" s="726"/>
      <c r="B235" s="662"/>
      <c r="C235" s="608" t="s">
        <v>166</v>
      </c>
      <c r="D235" s="895">
        <v>110.7</v>
      </c>
      <c r="E235" s="645">
        <v>1349481</v>
      </c>
      <c r="F235" s="804">
        <v>739302</v>
      </c>
      <c r="G235" s="805">
        <v>76.900000000000006</v>
      </c>
      <c r="H235" s="668">
        <v>990786.48600000003</v>
      </c>
      <c r="I235" s="1732">
        <v>0.46</v>
      </c>
      <c r="J235" s="806">
        <v>2.2000000000000002</v>
      </c>
      <c r="K235" s="1753">
        <v>0.84</v>
      </c>
      <c r="L235" s="1649">
        <v>424647</v>
      </c>
      <c r="M235" s="803"/>
      <c r="N235" s="767"/>
      <c r="O235" s="767"/>
      <c r="P235" s="767"/>
      <c r="Q235" s="767"/>
      <c r="R235" s="767"/>
      <c r="S235" s="767"/>
      <c r="T235" s="767"/>
      <c r="U235" s="767"/>
      <c r="V235" s="767"/>
      <c r="W235" s="767"/>
      <c r="X235" s="780">
        <v>64.28408551068884</v>
      </c>
      <c r="Y235" s="797">
        <v>38196</v>
      </c>
      <c r="Z235" s="782">
        <v>100.5</v>
      </c>
      <c r="AA235" s="798">
        <f t="shared" si="6"/>
        <v>380060</v>
      </c>
      <c r="AB235" s="784">
        <v>96.632162748495176</v>
      </c>
      <c r="AC235" s="785">
        <v>102.9</v>
      </c>
      <c r="AD235" s="786">
        <v>93.7</v>
      </c>
      <c r="AE235" s="787">
        <v>136.80000000000001</v>
      </c>
      <c r="AF235" s="799">
        <f t="shared" si="7"/>
        <v>0.77600000000000002</v>
      </c>
      <c r="AG235" s="776">
        <v>98</v>
      </c>
      <c r="AH235" s="777">
        <v>101.43830839991904</v>
      </c>
      <c r="AI235" s="778">
        <v>86.2</v>
      </c>
      <c r="AP235" s="713">
        <v>60.8</v>
      </c>
    </row>
    <row r="236" spans="1:42" ht="13.5" customHeight="1">
      <c r="A236" s="726"/>
      <c r="B236" s="662"/>
      <c r="C236" s="608" t="s">
        <v>167</v>
      </c>
      <c r="D236" s="895">
        <v>115.9</v>
      </c>
      <c r="E236" s="645">
        <v>1311125</v>
      </c>
      <c r="F236" s="804">
        <v>976983</v>
      </c>
      <c r="G236" s="805">
        <v>82.2</v>
      </c>
      <c r="H236" s="668">
        <v>999504</v>
      </c>
      <c r="I236" s="1732">
        <v>0.46</v>
      </c>
      <c r="J236" s="806">
        <v>6</v>
      </c>
      <c r="K236" s="1753">
        <v>0.89100000000000001</v>
      </c>
      <c r="L236" s="1649">
        <v>421399</v>
      </c>
      <c r="M236" s="803"/>
      <c r="N236" s="767"/>
      <c r="O236" s="767"/>
      <c r="P236" s="767"/>
      <c r="Q236" s="767"/>
      <c r="R236" s="767"/>
      <c r="S236" s="767"/>
      <c r="T236" s="767"/>
      <c r="U236" s="767"/>
      <c r="V236" s="767"/>
      <c r="W236" s="767"/>
      <c r="X236" s="780">
        <v>68.724762470308789</v>
      </c>
      <c r="Y236" s="797">
        <v>38006</v>
      </c>
      <c r="Z236" s="782">
        <v>100.2</v>
      </c>
      <c r="AA236" s="798">
        <f t="shared" si="6"/>
        <v>379301</v>
      </c>
      <c r="AB236" s="784">
        <v>102.57358342792702</v>
      </c>
      <c r="AC236" s="785">
        <v>102.8</v>
      </c>
      <c r="AD236" s="786">
        <v>93.9</v>
      </c>
      <c r="AE236" s="787">
        <v>136.30000000000001</v>
      </c>
      <c r="AF236" s="799">
        <f t="shared" si="7"/>
        <v>0.82399999999999995</v>
      </c>
      <c r="AG236" s="776">
        <v>97.9</v>
      </c>
      <c r="AH236" s="777">
        <v>101.34455765278416</v>
      </c>
      <c r="AI236" s="778">
        <v>91.5</v>
      </c>
      <c r="AP236" s="713">
        <v>65</v>
      </c>
    </row>
    <row r="237" spans="1:42" ht="13.5" customHeight="1">
      <c r="A237" s="750"/>
      <c r="B237" s="788"/>
      <c r="C237" s="611" t="s">
        <v>168</v>
      </c>
      <c r="D237" s="899">
        <v>111.1</v>
      </c>
      <c r="E237" s="652">
        <v>1296647</v>
      </c>
      <c r="F237" s="811">
        <v>897566</v>
      </c>
      <c r="G237" s="812">
        <v>77</v>
      </c>
      <c r="H237" s="673">
        <v>984538.72499999998</v>
      </c>
      <c r="I237" s="1734">
        <v>0.45</v>
      </c>
      <c r="J237" s="813">
        <v>2.1</v>
      </c>
      <c r="K237" s="1755">
        <v>0.88100000000000001</v>
      </c>
      <c r="L237" s="1651">
        <v>482057</v>
      </c>
      <c r="M237" s="803"/>
      <c r="N237" s="767"/>
      <c r="O237" s="767"/>
      <c r="P237" s="767"/>
      <c r="Q237" s="767"/>
      <c r="R237" s="767"/>
      <c r="S237" s="767"/>
      <c r="T237" s="767"/>
      <c r="U237" s="767"/>
      <c r="V237" s="767"/>
      <c r="W237" s="767"/>
      <c r="X237" s="780">
        <v>64.389815914489319</v>
      </c>
      <c r="Y237" s="800">
        <v>63573</v>
      </c>
      <c r="Z237" s="791">
        <v>99.9</v>
      </c>
      <c r="AA237" s="801">
        <f t="shared" si="6"/>
        <v>636366</v>
      </c>
      <c r="AB237" s="793">
        <v>101.67676521216372</v>
      </c>
      <c r="AC237" s="794">
        <v>102.9</v>
      </c>
      <c r="AD237" s="795">
        <v>94.3</v>
      </c>
      <c r="AE237" s="796">
        <v>136.30000000000001</v>
      </c>
      <c r="AF237" s="802">
        <f t="shared" si="7"/>
        <v>0.81399999999999995</v>
      </c>
      <c r="AG237" s="776">
        <v>97.5</v>
      </c>
      <c r="AH237" s="777">
        <v>100.96955466424473</v>
      </c>
      <c r="AI237" s="778">
        <v>90.7</v>
      </c>
      <c r="AP237" s="713">
        <v>60.9</v>
      </c>
    </row>
    <row r="238" spans="1:42" ht="13.5" customHeight="1">
      <c r="A238" s="726">
        <v>1995</v>
      </c>
      <c r="B238" s="662" t="s">
        <v>498</v>
      </c>
      <c r="C238" s="606" t="s">
        <v>418</v>
      </c>
      <c r="D238" s="895">
        <v>101.5</v>
      </c>
      <c r="E238" s="645">
        <v>1091114</v>
      </c>
      <c r="F238" s="804">
        <v>537385</v>
      </c>
      <c r="G238" s="805">
        <v>84</v>
      </c>
      <c r="H238" s="668">
        <v>867111.245</v>
      </c>
      <c r="I238" s="1732">
        <v>0.45</v>
      </c>
      <c r="J238" s="806">
        <v>-14.3</v>
      </c>
      <c r="K238" s="1753">
        <v>0.748</v>
      </c>
      <c r="L238" s="1649">
        <v>168713</v>
      </c>
      <c r="M238" s="803"/>
      <c r="N238" s="767"/>
      <c r="O238" s="767"/>
      <c r="P238" s="767"/>
      <c r="Q238" s="767"/>
      <c r="R238" s="767"/>
      <c r="S238" s="767"/>
      <c r="T238" s="767"/>
      <c r="U238" s="767"/>
      <c r="V238" s="767"/>
      <c r="W238" s="767"/>
      <c r="X238" s="780">
        <v>70.204988123515449</v>
      </c>
      <c r="Y238" s="797">
        <v>25561</v>
      </c>
      <c r="Z238" s="782">
        <v>99.7</v>
      </c>
      <c r="AA238" s="798">
        <f t="shared" si="6"/>
        <v>256379</v>
      </c>
      <c r="AB238" s="784">
        <v>82.731480404164074</v>
      </c>
      <c r="AC238" s="785">
        <v>103.3</v>
      </c>
      <c r="AD238" s="786">
        <v>91.3</v>
      </c>
      <c r="AE238" s="787">
        <v>135.30000000000001</v>
      </c>
      <c r="AF238" s="799">
        <f t="shared" si="7"/>
        <v>0.69199999999999995</v>
      </c>
      <c r="AG238" s="776">
        <v>97.4</v>
      </c>
      <c r="AH238" s="777">
        <v>100.90908543234272</v>
      </c>
      <c r="AI238" s="778">
        <v>73.8</v>
      </c>
      <c r="AP238" s="713">
        <v>66.400000000000006</v>
      </c>
    </row>
    <row r="239" spans="1:42" ht="13.5" customHeight="1">
      <c r="A239" s="726"/>
      <c r="B239" s="662"/>
      <c r="C239" s="608" t="s">
        <v>419</v>
      </c>
      <c r="D239" s="895">
        <v>104.3</v>
      </c>
      <c r="E239" s="645">
        <v>1135373</v>
      </c>
      <c r="F239" s="804">
        <v>597686</v>
      </c>
      <c r="G239" s="805">
        <v>85</v>
      </c>
      <c r="H239" s="668">
        <v>919414.35200000007</v>
      </c>
      <c r="I239" s="1732">
        <v>0.5</v>
      </c>
      <c r="J239" s="806">
        <v>-14</v>
      </c>
      <c r="K239" s="1753">
        <v>0.81299999999999994</v>
      </c>
      <c r="L239" s="1649">
        <v>113733</v>
      </c>
      <c r="M239" s="803"/>
      <c r="N239" s="767"/>
      <c r="O239" s="767"/>
      <c r="P239" s="767"/>
      <c r="Q239" s="767"/>
      <c r="R239" s="767"/>
      <c r="S239" s="767"/>
      <c r="T239" s="767"/>
      <c r="U239" s="767"/>
      <c r="V239" s="767"/>
      <c r="W239" s="767"/>
      <c r="X239" s="780">
        <v>71.05083135391925</v>
      </c>
      <c r="Y239" s="797">
        <v>16364</v>
      </c>
      <c r="Z239" s="782">
        <v>98.3</v>
      </c>
      <c r="AA239" s="798">
        <f t="shared" si="6"/>
        <v>166470</v>
      </c>
      <c r="AB239" s="784">
        <v>90.018128407240866</v>
      </c>
      <c r="AC239" s="785">
        <v>103.3</v>
      </c>
      <c r="AD239" s="786">
        <v>92.2</v>
      </c>
      <c r="AE239" s="787">
        <v>134.19999999999999</v>
      </c>
      <c r="AF239" s="799">
        <f t="shared" si="7"/>
        <v>0.752</v>
      </c>
      <c r="AG239" s="776">
        <v>95.5</v>
      </c>
      <c r="AH239" s="777">
        <v>98.900944428714027</v>
      </c>
      <c r="AI239" s="778">
        <v>80.3</v>
      </c>
      <c r="AP239" s="713">
        <v>67.2</v>
      </c>
    </row>
    <row r="240" spans="1:42" ht="13.5" customHeight="1">
      <c r="A240" s="726"/>
      <c r="B240" s="662"/>
      <c r="C240" s="608" t="s">
        <v>420</v>
      </c>
      <c r="D240" s="895">
        <v>108.5</v>
      </c>
      <c r="E240" s="645">
        <v>1291086</v>
      </c>
      <c r="F240" s="804">
        <v>755490</v>
      </c>
      <c r="G240" s="805">
        <v>86.4</v>
      </c>
      <c r="H240" s="668">
        <v>953803.76699999999</v>
      </c>
      <c r="I240" s="1732">
        <v>0.48</v>
      </c>
      <c r="J240" s="806">
        <v>-14.9</v>
      </c>
      <c r="K240" s="1753">
        <v>1.0469999999999999</v>
      </c>
      <c r="L240" s="1649">
        <v>190769</v>
      </c>
      <c r="M240" s="803"/>
      <c r="N240" s="767"/>
      <c r="O240" s="767"/>
      <c r="P240" s="767"/>
      <c r="Q240" s="767"/>
      <c r="R240" s="767"/>
      <c r="S240" s="767"/>
      <c r="T240" s="767"/>
      <c r="U240" s="767"/>
      <c r="V240" s="767"/>
      <c r="W240" s="767"/>
      <c r="X240" s="780">
        <v>72.213865795724473</v>
      </c>
      <c r="Y240" s="797">
        <v>23188</v>
      </c>
      <c r="Z240" s="782">
        <v>97.9</v>
      </c>
      <c r="AA240" s="798">
        <f t="shared" si="6"/>
        <v>236854</v>
      </c>
      <c r="AB240" s="784">
        <v>116.47426577225811</v>
      </c>
      <c r="AC240" s="785">
        <v>103</v>
      </c>
      <c r="AD240" s="786">
        <v>92.6</v>
      </c>
      <c r="AE240" s="787">
        <v>133.9</v>
      </c>
      <c r="AF240" s="799">
        <f t="shared" si="7"/>
        <v>0.96799999999999997</v>
      </c>
      <c r="AG240" s="776">
        <v>95.5</v>
      </c>
      <c r="AH240" s="777">
        <v>98.900944428714027</v>
      </c>
      <c r="AI240" s="778">
        <v>103.9</v>
      </c>
      <c r="AP240" s="713">
        <v>68.3</v>
      </c>
    </row>
    <row r="241" spans="1:42" ht="13.5" customHeight="1">
      <c r="A241" s="726"/>
      <c r="B241" s="662"/>
      <c r="C241" s="608" t="s">
        <v>421</v>
      </c>
      <c r="D241" s="895">
        <v>110.7</v>
      </c>
      <c r="E241" s="645">
        <v>1270902</v>
      </c>
      <c r="F241" s="804">
        <v>919975</v>
      </c>
      <c r="G241" s="805">
        <v>88.6</v>
      </c>
      <c r="H241" s="668">
        <v>1004283.0639999999</v>
      </c>
      <c r="I241" s="1732">
        <v>0.49</v>
      </c>
      <c r="J241" s="806">
        <v>-4.5999999999999996</v>
      </c>
      <c r="K241" s="1753">
        <v>0.83599999999999997</v>
      </c>
      <c r="L241" s="1649">
        <v>186047</v>
      </c>
      <c r="M241" s="803"/>
      <c r="N241" s="767"/>
      <c r="O241" s="767"/>
      <c r="P241" s="767"/>
      <c r="Q241" s="767"/>
      <c r="R241" s="767"/>
      <c r="S241" s="767"/>
      <c r="T241" s="767"/>
      <c r="U241" s="767"/>
      <c r="V241" s="767"/>
      <c r="W241" s="767"/>
      <c r="X241" s="780">
        <v>74.117013064133019</v>
      </c>
      <c r="Y241" s="797">
        <v>28924</v>
      </c>
      <c r="Z241" s="782">
        <v>98.1</v>
      </c>
      <c r="AA241" s="798">
        <f t="shared" si="6"/>
        <v>294842</v>
      </c>
      <c r="AB241" s="784">
        <v>97.304776410317658</v>
      </c>
      <c r="AC241" s="785">
        <v>102.9</v>
      </c>
      <c r="AD241" s="786">
        <v>94.6</v>
      </c>
      <c r="AE241" s="787">
        <v>136.9</v>
      </c>
      <c r="AF241" s="799">
        <f t="shared" si="7"/>
        <v>0.77300000000000002</v>
      </c>
      <c r="AG241" s="776">
        <v>96.7</v>
      </c>
      <c r="AH241" s="777">
        <v>100.10582903089124</v>
      </c>
      <c r="AI241" s="778">
        <v>86.8</v>
      </c>
      <c r="AP241" s="713">
        <v>70.099999999999994</v>
      </c>
    </row>
    <row r="242" spans="1:42" ht="13.5" customHeight="1">
      <c r="A242" s="726"/>
      <c r="B242" s="662"/>
      <c r="C242" s="608" t="s">
        <v>422</v>
      </c>
      <c r="D242" s="895">
        <v>117.4</v>
      </c>
      <c r="E242" s="645">
        <v>1300066</v>
      </c>
      <c r="F242" s="804">
        <v>942332</v>
      </c>
      <c r="G242" s="805">
        <v>98</v>
      </c>
      <c r="H242" s="668">
        <v>925559.06</v>
      </c>
      <c r="I242" s="1732">
        <v>0.47</v>
      </c>
      <c r="J242" s="806">
        <v>-4.9000000000000004</v>
      </c>
      <c r="K242" s="1753">
        <v>0.85699999999999998</v>
      </c>
      <c r="L242" s="1649">
        <v>210247</v>
      </c>
      <c r="M242" s="803"/>
      <c r="N242" s="767"/>
      <c r="O242" s="767"/>
      <c r="P242" s="767"/>
      <c r="Q242" s="767"/>
      <c r="R242" s="767"/>
      <c r="S242" s="767"/>
      <c r="T242" s="767"/>
      <c r="U242" s="767"/>
      <c r="V242" s="767"/>
      <c r="W242" s="767"/>
      <c r="X242" s="780">
        <v>81.941062945368174</v>
      </c>
      <c r="Y242" s="797">
        <v>30328</v>
      </c>
      <c r="Z242" s="782">
        <v>98.9</v>
      </c>
      <c r="AA242" s="798">
        <f t="shared" si="6"/>
        <v>306653</v>
      </c>
      <c r="AB242" s="784">
        <v>97.977390072140125</v>
      </c>
      <c r="AC242" s="785">
        <v>102.6</v>
      </c>
      <c r="AD242" s="786">
        <v>93.2</v>
      </c>
      <c r="AE242" s="787">
        <v>136.19999999999999</v>
      </c>
      <c r="AF242" s="799">
        <f t="shared" si="7"/>
        <v>0.79200000000000004</v>
      </c>
      <c r="AG242" s="776">
        <v>97.4</v>
      </c>
      <c r="AH242" s="777">
        <v>100.8086783821613</v>
      </c>
      <c r="AI242" s="778">
        <v>87.4</v>
      </c>
      <c r="AP242" s="713">
        <v>77.5</v>
      </c>
    </row>
    <row r="243" spans="1:42" ht="13.5" customHeight="1">
      <c r="A243" s="726"/>
      <c r="B243" s="662"/>
      <c r="C243" s="608" t="s">
        <v>423</v>
      </c>
      <c r="D243" s="895">
        <v>113.4</v>
      </c>
      <c r="E243" s="645">
        <v>1331527</v>
      </c>
      <c r="F243" s="804">
        <v>1145975</v>
      </c>
      <c r="G243" s="805">
        <v>92.7</v>
      </c>
      <c r="H243" s="668">
        <v>1019792.6850000001</v>
      </c>
      <c r="I243" s="1732">
        <v>0.46</v>
      </c>
      <c r="J243" s="806">
        <v>-6</v>
      </c>
      <c r="K243" s="1753">
        <v>0.86499999999999999</v>
      </c>
      <c r="L243" s="1649">
        <v>300186</v>
      </c>
      <c r="M243" s="803"/>
      <c r="N243" s="767"/>
      <c r="O243" s="767"/>
      <c r="P243" s="767"/>
      <c r="Q243" s="767"/>
      <c r="R243" s="767"/>
      <c r="S243" s="767"/>
      <c r="T243" s="767"/>
      <c r="U243" s="767"/>
      <c r="V243" s="767"/>
      <c r="W243" s="767"/>
      <c r="X243" s="780">
        <v>77.500385985748224</v>
      </c>
      <c r="Y243" s="797">
        <v>29472</v>
      </c>
      <c r="Z243" s="782">
        <v>99.8</v>
      </c>
      <c r="AA243" s="798">
        <f t="shared" si="6"/>
        <v>295311</v>
      </c>
      <c r="AB243" s="784">
        <v>100.66784471943001</v>
      </c>
      <c r="AC243" s="785">
        <v>102.5</v>
      </c>
      <c r="AD243" s="786">
        <v>95.2</v>
      </c>
      <c r="AE243" s="787">
        <v>135.5</v>
      </c>
      <c r="AF243" s="799">
        <f t="shared" si="7"/>
        <v>0.8</v>
      </c>
      <c r="AG243" s="776">
        <v>97.4</v>
      </c>
      <c r="AH243" s="777">
        <v>100.90908543234272</v>
      </c>
      <c r="AI243" s="778">
        <v>89.8</v>
      </c>
      <c r="AP243" s="713">
        <v>73.3</v>
      </c>
    </row>
    <row r="244" spans="1:42" ht="13.5" customHeight="1">
      <c r="A244" s="726"/>
      <c r="B244" s="662"/>
      <c r="C244" s="608" t="s">
        <v>424</v>
      </c>
      <c r="D244" s="895">
        <v>109.5</v>
      </c>
      <c r="E244" s="645">
        <v>1357312</v>
      </c>
      <c r="F244" s="804">
        <v>1412679</v>
      </c>
      <c r="G244" s="805">
        <v>87</v>
      </c>
      <c r="H244" s="668">
        <v>999940.5</v>
      </c>
      <c r="I244" s="1732">
        <v>0.46</v>
      </c>
      <c r="J244" s="806">
        <v>-10.199999999999999</v>
      </c>
      <c r="K244" s="1753">
        <v>0.84799999999999998</v>
      </c>
      <c r="L244" s="1649">
        <v>292210</v>
      </c>
      <c r="M244" s="803"/>
      <c r="N244" s="767"/>
      <c r="O244" s="767"/>
      <c r="P244" s="767"/>
      <c r="Q244" s="767"/>
      <c r="R244" s="767"/>
      <c r="S244" s="767"/>
      <c r="T244" s="767"/>
      <c r="U244" s="767"/>
      <c r="V244" s="767"/>
      <c r="W244" s="767"/>
      <c r="X244" s="780">
        <v>72.742517814726838</v>
      </c>
      <c r="Y244" s="797">
        <v>45192</v>
      </c>
      <c r="Z244" s="782">
        <v>99</v>
      </c>
      <c r="AA244" s="798">
        <f t="shared" si="6"/>
        <v>456485</v>
      </c>
      <c r="AB244" s="784">
        <v>97.52898096425848</v>
      </c>
      <c r="AC244" s="785">
        <v>102.3</v>
      </c>
      <c r="AD244" s="786">
        <v>94.5</v>
      </c>
      <c r="AE244" s="787">
        <v>134.6</v>
      </c>
      <c r="AF244" s="799">
        <f t="shared" si="7"/>
        <v>0.78400000000000003</v>
      </c>
      <c r="AG244" s="776">
        <v>96.8</v>
      </c>
      <c r="AH244" s="777">
        <v>100.20623608107267</v>
      </c>
      <c r="AI244" s="778">
        <v>87</v>
      </c>
      <c r="AP244" s="713">
        <v>68.8</v>
      </c>
    </row>
    <row r="245" spans="1:42" ht="13.5" customHeight="1">
      <c r="A245" s="726"/>
      <c r="B245" s="662"/>
      <c r="C245" s="608" t="s">
        <v>425</v>
      </c>
      <c r="D245" s="895">
        <v>110.5</v>
      </c>
      <c r="E245" s="645">
        <v>1369753</v>
      </c>
      <c r="F245" s="804">
        <v>1211637</v>
      </c>
      <c r="G245" s="805">
        <v>88.4</v>
      </c>
      <c r="H245" s="668">
        <v>904451.08600000013</v>
      </c>
      <c r="I245" s="1732">
        <v>0.48</v>
      </c>
      <c r="J245" s="806">
        <v>-6.9</v>
      </c>
      <c r="K245" s="1753">
        <v>0.78600000000000003</v>
      </c>
      <c r="L245" s="1649">
        <v>317686</v>
      </c>
      <c r="M245" s="803"/>
      <c r="N245" s="767"/>
      <c r="O245" s="767"/>
      <c r="P245" s="767"/>
      <c r="Q245" s="767"/>
      <c r="R245" s="767"/>
      <c r="S245" s="767"/>
      <c r="T245" s="767"/>
      <c r="U245" s="767"/>
      <c r="V245" s="767"/>
      <c r="W245" s="767"/>
      <c r="X245" s="780">
        <v>73.905552256532076</v>
      </c>
      <c r="Y245" s="797">
        <v>27835</v>
      </c>
      <c r="Z245" s="782">
        <v>99.4</v>
      </c>
      <c r="AA245" s="798">
        <f t="shared" si="6"/>
        <v>280030</v>
      </c>
      <c r="AB245" s="784">
        <v>89.233412468447966</v>
      </c>
      <c r="AC245" s="785">
        <v>102.1</v>
      </c>
      <c r="AD245" s="786">
        <v>93.4</v>
      </c>
      <c r="AE245" s="787">
        <v>134.19999999999999</v>
      </c>
      <c r="AF245" s="799">
        <f t="shared" si="7"/>
        <v>0.72699999999999998</v>
      </c>
      <c r="AG245" s="776">
        <v>96.9</v>
      </c>
      <c r="AH245" s="777">
        <v>100.30664313125411</v>
      </c>
      <c r="AI245" s="778">
        <v>79.599999999999994</v>
      </c>
      <c r="AP245" s="713">
        <v>69.900000000000006</v>
      </c>
    </row>
    <row r="246" spans="1:42" ht="13.5" customHeight="1">
      <c r="A246" s="726"/>
      <c r="B246" s="662"/>
      <c r="C246" s="608" t="s">
        <v>426</v>
      </c>
      <c r="D246" s="895">
        <v>104.2</v>
      </c>
      <c r="E246" s="645">
        <v>1326970</v>
      </c>
      <c r="F246" s="804">
        <v>1238332</v>
      </c>
      <c r="G246" s="805">
        <v>79.5</v>
      </c>
      <c r="H246" s="668">
        <v>972614.3</v>
      </c>
      <c r="I246" s="1732">
        <v>0.49</v>
      </c>
      <c r="J246" s="806">
        <v>-3.2</v>
      </c>
      <c r="K246" s="1753">
        <v>0.85399999999999998</v>
      </c>
      <c r="L246" s="1649">
        <v>371146</v>
      </c>
      <c r="M246" s="803"/>
      <c r="N246" s="767"/>
      <c r="O246" s="767"/>
      <c r="P246" s="767"/>
      <c r="Q246" s="767"/>
      <c r="R246" s="767"/>
      <c r="S246" s="767"/>
      <c r="T246" s="767"/>
      <c r="U246" s="767"/>
      <c r="V246" s="767"/>
      <c r="W246" s="767"/>
      <c r="X246" s="780">
        <v>66.504423990498822</v>
      </c>
      <c r="Y246" s="797">
        <v>29341</v>
      </c>
      <c r="Z246" s="782">
        <v>100.3</v>
      </c>
      <c r="AA246" s="798">
        <f t="shared" si="6"/>
        <v>292532</v>
      </c>
      <c r="AB246" s="784">
        <v>97.64108324122887</v>
      </c>
      <c r="AC246" s="785">
        <v>102</v>
      </c>
      <c r="AD246" s="786">
        <v>94.4</v>
      </c>
      <c r="AE246" s="787">
        <v>133.6</v>
      </c>
      <c r="AF246" s="799">
        <f t="shared" si="7"/>
        <v>0.79</v>
      </c>
      <c r="AG246" s="776">
        <v>97.6</v>
      </c>
      <c r="AH246" s="777">
        <v>101.10989953270561</v>
      </c>
      <c r="AI246" s="778">
        <v>87.1</v>
      </c>
      <c r="AP246" s="713">
        <v>62.9</v>
      </c>
    </row>
    <row r="247" spans="1:42" ht="13.5" customHeight="1">
      <c r="A247" s="726"/>
      <c r="B247" s="662"/>
      <c r="C247" s="608" t="s">
        <v>166</v>
      </c>
      <c r="D247" s="895">
        <v>108.8</v>
      </c>
      <c r="E247" s="645">
        <v>1327731</v>
      </c>
      <c r="F247" s="804">
        <v>1243915</v>
      </c>
      <c r="G247" s="805">
        <v>85</v>
      </c>
      <c r="H247" s="668">
        <v>972802.24200000009</v>
      </c>
      <c r="I247" s="1732">
        <v>0.51</v>
      </c>
      <c r="J247" s="806">
        <v>-10</v>
      </c>
      <c r="K247" s="1753">
        <v>0.82799999999999996</v>
      </c>
      <c r="L247" s="1649">
        <v>362781</v>
      </c>
      <c r="M247" s="803"/>
      <c r="N247" s="767"/>
      <c r="O247" s="767"/>
      <c r="P247" s="767"/>
      <c r="Q247" s="767"/>
      <c r="R247" s="767"/>
      <c r="S247" s="767"/>
      <c r="T247" s="767"/>
      <c r="U247" s="767"/>
      <c r="V247" s="767"/>
      <c r="W247" s="767"/>
      <c r="X247" s="780">
        <v>71.05083135391925</v>
      </c>
      <c r="Y247" s="797">
        <v>31645</v>
      </c>
      <c r="Z247" s="782">
        <v>100.3</v>
      </c>
      <c r="AA247" s="798">
        <f t="shared" si="6"/>
        <v>315503</v>
      </c>
      <c r="AB247" s="784">
        <v>95.286935424850242</v>
      </c>
      <c r="AC247" s="785">
        <v>101.9</v>
      </c>
      <c r="AD247" s="786">
        <v>95.4</v>
      </c>
      <c r="AE247" s="787">
        <v>133</v>
      </c>
      <c r="AF247" s="799">
        <f t="shared" si="7"/>
        <v>0.76500000000000001</v>
      </c>
      <c r="AG247" s="776">
        <v>97.6</v>
      </c>
      <c r="AH247" s="777">
        <v>101.00949248252415</v>
      </c>
      <c r="AI247" s="778">
        <v>85</v>
      </c>
      <c r="AP247" s="713">
        <v>67.2</v>
      </c>
    </row>
    <row r="248" spans="1:42" ht="13.5" customHeight="1">
      <c r="A248" s="726"/>
      <c r="B248" s="662"/>
      <c r="C248" s="608" t="s">
        <v>167</v>
      </c>
      <c r="D248" s="895">
        <v>110.9</v>
      </c>
      <c r="E248" s="645">
        <v>1254962</v>
      </c>
      <c r="F248" s="804">
        <v>1472019</v>
      </c>
      <c r="G248" s="805">
        <v>87.5</v>
      </c>
      <c r="H248" s="668">
        <v>978855.35399999993</v>
      </c>
      <c r="I248" s="1732">
        <v>0.5</v>
      </c>
      <c r="J248" s="806">
        <v>-4.7</v>
      </c>
      <c r="K248" s="1753">
        <v>0.86399999999999999</v>
      </c>
      <c r="L248" s="1649">
        <v>372311</v>
      </c>
      <c r="M248" s="803"/>
      <c r="N248" s="767"/>
      <c r="O248" s="767"/>
      <c r="P248" s="767"/>
      <c r="Q248" s="767"/>
      <c r="R248" s="767"/>
      <c r="S248" s="767"/>
      <c r="T248" s="767"/>
      <c r="U248" s="767"/>
      <c r="V248" s="767"/>
      <c r="W248" s="767"/>
      <c r="X248" s="780">
        <v>73.165439429928753</v>
      </c>
      <c r="Y248" s="797">
        <v>31786</v>
      </c>
      <c r="Z248" s="782">
        <v>100</v>
      </c>
      <c r="AA248" s="798">
        <f t="shared" si="6"/>
        <v>317860</v>
      </c>
      <c r="AB248" s="784">
        <v>98.42579918002177</v>
      </c>
      <c r="AC248" s="785">
        <v>101.8</v>
      </c>
      <c r="AD248" s="786">
        <v>94.2</v>
      </c>
      <c r="AE248" s="787">
        <v>133.1</v>
      </c>
      <c r="AF248" s="799">
        <f t="shared" si="7"/>
        <v>0.79900000000000004</v>
      </c>
      <c r="AG248" s="776">
        <v>97.3</v>
      </c>
      <c r="AH248" s="777">
        <v>100.8086783821613</v>
      </c>
      <c r="AI248" s="778">
        <v>87.8</v>
      </c>
      <c r="AP248" s="713">
        <v>69.2</v>
      </c>
    </row>
    <row r="249" spans="1:42" ht="13.5" customHeight="1">
      <c r="A249" s="726"/>
      <c r="B249" s="662"/>
      <c r="C249" s="611" t="s">
        <v>168</v>
      </c>
      <c r="D249" s="895">
        <v>112.1</v>
      </c>
      <c r="E249" s="645">
        <v>1277390</v>
      </c>
      <c r="F249" s="804">
        <v>1347408</v>
      </c>
      <c r="G249" s="805">
        <v>90.2</v>
      </c>
      <c r="H249" s="668">
        <v>972506.88</v>
      </c>
      <c r="I249" s="1732">
        <v>0.49</v>
      </c>
      <c r="J249" s="806">
        <v>-6.6</v>
      </c>
      <c r="K249" s="1753">
        <v>0.88700000000000001</v>
      </c>
      <c r="L249" s="1649">
        <v>425547</v>
      </c>
      <c r="M249" s="803"/>
      <c r="N249" s="767"/>
      <c r="O249" s="767"/>
      <c r="P249" s="767"/>
      <c r="Q249" s="767"/>
      <c r="R249" s="767"/>
      <c r="S249" s="767"/>
      <c r="T249" s="767"/>
      <c r="U249" s="767"/>
      <c r="V249" s="767"/>
      <c r="W249" s="767"/>
      <c r="X249" s="780">
        <v>75.385777909738721</v>
      </c>
      <c r="Y249" s="800">
        <v>53976</v>
      </c>
      <c r="Z249" s="791">
        <v>99.9</v>
      </c>
      <c r="AA249" s="801">
        <f t="shared" si="6"/>
        <v>540300</v>
      </c>
      <c r="AB249" s="793">
        <v>102.3493788739862</v>
      </c>
      <c r="AC249" s="794">
        <v>101.7</v>
      </c>
      <c r="AD249" s="795">
        <v>95.4</v>
      </c>
      <c r="AE249" s="796">
        <v>133</v>
      </c>
      <c r="AF249" s="802">
        <f t="shared" si="7"/>
        <v>0.82</v>
      </c>
      <c r="AG249" s="776">
        <v>97.2</v>
      </c>
      <c r="AH249" s="777">
        <v>100.60786428179841</v>
      </c>
      <c r="AI249" s="778">
        <v>91.3</v>
      </c>
      <c r="AP249" s="713">
        <v>71.3</v>
      </c>
    </row>
    <row r="250" spans="1:42" ht="13.5" customHeight="1">
      <c r="A250" s="720">
        <v>1996</v>
      </c>
      <c r="B250" s="661" t="s">
        <v>499</v>
      </c>
      <c r="C250" s="606" t="s">
        <v>418</v>
      </c>
      <c r="D250" s="893">
        <v>111.5</v>
      </c>
      <c r="E250" s="641">
        <v>1203289</v>
      </c>
      <c r="F250" s="807">
        <v>1074325</v>
      </c>
      <c r="G250" s="808">
        <v>86.5</v>
      </c>
      <c r="H250" s="678">
        <v>869641.96100000013</v>
      </c>
      <c r="I250" s="1733">
        <v>0.52</v>
      </c>
      <c r="J250" s="809">
        <v>16.399999999999999</v>
      </c>
      <c r="K250" s="1754">
        <v>0.81299999999999994</v>
      </c>
      <c r="L250" s="1650">
        <v>288941</v>
      </c>
      <c r="M250" s="803"/>
      <c r="N250" s="767"/>
      <c r="O250" s="767"/>
      <c r="P250" s="767"/>
      <c r="Q250" s="767"/>
      <c r="R250" s="767"/>
      <c r="S250" s="767"/>
      <c r="T250" s="767"/>
      <c r="U250" s="767"/>
      <c r="V250" s="767"/>
      <c r="W250" s="767"/>
      <c r="X250" s="768">
        <v>72.319596199524952</v>
      </c>
      <c r="Y250" s="797">
        <v>30708</v>
      </c>
      <c r="Z250" s="782">
        <v>100.8</v>
      </c>
      <c r="AA250" s="798">
        <f t="shared" si="6"/>
        <v>304643</v>
      </c>
      <c r="AB250" s="784">
        <v>91.027048899974574</v>
      </c>
      <c r="AC250" s="785">
        <v>101.6</v>
      </c>
      <c r="AD250" s="786">
        <v>93.7</v>
      </c>
      <c r="AE250" s="787">
        <v>131.4</v>
      </c>
      <c r="AF250" s="799">
        <f t="shared" si="7"/>
        <v>0.751</v>
      </c>
      <c r="AG250" s="776">
        <v>97.7</v>
      </c>
      <c r="AH250" s="777">
        <v>101.21030658288704</v>
      </c>
      <c r="AI250" s="778">
        <v>81.2</v>
      </c>
      <c r="AP250" s="713">
        <v>68.400000000000006</v>
      </c>
    </row>
    <row r="251" spans="1:42" ht="13.5" customHeight="1">
      <c r="A251" s="726"/>
      <c r="B251" s="662"/>
      <c r="C251" s="608" t="s">
        <v>419</v>
      </c>
      <c r="D251" s="895">
        <v>116.4</v>
      </c>
      <c r="E251" s="645">
        <v>1229219</v>
      </c>
      <c r="F251" s="804">
        <v>1276661</v>
      </c>
      <c r="G251" s="805">
        <v>91.2</v>
      </c>
      <c r="H251" s="668">
        <v>960170.13199999987</v>
      </c>
      <c r="I251" s="1732">
        <v>0.54</v>
      </c>
      <c r="J251" s="806">
        <v>16.3</v>
      </c>
      <c r="K251" s="1753">
        <v>0.872</v>
      </c>
      <c r="L251" s="1649">
        <v>359768</v>
      </c>
      <c r="M251" s="803"/>
      <c r="N251" s="767"/>
      <c r="O251" s="767"/>
      <c r="P251" s="767"/>
      <c r="Q251" s="767"/>
      <c r="R251" s="767"/>
      <c r="S251" s="767"/>
      <c r="T251" s="767"/>
      <c r="U251" s="767"/>
      <c r="V251" s="767"/>
      <c r="W251" s="767"/>
      <c r="X251" s="780">
        <v>76.231621140142522</v>
      </c>
      <c r="Y251" s="797">
        <v>25008</v>
      </c>
      <c r="Z251" s="782">
        <v>100.7</v>
      </c>
      <c r="AA251" s="798">
        <f t="shared" si="6"/>
        <v>248342</v>
      </c>
      <c r="AB251" s="784">
        <v>100.66784471943001</v>
      </c>
      <c r="AC251" s="785">
        <v>101.4</v>
      </c>
      <c r="AD251" s="786">
        <v>96.9</v>
      </c>
      <c r="AE251" s="787">
        <v>130.6</v>
      </c>
      <c r="AF251" s="799">
        <f t="shared" si="7"/>
        <v>0.80700000000000005</v>
      </c>
      <c r="AG251" s="776">
        <v>97.6</v>
      </c>
      <c r="AH251" s="777">
        <v>101.10989953270561</v>
      </c>
      <c r="AI251" s="778">
        <v>89.8</v>
      </c>
      <c r="AP251" s="713">
        <v>72.099999999999994</v>
      </c>
    </row>
    <row r="252" spans="1:42" ht="13.5" customHeight="1">
      <c r="A252" s="726"/>
      <c r="B252" s="662"/>
      <c r="C252" s="608" t="s">
        <v>420</v>
      </c>
      <c r="D252" s="895">
        <v>115.4</v>
      </c>
      <c r="E252" s="645">
        <v>1264234</v>
      </c>
      <c r="F252" s="804">
        <v>1318335</v>
      </c>
      <c r="G252" s="805">
        <v>90.4</v>
      </c>
      <c r="H252" s="668">
        <v>949661.53200000001</v>
      </c>
      <c r="I252" s="1732">
        <v>0.57999999999999996</v>
      </c>
      <c r="J252" s="806">
        <v>17.8</v>
      </c>
      <c r="K252" s="1753">
        <v>1.0840000000000001</v>
      </c>
      <c r="L252" s="1649">
        <v>399392</v>
      </c>
      <c r="M252" s="803"/>
      <c r="N252" s="767"/>
      <c r="O252" s="767"/>
      <c r="P252" s="767"/>
      <c r="Q252" s="767"/>
      <c r="R252" s="767"/>
      <c r="S252" s="767"/>
      <c r="T252" s="767"/>
      <c r="U252" s="767"/>
      <c r="V252" s="767"/>
      <c r="W252" s="767"/>
      <c r="X252" s="780">
        <v>75.597238717339678</v>
      </c>
      <c r="Y252" s="797">
        <v>32386</v>
      </c>
      <c r="Z252" s="782">
        <v>100.9</v>
      </c>
      <c r="AA252" s="798">
        <f t="shared" si="6"/>
        <v>320971</v>
      </c>
      <c r="AB252" s="784">
        <v>123.98511832927572</v>
      </c>
      <c r="AC252" s="785">
        <v>101.3</v>
      </c>
      <c r="AD252" s="786">
        <v>97</v>
      </c>
      <c r="AE252" s="787">
        <v>129.19999999999999</v>
      </c>
      <c r="AF252" s="799">
        <f t="shared" si="7"/>
        <v>1.002</v>
      </c>
      <c r="AG252" s="776">
        <v>97.6</v>
      </c>
      <c r="AH252" s="777">
        <v>101.00949248252415</v>
      </c>
      <c r="AI252" s="778">
        <v>110.6</v>
      </c>
      <c r="AP252" s="713">
        <v>71.5</v>
      </c>
    </row>
    <row r="253" spans="1:42" ht="13.5" customHeight="1">
      <c r="A253" s="726"/>
      <c r="B253" s="662"/>
      <c r="C253" s="608" t="s">
        <v>421</v>
      </c>
      <c r="D253" s="895">
        <v>113.9</v>
      </c>
      <c r="E253" s="645">
        <v>1227826</v>
      </c>
      <c r="F253" s="804">
        <v>1407398</v>
      </c>
      <c r="G253" s="805">
        <v>90.5</v>
      </c>
      <c r="H253" s="668">
        <v>983762.46</v>
      </c>
      <c r="I253" s="1732">
        <v>0.61</v>
      </c>
      <c r="J253" s="806">
        <v>3</v>
      </c>
      <c r="K253" s="1753">
        <v>0.85099999999999998</v>
      </c>
      <c r="L253" s="1649">
        <v>367099</v>
      </c>
      <c r="M253" s="803"/>
      <c r="N253" s="767"/>
      <c r="O253" s="767"/>
      <c r="P253" s="767"/>
      <c r="Q253" s="767"/>
      <c r="R253" s="767"/>
      <c r="S253" s="767"/>
      <c r="T253" s="767"/>
      <c r="U253" s="767"/>
      <c r="V253" s="767"/>
      <c r="W253" s="767"/>
      <c r="X253" s="780">
        <v>75.702969121140143</v>
      </c>
      <c r="Y253" s="797">
        <v>31270</v>
      </c>
      <c r="Z253" s="782">
        <v>101.6</v>
      </c>
      <c r="AA253" s="798">
        <f t="shared" si="6"/>
        <v>307776</v>
      </c>
      <c r="AB253" s="784">
        <v>99.771026503666718</v>
      </c>
      <c r="AC253" s="785">
        <v>101.1</v>
      </c>
      <c r="AD253" s="786">
        <v>98.1</v>
      </c>
      <c r="AE253" s="787">
        <v>130.6</v>
      </c>
      <c r="AF253" s="799">
        <f t="shared" si="7"/>
        <v>0.78700000000000003</v>
      </c>
      <c r="AG253" s="776">
        <v>98.5</v>
      </c>
      <c r="AH253" s="777">
        <v>102.01356298433852</v>
      </c>
      <c r="AI253" s="778">
        <v>89</v>
      </c>
      <c r="AP253" s="713">
        <v>71.599999999999994</v>
      </c>
    </row>
    <row r="254" spans="1:42" ht="13.5" customHeight="1">
      <c r="A254" s="726"/>
      <c r="B254" s="662"/>
      <c r="C254" s="608" t="s">
        <v>422</v>
      </c>
      <c r="D254" s="895">
        <v>113</v>
      </c>
      <c r="E254" s="645">
        <v>1266964</v>
      </c>
      <c r="F254" s="804">
        <v>1171942</v>
      </c>
      <c r="G254" s="805">
        <v>91.6</v>
      </c>
      <c r="H254" s="668">
        <v>926194.80799999996</v>
      </c>
      <c r="I254" s="1732">
        <v>0.62</v>
      </c>
      <c r="J254" s="806">
        <v>5.9</v>
      </c>
      <c r="K254" s="1753">
        <v>0.82599999999999996</v>
      </c>
      <c r="L254" s="1649">
        <v>348108</v>
      </c>
      <c r="M254" s="803"/>
      <c r="N254" s="767"/>
      <c r="O254" s="767"/>
      <c r="P254" s="767"/>
      <c r="Q254" s="767"/>
      <c r="R254" s="767"/>
      <c r="S254" s="767"/>
      <c r="T254" s="767"/>
      <c r="U254" s="767"/>
      <c r="V254" s="767"/>
      <c r="W254" s="767"/>
      <c r="X254" s="780">
        <v>76.548812351543958</v>
      </c>
      <c r="Y254" s="797">
        <v>35477</v>
      </c>
      <c r="Z254" s="782">
        <v>101.8</v>
      </c>
      <c r="AA254" s="798">
        <f t="shared" si="6"/>
        <v>348497</v>
      </c>
      <c r="AB254" s="784">
        <v>94.838526316968583</v>
      </c>
      <c r="AC254" s="785">
        <v>101</v>
      </c>
      <c r="AD254" s="786">
        <v>96.8</v>
      </c>
      <c r="AE254" s="787">
        <v>129.6</v>
      </c>
      <c r="AF254" s="799">
        <f t="shared" si="7"/>
        <v>0.76400000000000001</v>
      </c>
      <c r="AG254" s="776">
        <v>98.8</v>
      </c>
      <c r="AH254" s="777">
        <v>102.41519118506426</v>
      </c>
      <c r="AI254" s="778">
        <v>84.6</v>
      </c>
      <c r="AP254" s="713">
        <v>72.400000000000006</v>
      </c>
    </row>
    <row r="255" spans="1:42" ht="13.5" customHeight="1">
      <c r="A255" s="726"/>
      <c r="B255" s="662"/>
      <c r="C255" s="608" t="s">
        <v>423</v>
      </c>
      <c r="D255" s="895">
        <v>110.2</v>
      </c>
      <c r="E255" s="645">
        <v>1293697</v>
      </c>
      <c r="F255" s="804">
        <v>1474555</v>
      </c>
      <c r="G255" s="805">
        <v>84.9</v>
      </c>
      <c r="H255" s="668">
        <v>995932.68799999997</v>
      </c>
      <c r="I255" s="1732">
        <v>0.63</v>
      </c>
      <c r="J255" s="806">
        <v>9.3000000000000007</v>
      </c>
      <c r="K255" s="1753">
        <v>0.83699999999999997</v>
      </c>
      <c r="L255" s="1649">
        <v>363735</v>
      </c>
      <c r="M255" s="803"/>
      <c r="N255" s="767"/>
      <c r="O255" s="767"/>
      <c r="P255" s="767"/>
      <c r="Q255" s="767"/>
      <c r="R255" s="767"/>
      <c r="S255" s="767"/>
      <c r="T255" s="767"/>
      <c r="U255" s="767"/>
      <c r="V255" s="767"/>
      <c r="W255" s="767"/>
      <c r="X255" s="780">
        <v>70.945100950118771</v>
      </c>
      <c r="Y255" s="797">
        <v>32954</v>
      </c>
      <c r="Z255" s="782">
        <v>101.5</v>
      </c>
      <c r="AA255" s="798">
        <f t="shared" si="6"/>
        <v>324670</v>
      </c>
      <c r="AB255" s="784">
        <v>97.64108324122887</v>
      </c>
      <c r="AC255" s="785">
        <v>100.7</v>
      </c>
      <c r="AD255" s="786">
        <v>98.2</v>
      </c>
      <c r="AE255" s="787">
        <v>129.30000000000001</v>
      </c>
      <c r="AF255" s="799">
        <f t="shared" si="7"/>
        <v>0.77400000000000002</v>
      </c>
      <c r="AG255" s="776">
        <v>98.6</v>
      </c>
      <c r="AH255" s="777">
        <v>102.11397003451997</v>
      </c>
      <c r="AI255" s="778">
        <v>87.1</v>
      </c>
      <c r="AP255" s="713">
        <v>67.099999999999994</v>
      </c>
    </row>
    <row r="256" spans="1:42" ht="13.5" customHeight="1">
      <c r="A256" s="726"/>
      <c r="B256" s="662"/>
      <c r="C256" s="608" t="s">
        <v>424</v>
      </c>
      <c r="D256" s="895">
        <v>116.9</v>
      </c>
      <c r="E256" s="645">
        <v>1331917</v>
      </c>
      <c r="F256" s="804">
        <v>1724696</v>
      </c>
      <c r="G256" s="805">
        <v>91.8</v>
      </c>
      <c r="H256" s="668">
        <v>990914.77500000002</v>
      </c>
      <c r="I256" s="1732">
        <v>0.64</v>
      </c>
      <c r="J256" s="806">
        <v>1.1000000000000001</v>
      </c>
      <c r="K256" s="1753">
        <v>0.89400000000000002</v>
      </c>
      <c r="L256" s="1649">
        <v>386812</v>
      </c>
      <c r="M256" s="803"/>
      <c r="N256" s="767"/>
      <c r="O256" s="767"/>
      <c r="P256" s="767"/>
      <c r="Q256" s="767"/>
      <c r="R256" s="767"/>
      <c r="S256" s="767"/>
      <c r="T256" s="767"/>
      <c r="U256" s="767"/>
      <c r="V256" s="767"/>
      <c r="W256" s="767"/>
      <c r="X256" s="780">
        <v>76.760273159144901</v>
      </c>
      <c r="Y256" s="797">
        <v>46788</v>
      </c>
      <c r="Z256" s="782">
        <v>101.5</v>
      </c>
      <c r="AA256" s="798">
        <f t="shared" si="6"/>
        <v>460966</v>
      </c>
      <c r="AB256" s="784">
        <v>103.91881075157197</v>
      </c>
      <c r="AC256" s="785">
        <v>100.6</v>
      </c>
      <c r="AD256" s="786">
        <v>97.8</v>
      </c>
      <c r="AE256" s="787">
        <v>129.30000000000001</v>
      </c>
      <c r="AF256" s="799">
        <f t="shared" si="7"/>
        <v>0.82699999999999996</v>
      </c>
      <c r="AG256" s="776">
        <v>98.6</v>
      </c>
      <c r="AH256" s="777">
        <v>102.11397003451997</v>
      </c>
      <c r="AI256" s="778">
        <v>92.7</v>
      </c>
      <c r="AP256" s="713">
        <v>72.599999999999994</v>
      </c>
    </row>
    <row r="257" spans="1:42" ht="13.5" customHeight="1">
      <c r="A257" s="726"/>
      <c r="B257" s="662"/>
      <c r="C257" s="608" t="s">
        <v>425</v>
      </c>
      <c r="D257" s="895">
        <v>113.8</v>
      </c>
      <c r="E257" s="645">
        <v>1273367</v>
      </c>
      <c r="F257" s="804">
        <v>1301907</v>
      </c>
      <c r="G257" s="805">
        <v>92.3</v>
      </c>
      <c r="H257" s="668">
        <v>895968.473</v>
      </c>
      <c r="I257" s="1732">
        <v>0.62</v>
      </c>
      <c r="J257" s="806">
        <v>2.9</v>
      </c>
      <c r="K257" s="1753">
        <v>0.81200000000000006</v>
      </c>
      <c r="L257" s="1649">
        <v>357334</v>
      </c>
      <c r="M257" s="803"/>
      <c r="N257" s="767"/>
      <c r="O257" s="767"/>
      <c r="P257" s="767"/>
      <c r="Q257" s="767"/>
      <c r="R257" s="767"/>
      <c r="S257" s="767"/>
      <c r="T257" s="767"/>
      <c r="U257" s="767"/>
      <c r="V257" s="767"/>
      <c r="W257" s="767"/>
      <c r="X257" s="780">
        <v>77.183194774346802</v>
      </c>
      <c r="Y257" s="797">
        <v>29302</v>
      </c>
      <c r="Z257" s="782">
        <v>101.6</v>
      </c>
      <c r="AA257" s="798">
        <f t="shared" si="6"/>
        <v>288406</v>
      </c>
      <c r="AB257" s="784">
        <v>91.475458007856219</v>
      </c>
      <c r="AC257" s="785">
        <v>100.5</v>
      </c>
      <c r="AD257" s="786">
        <v>96.4</v>
      </c>
      <c r="AE257" s="787">
        <v>127</v>
      </c>
      <c r="AF257" s="799">
        <f t="shared" si="7"/>
        <v>0.751</v>
      </c>
      <c r="AG257" s="776">
        <v>99.1</v>
      </c>
      <c r="AH257" s="777">
        <v>102.2143770847014</v>
      </c>
      <c r="AI257" s="778">
        <v>81.599999999999994</v>
      </c>
      <c r="AP257" s="713">
        <v>73</v>
      </c>
    </row>
    <row r="258" spans="1:42" ht="13.5" customHeight="1">
      <c r="A258" s="726"/>
      <c r="B258" s="662"/>
      <c r="C258" s="608" t="s">
        <v>426</v>
      </c>
      <c r="D258" s="895">
        <v>116.9</v>
      </c>
      <c r="E258" s="645">
        <v>1279646</v>
      </c>
      <c r="F258" s="804">
        <v>1462746</v>
      </c>
      <c r="G258" s="805">
        <v>96.1</v>
      </c>
      <c r="H258" s="668">
        <v>934564.24</v>
      </c>
      <c r="I258" s="1732">
        <v>0.62</v>
      </c>
      <c r="J258" s="806">
        <v>3.3</v>
      </c>
      <c r="K258" s="1753">
        <v>0.95499999999999996</v>
      </c>
      <c r="L258" s="1649">
        <v>391318</v>
      </c>
      <c r="M258" s="803"/>
      <c r="N258" s="767"/>
      <c r="O258" s="767"/>
      <c r="P258" s="767"/>
      <c r="Q258" s="767"/>
      <c r="R258" s="767"/>
      <c r="S258" s="767"/>
      <c r="T258" s="767"/>
      <c r="U258" s="767"/>
      <c r="V258" s="767"/>
      <c r="W258" s="767"/>
      <c r="X258" s="780">
        <v>80.35510688836105</v>
      </c>
      <c r="Y258" s="797">
        <v>31135</v>
      </c>
      <c r="Z258" s="782">
        <v>101.5</v>
      </c>
      <c r="AA258" s="798">
        <f t="shared" si="6"/>
        <v>306749</v>
      </c>
      <c r="AB258" s="784">
        <v>109.29972004615173</v>
      </c>
      <c r="AC258" s="785">
        <v>100.3</v>
      </c>
      <c r="AD258" s="786">
        <v>98</v>
      </c>
      <c r="AE258" s="787">
        <v>126.7</v>
      </c>
      <c r="AF258" s="799">
        <f t="shared" si="7"/>
        <v>0.88300000000000001</v>
      </c>
      <c r="AG258" s="776">
        <v>98.9</v>
      </c>
      <c r="AH258" s="777">
        <v>102.41519118506426</v>
      </c>
      <c r="AI258" s="778">
        <v>97.5</v>
      </c>
      <c r="AP258" s="713">
        <v>76</v>
      </c>
    </row>
    <row r="259" spans="1:42" ht="13.5" customHeight="1">
      <c r="A259" s="726"/>
      <c r="B259" s="662"/>
      <c r="C259" s="608" t="s">
        <v>166</v>
      </c>
      <c r="D259" s="895">
        <v>120.4</v>
      </c>
      <c r="E259" s="645">
        <v>1328100</v>
      </c>
      <c r="F259" s="804">
        <v>1468109</v>
      </c>
      <c r="G259" s="805">
        <v>100.5</v>
      </c>
      <c r="H259" s="668">
        <v>958048.45399999991</v>
      </c>
      <c r="I259" s="1732">
        <v>0.62</v>
      </c>
      <c r="J259" s="806">
        <v>11.3</v>
      </c>
      <c r="K259" s="1753">
        <v>0.92800000000000005</v>
      </c>
      <c r="L259" s="1649">
        <v>400206</v>
      </c>
      <c r="M259" s="803"/>
      <c r="N259" s="767"/>
      <c r="O259" s="767"/>
      <c r="P259" s="767"/>
      <c r="Q259" s="767"/>
      <c r="R259" s="767"/>
      <c r="S259" s="767"/>
      <c r="T259" s="767"/>
      <c r="U259" s="767"/>
      <c r="V259" s="767"/>
      <c r="W259" s="767"/>
      <c r="X259" s="780">
        <v>84.055671021377677</v>
      </c>
      <c r="Y259" s="797">
        <v>35194</v>
      </c>
      <c r="Z259" s="782">
        <v>101.7</v>
      </c>
      <c r="AA259" s="798">
        <f t="shared" si="6"/>
        <v>346057</v>
      </c>
      <c r="AB259" s="784">
        <v>105.71244718309856</v>
      </c>
      <c r="AC259" s="785">
        <v>100.2</v>
      </c>
      <c r="AD259" s="786">
        <v>97.5</v>
      </c>
      <c r="AE259" s="787">
        <v>126.7</v>
      </c>
      <c r="AF259" s="799">
        <f t="shared" si="7"/>
        <v>0.85699999999999998</v>
      </c>
      <c r="AG259" s="776">
        <v>98.9</v>
      </c>
      <c r="AH259" s="777">
        <v>102.31478413488283</v>
      </c>
      <c r="AI259" s="778">
        <v>94.3</v>
      </c>
      <c r="AP259" s="713">
        <v>79.5</v>
      </c>
    </row>
    <row r="260" spans="1:42" ht="13.5" customHeight="1">
      <c r="A260" s="726"/>
      <c r="B260" s="662"/>
      <c r="C260" s="608" t="s">
        <v>167</v>
      </c>
      <c r="D260" s="895">
        <v>120.7</v>
      </c>
      <c r="E260" s="645">
        <v>1289562</v>
      </c>
      <c r="F260" s="804">
        <v>1341221</v>
      </c>
      <c r="G260" s="805">
        <v>100</v>
      </c>
      <c r="H260" s="668">
        <v>983930.04800000007</v>
      </c>
      <c r="I260" s="1732">
        <v>0.63</v>
      </c>
      <c r="J260" s="806">
        <v>5.7</v>
      </c>
      <c r="K260" s="1753">
        <v>0.93600000000000005</v>
      </c>
      <c r="L260" s="1649">
        <v>404297</v>
      </c>
      <c r="M260" s="803"/>
      <c r="N260" s="767"/>
      <c r="O260" s="767"/>
      <c r="P260" s="767"/>
      <c r="Q260" s="767"/>
      <c r="R260" s="767"/>
      <c r="S260" s="767"/>
      <c r="T260" s="767"/>
      <c r="U260" s="767"/>
      <c r="V260" s="767"/>
      <c r="W260" s="767"/>
      <c r="X260" s="780">
        <v>83.632749406175776</v>
      </c>
      <c r="Y260" s="797">
        <v>34763</v>
      </c>
      <c r="Z260" s="782">
        <v>101.6</v>
      </c>
      <c r="AA260" s="798">
        <f t="shared" si="6"/>
        <v>342156</v>
      </c>
      <c r="AB260" s="784">
        <v>107.39398133765474</v>
      </c>
      <c r="AC260" s="785">
        <v>100.3</v>
      </c>
      <c r="AD260" s="786">
        <v>98.2</v>
      </c>
      <c r="AE260" s="787">
        <v>126.7</v>
      </c>
      <c r="AF260" s="799">
        <f t="shared" si="7"/>
        <v>0.86599999999999999</v>
      </c>
      <c r="AG260" s="776">
        <v>98.6</v>
      </c>
      <c r="AH260" s="777">
        <v>102.11397003451997</v>
      </c>
      <c r="AI260" s="778">
        <v>95.8</v>
      </c>
      <c r="AP260" s="713">
        <v>79.099999999999994</v>
      </c>
    </row>
    <row r="261" spans="1:42" ht="13.5" customHeight="1">
      <c r="A261" s="750"/>
      <c r="B261" s="788"/>
      <c r="C261" s="611" t="s">
        <v>168</v>
      </c>
      <c r="D261" s="899">
        <v>120.8</v>
      </c>
      <c r="E261" s="652">
        <v>1288150</v>
      </c>
      <c r="F261" s="811">
        <v>1288476</v>
      </c>
      <c r="G261" s="812">
        <v>103.2</v>
      </c>
      <c r="H261" s="673">
        <v>938038.95899999992</v>
      </c>
      <c r="I261" s="1734">
        <v>0.63</v>
      </c>
      <c r="J261" s="813">
        <v>5.9</v>
      </c>
      <c r="K261" s="1755">
        <v>0.96299999999999997</v>
      </c>
      <c r="L261" s="1651">
        <v>466822</v>
      </c>
      <c r="M261" s="803"/>
      <c r="N261" s="767"/>
      <c r="O261" s="767"/>
      <c r="P261" s="767"/>
      <c r="Q261" s="767"/>
      <c r="R261" s="767"/>
      <c r="S261" s="767"/>
      <c r="T261" s="767"/>
      <c r="U261" s="767"/>
      <c r="V261" s="767"/>
      <c r="W261" s="767"/>
      <c r="X261" s="789">
        <v>86.276009501187644</v>
      </c>
      <c r="Y261" s="800">
        <v>56705</v>
      </c>
      <c r="Z261" s="791">
        <v>101.8</v>
      </c>
      <c r="AA261" s="801">
        <f t="shared" si="6"/>
        <v>557024</v>
      </c>
      <c r="AB261" s="793">
        <v>110.30864053888546</v>
      </c>
      <c r="AC261" s="794">
        <v>100.4</v>
      </c>
      <c r="AD261" s="795">
        <v>98.3</v>
      </c>
      <c r="AE261" s="796">
        <v>126.6</v>
      </c>
      <c r="AF261" s="802">
        <f t="shared" si="7"/>
        <v>0.89</v>
      </c>
      <c r="AG261" s="776">
        <v>98.8</v>
      </c>
      <c r="AH261" s="777">
        <v>102.31478413488283</v>
      </c>
      <c r="AI261" s="778">
        <v>98.4</v>
      </c>
      <c r="AP261" s="713">
        <v>81.599999999999994</v>
      </c>
    </row>
    <row r="262" spans="1:42" ht="13.5" customHeight="1">
      <c r="A262" s="726">
        <v>1997</v>
      </c>
      <c r="B262" s="662" t="s">
        <v>500</v>
      </c>
      <c r="C262" s="606" t="s">
        <v>418</v>
      </c>
      <c r="D262" s="893">
        <v>126.9</v>
      </c>
      <c r="E262" s="641">
        <v>1229791</v>
      </c>
      <c r="F262" s="807">
        <v>1037116</v>
      </c>
      <c r="G262" s="805">
        <v>114.2</v>
      </c>
      <c r="H262" s="668">
        <v>858089.44</v>
      </c>
      <c r="I262" s="1732">
        <v>0.63</v>
      </c>
      <c r="J262" s="809">
        <v>6.4</v>
      </c>
      <c r="K262" s="1754">
        <v>0.93600000000000005</v>
      </c>
      <c r="L262" s="1650">
        <v>322402</v>
      </c>
      <c r="M262" s="803"/>
      <c r="N262" s="767"/>
      <c r="O262" s="767"/>
      <c r="P262" s="767"/>
      <c r="Q262" s="767"/>
      <c r="R262" s="767"/>
      <c r="S262" s="767"/>
      <c r="T262" s="767"/>
      <c r="U262" s="767"/>
      <c r="V262" s="767"/>
      <c r="W262" s="767"/>
      <c r="X262" s="780">
        <v>95.47455463182898</v>
      </c>
      <c r="Y262" s="797">
        <v>34252</v>
      </c>
      <c r="Z262" s="782">
        <v>101.8</v>
      </c>
      <c r="AA262" s="798">
        <f t="shared" si="6"/>
        <v>336464</v>
      </c>
      <c r="AB262" s="784">
        <v>103.80670847460155</v>
      </c>
      <c r="AC262" s="785">
        <v>100.4</v>
      </c>
      <c r="AD262" s="786">
        <v>95.9</v>
      </c>
      <c r="AE262" s="787">
        <v>125.7</v>
      </c>
      <c r="AF262" s="799">
        <f t="shared" si="7"/>
        <v>0.86499999999999999</v>
      </c>
      <c r="AG262" s="776">
        <v>99</v>
      </c>
      <c r="AH262" s="777">
        <v>102.5155982352457</v>
      </c>
      <c r="AI262" s="778">
        <v>92.6</v>
      </c>
      <c r="AP262" s="713">
        <v>90.3</v>
      </c>
    </row>
    <row r="263" spans="1:42" ht="13.5" customHeight="1">
      <c r="A263" s="726"/>
      <c r="B263" s="662"/>
      <c r="C263" s="608" t="s">
        <v>419</v>
      </c>
      <c r="D263" s="895">
        <v>123.6</v>
      </c>
      <c r="E263" s="645">
        <v>1197637</v>
      </c>
      <c r="F263" s="804">
        <v>1060491</v>
      </c>
      <c r="G263" s="805">
        <v>104.6</v>
      </c>
      <c r="H263" s="668">
        <v>937365.10800000012</v>
      </c>
      <c r="I263" s="1732">
        <v>0.61</v>
      </c>
      <c r="J263" s="806">
        <v>4.8</v>
      </c>
      <c r="K263" s="1753">
        <v>0.95099999999999996</v>
      </c>
      <c r="L263" s="1649">
        <v>405165</v>
      </c>
      <c r="M263" s="803"/>
      <c r="N263" s="767"/>
      <c r="O263" s="767"/>
      <c r="P263" s="767"/>
      <c r="Q263" s="767"/>
      <c r="R263" s="767"/>
      <c r="S263" s="767"/>
      <c r="T263" s="767"/>
      <c r="U263" s="767"/>
      <c r="V263" s="767"/>
      <c r="W263" s="767"/>
      <c r="X263" s="780">
        <v>87.439043942992882</v>
      </c>
      <c r="Y263" s="797">
        <v>26524</v>
      </c>
      <c r="Z263" s="782">
        <v>101.3</v>
      </c>
      <c r="AA263" s="798">
        <f t="shared" si="6"/>
        <v>261836</v>
      </c>
      <c r="AB263" s="784">
        <v>107.0576745067435</v>
      </c>
      <c r="AC263" s="785">
        <v>100.5</v>
      </c>
      <c r="AD263" s="786">
        <v>97.8</v>
      </c>
      <c r="AE263" s="787">
        <v>125.2</v>
      </c>
      <c r="AF263" s="799">
        <f t="shared" si="7"/>
        <v>0.879</v>
      </c>
      <c r="AG263" s="776">
        <v>98.8</v>
      </c>
      <c r="AH263" s="777">
        <v>102.31478413488283</v>
      </c>
      <c r="AI263" s="778">
        <v>95.5</v>
      </c>
      <c r="AP263" s="713">
        <v>82.7</v>
      </c>
    </row>
    <row r="264" spans="1:42" ht="13.5" customHeight="1">
      <c r="A264" s="726"/>
      <c r="B264" s="662"/>
      <c r="C264" s="608" t="s">
        <v>420</v>
      </c>
      <c r="D264" s="895">
        <v>120.8</v>
      </c>
      <c r="E264" s="645">
        <v>1285149</v>
      </c>
      <c r="F264" s="804">
        <v>1259770</v>
      </c>
      <c r="G264" s="805">
        <v>98.9</v>
      </c>
      <c r="H264" s="668">
        <v>903638.26500000001</v>
      </c>
      <c r="I264" s="1732">
        <v>0.6</v>
      </c>
      <c r="J264" s="806">
        <v>28.5</v>
      </c>
      <c r="K264" s="1753">
        <v>1.1599999999999999</v>
      </c>
      <c r="L264" s="1649">
        <v>454769</v>
      </c>
      <c r="M264" s="803"/>
      <c r="N264" s="767"/>
      <c r="O264" s="767"/>
      <c r="P264" s="767"/>
      <c r="Q264" s="767"/>
      <c r="R264" s="767"/>
      <c r="S264" s="767"/>
      <c r="T264" s="767"/>
      <c r="U264" s="767"/>
      <c r="V264" s="767"/>
      <c r="W264" s="767"/>
      <c r="X264" s="780">
        <v>82.68117577197151</v>
      </c>
      <c r="Y264" s="797">
        <v>47681</v>
      </c>
      <c r="Z264" s="782">
        <v>101.7</v>
      </c>
      <c r="AA264" s="798">
        <f t="shared" si="6"/>
        <v>468840</v>
      </c>
      <c r="AB264" s="784">
        <v>129.92653900870755</v>
      </c>
      <c r="AC264" s="785">
        <v>100.5</v>
      </c>
      <c r="AD264" s="786">
        <v>97.5</v>
      </c>
      <c r="AE264" s="787">
        <v>125</v>
      </c>
      <c r="AF264" s="799">
        <f t="shared" si="7"/>
        <v>1.071</v>
      </c>
      <c r="AG264" s="776">
        <v>98.7</v>
      </c>
      <c r="AH264" s="777">
        <v>102.2143770847014</v>
      </c>
      <c r="AI264" s="778">
        <v>115.9</v>
      </c>
      <c r="AP264" s="713">
        <v>78.2</v>
      </c>
    </row>
    <row r="265" spans="1:42" ht="13.5" customHeight="1">
      <c r="A265" s="726"/>
      <c r="B265" s="662"/>
      <c r="C265" s="608" t="s">
        <v>421</v>
      </c>
      <c r="D265" s="895">
        <v>120.4</v>
      </c>
      <c r="E265" s="645">
        <v>1277507</v>
      </c>
      <c r="F265" s="804">
        <v>1216452</v>
      </c>
      <c r="G265" s="805">
        <v>99.9</v>
      </c>
      <c r="H265" s="668">
        <v>976111.95</v>
      </c>
      <c r="I265" s="1732">
        <v>0.6</v>
      </c>
      <c r="J265" s="806">
        <v>1.1000000000000001</v>
      </c>
      <c r="K265" s="1753">
        <v>0.91900000000000004</v>
      </c>
      <c r="L265" s="1649">
        <v>463793</v>
      </c>
      <c r="M265" s="803"/>
      <c r="N265" s="767"/>
      <c r="O265" s="767"/>
      <c r="P265" s="767"/>
      <c r="Q265" s="767"/>
      <c r="R265" s="767"/>
      <c r="S265" s="767"/>
      <c r="T265" s="767"/>
      <c r="U265" s="767"/>
      <c r="V265" s="767"/>
      <c r="W265" s="767"/>
      <c r="X265" s="780">
        <v>83.527019002375312</v>
      </c>
      <c r="Y265" s="797">
        <v>31454</v>
      </c>
      <c r="Z265" s="782">
        <v>103.4</v>
      </c>
      <c r="AA265" s="798">
        <f t="shared" si="6"/>
        <v>304197</v>
      </c>
      <c r="AB265" s="784">
        <v>105.37614035218732</v>
      </c>
      <c r="AC265" s="785">
        <v>102.2</v>
      </c>
      <c r="AD265" s="786">
        <v>100</v>
      </c>
      <c r="AE265" s="787">
        <v>126.7</v>
      </c>
      <c r="AF265" s="799">
        <f t="shared" si="7"/>
        <v>0.85</v>
      </c>
      <c r="AG265" s="776">
        <v>100.6</v>
      </c>
      <c r="AH265" s="777">
        <v>104.12211103814867</v>
      </c>
      <c r="AI265" s="778">
        <v>94</v>
      </c>
      <c r="AP265" s="713">
        <v>79</v>
      </c>
    </row>
    <row r="266" spans="1:42" ht="13.5" customHeight="1">
      <c r="A266" s="726"/>
      <c r="B266" s="662"/>
      <c r="C266" s="608" t="s">
        <v>422</v>
      </c>
      <c r="D266" s="895">
        <v>125.9</v>
      </c>
      <c r="E266" s="645">
        <v>1297236</v>
      </c>
      <c r="F266" s="804">
        <v>992564</v>
      </c>
      <c r="G266" s="805">
        <v>113</v>
      </c>
      <c r="H266" s="668">
        <v>930863.07399999991</v>
      </c>
      <c r="I266" s="1732">
        <v>0.6</v>
      </c>
      <c r="J266" s="806">
        <v>1.9</v>
      </c>
      <c r="K266" s="1753">
        <v>0.94499999999999995</v>
      </c>
      <c r="L266" s="1649">
        <v>420625</v>
      </c>
      <c r="M266" s="803"/>
      <c r="N266" s="767"/>
      <c r="O266" s="767"/>
      <c r="P266" s="767"/>
      <c r="Q266" s="767"/>
      <c r="R266" s="767"/>
      <c r="S266" s="767"/>
      <c r="T266" s="767"/>
      <c r="U266" s="767"/>
      <c r="V266" s="767"/>
      <c r="W266" s="767"/>
      <c r="X266" s="780">
        <v>94.522980997624714</v>
      </c>
      <c r="Y266" s="797">
        <v>34404</v>
      </c>
      <c r="Z266" s="782">
        <v>103.6</v>
      </c>
      <c r="AA266" s="798">
        <f t="shared" si="6"/>
        <v>332085</v>
      </c>
      <c r="AB266" s="784">
        <v>105.93665173703938</v>
      </c>
      <c r="AC266" s="785">
        <v>102</v>
      </c>
      <c r="AD266" s="786">
        <v>98.2</v>
      </c>
      <c r="AE266" s="787">
        <v>126</v>
      </c>
      <c r="AF266" s="799">
        <f t="shared" si="7"/>
        <v>0.873</v>
      </c>
      <c r="AG266" s="776">
        <v>100.7</v>
      </c>
      <c r="AH266" s="777">
        <v>104.32292513851152</v>
      </c>
      <c r="AI266" s="778">
        <v>94.5</v>
      </c>
      <c r="AP266" s="713">
        <v>89.4</v>
      </c>
    </row>
    <row r="267" spans="1:42" ht="13.5" customHeight="1">
      <c r="A267" s="726"/>
      <c r="B267" s="662"/>
      <c r="C267" s="608" t="s">
        <v>423</v>
      </c>
      <c r="D267" s="895">
        <v>122.7</v>
      </c>
      <c r="E267" s="645">
        <v>1320815</v>
      </c>
      <c r="F267" s="804">
        <v>1298110</v>
      </c>
      <c r="G267" s="805">
        <v>106.9</v>
      </c>
      <c r="H267" s="668">
        <v>983040.68099999998</v>
      </c>
      <c r="I267" s="1732">
        <v>0.6</v>
      </c>
      <c r="J267" s="806">
        <v>1.9</v>
      </c>
      <c r="K267" s="1753">
        <v>0.95199999999999996</v>
      </c>
      <c r="L267" s="1649">
        <v>418561</v>
      </c>
      <c r="M267" s="803"/>
      <c r="N267" s="767"/>
      <c r="O267" s="767"/>
      <c r="P267" s="767"/>
      <c r="Q267" s="767"/>
      <c r="R267" s="767"/>
      <c r="S267" s="767"/>
      <c r="T267" s="767"/>
      <c r="U267" s="767"/>
      <c r="V267" s="767"/>
      <c r="W267" s="767"/>
      <c r="X267" s="780">
        <v>89.342191211401428</v>
      </c>
      <c r="Y267" s="797">
        <v>32997</v>
      </c>
      <c r="Z267" s="782">
        <v>103.5</v>
      </c>
      <c r="AA267" s="798">
        <f t="shared" si="6"/>
        <v>318812</v>
      </c>
      <c r="AB267" s="784">
        <v>108.40290183038844</v>
      </c>
      <c r="AC267" s="785">
        <v>101.9</v>
      </c>
      <c r="AD267" s="786">
        <v>99.9</v>
      </c>
      <c r="AE267" s="787">
        <v>125.6</v>
      </c>
      <c r="AF267" s="799">
        <f t="shared" si="7"/>
        <v>0.88</v>
      </c>
      <c r="AG267" s="776">
        <v>100.7</v>
      </c>
      <c r="AH267" s="777">
        <v>104.22251808833011</v>
      </c>
      <c r="AI267" s="778">
        <v>96.7</v>
      </c>
      <c r="AP267" s="713">
        <v>84.5</v>
      </c>
    </row>
    <row r="268" spans="1:42" ht="13.5" customHeight="1">
      <c r="A268" s="726"/>
      <c r="B268" s="662"/>
      <c r="C268" s="608" t="s">
        <v>424</v>
      </c>
      <c r="D268" s="895">
        <v>123.5</v>
      </c>
      <c r="E268" s="645">
        <v>1356396</v>
      </c>
      <c r="F268" s="804">
        <v>1148439</v>
      </c>
      <c r="G268" s="805">
        <v>104.8</v>
      </c>
      <c r="H268" s="668">
        <v>986852.11900000006</v>
      </c>
      <c r="I268" s="1732">
        <v>0.59</v>
      </c>
      <c r="J268" s="806">
        <v>5.4</v>
      </c>
      <c r="K268" s="1753">
        <v>0.96099999999999997</v>
      </c>
      <c r="L268" s="1649">
        <v>434222</v>
      </c>
      <c r="M268" s="803"/>
      <c r="N268" s="767"/>
      <c r="O268" s="767"/>
      <c r="P268" s="767"/>
      <c r="Q268" s="767"/>
      <c r="R268" s="767"/>
      <c r="S268" s="767"/>
      <c r="T268" s="767"/>
      <c r="U268" s="767"/>
      <c r="V268" s="767"/>
      <c r="W268" s="767"/>
      <c r="X268" s="780">
        <v>87.650504750593839</v>
      </c>
      <c r="Y268" s="797">
        <v>47328</v>
      </c>
      <c r="Z268" s="782">
        <v>103.5</v>
      </c>
      <c r="AA268" s="798">
        <f t="shared" si="6"/>
        <v>457275</v>
      </c>
      <c r="AB268" s="784">
        <v>109.52392460009256</v>
      </c>
      <c r="AC268" s="785">
        <v>101.8</v>
      </c>
      <c r="AD268" s="786">
        <v>99.1</v>
      </c>
      <c r="AE268" s="787">
        <v>126.6</v>
      </c>
      <c r="AF268" s="799">
        <f t="shared" si="7"/>
        <v>0.88900000000000001</v>
      </c>
      <c r="AG268" s="776">
        <v>100.4</v>
      </c>
      <c r="AH268" s="777">
        <v>104.02170398796723</v>
      </c>
      <c r="AI268" s="778">
        <v>97.7</v>
      </c>
      <c r="AP268" s="713">
        <v>82.9</v>
      </c>
    </row>
    <row r="269" spans="1:42" ht="13.5" customHeight="1">
      <c r="A269" s="726"/>
      <c r="B269" s="662"/>
      <c r="C269" s="608" t="s">
        <v>425</v>
      </c>
      <c r="D269" s="895">
        <v>123.8</v>
      </c>
      <c r="E269" s="645">
        <v>1309139</v>
      </c>
      <c r="F269" s="804">
        <v>1063638</v>
      </c>
      <c r="G269" s="805">
        <v>112.5</v>
      </c>
      <c r="H269" s="668">
        <v>886049.96400000004</v>
      </c>
      <c r="I269" s="1732">
        <v>0.56999999999999995</v>
      </c>
      <c r="J269" s="806">
        <v>9.9</v>
      </c>
      <c r="K269" s="1753">
        <v>0.879</v>
      </c>
      <c r="L269" s="1649">
        <v>398362</v>
      </c>
      <c r="M269" s="803"/>
      <c r="N269" s="767"/>
      <c r="O269" s="767"/>
      <c r="P269" s="767"/>
      <c r="Q269" s="767"/>
      <c r="R269" s="767"/>
      <c r="S269" s="767"/>
      <c r="T269" s="767"/>
      <c r="U269" s="767"/>
      <c r="V269" s="767"/>
      <c r="W269" s="767"/>
      <c r="X269" s="780">
        <v>94.100059382422813</v>
      </c>
      <c r="Y269" s="797">
        <v>30635</v>
      </c>
      <c r="Z269" s="782">
        <v>103.5</v>
      </c>
      <c r="AA269" s="798">
        <f t="shared" si="6"/>
        <v>295990</v>
      </c>
      <c r="AB269" s="784">
        <v>99.434719672755477</v>
      </c>
      <c r="AC269" s="785">
        <v>101.6</v>
      </c>
      <c r="AD269" s="786">
        <v>98.2</v>
      </c>
      <c r="AE269" s="787">
        <v>126.6</v>
      </c>
      <c r="AF269" s="799">
        <f t="shared" si="7"/>
        <v>0.81299999999999994</v>
      </c>
      <c r="AG269" s="776">
        <v>100.5</v>
      </c>
      <c r="AH269" s="777">
        <v>104.12211103814867</v>
      </c>
      <c r="AI269" s="778">
        <v>88.7</v>
      </c>
      <c r="AP269" s="713">
        <v>89</v>
      </c>
    </row>
    <row r="270" spans="1:42" ht="13.5" customHeight="1">
      <c r="A270" s="726"/>
      <c r="B270" s="662"/>
      <c r="C270" s="608" t="s">
        <v>426</v>
      </c>
      <c r="D270" s="895">
        <v>138.6</v>
      </c>
      <c r="E270" s="645">
        <v>1340218</v>
      </c>
      <c r="F270" s="804">
        <v>1085926</v>
      </c>
      <c r="G270" s="805">
        <v>131.80000000000001</v>
      </c>
      <c r="H270" s="668">
        <v>926071.05500000005</v>
      </c>
      <c r="I270" s="1732">
        <v>0.56000000000000005</v>
      </c>
      <c r="J270" s="806">
        <v>3.7</v>
      </c>
      <c r="K270" s="1753">
        <v>1.1259999999999999</v>
      </c>
      <c r="L270" s="1649">
        <v>443271</v>
      </c>
      <c r="M270" s="803"/>
      <c r="N270" s="767"/>
      <c r="O270" s="767"/>
      <c r="P270" s="767"/>
      <c r="Q270" s="767"/>
      <c r="R270" s="767"/>
      <c r="S270" s="767"/>
      <c r="T270" s="767"/>
      <c r="U270" s="767"/>
      <c r="V270" s="767"/>
      <c r="W270" s="767"/>
      <c r="X270" s="780">
        <v>110.17108076009502</v>
      </c>
      <c r="Y270" s="797">
        <v>30296</v>
      </c>
      <c r="Z270" s="782">
        <v>104</v>
      </c>
      <c r="AA270" s="798">
        <f t="shared" si="6"/>
        <v>291308</v>
      </c>
      <c r="AB270" s="784">
        <v>129.59023217779631</v>
      </c>
      <c r="AC270" s="785">
        <v>101.5</v>
      </c>
      <c r="AD270" s="786">
        <v>99.9</v>
      </c>
      <c r="AE270" s="787">
        <v>126.5</v>
      </c>
      <c r="AF270" s="799">
        <f t="shared" si="7"/>
        <v>1.0409999999999999</v>
      </c>
      <c r="AG270" s="776">
        <v>101.1</v>
      </c>
      <c r="AH270" s="777">
        <v>104.62414628905583</v>
      </c>
      <c r="AI270" s="778">
        <v>115.6</v>
      </c>
      <c r="AP270" s="713">
        <v>104.2</v>
      </c>
    </row>
    <row r="271" spans="1:42" ht="13.5" customHeight="1">
      <c r="A271" s="726"/>
      <c r="B271" s="662"/>
      <c r="C271" s="608" t="s">
        <v>166</v>
      </c>
      <c r="D271" s="895">
        <v>125.9</v>
      </c>
      <c r="E271" s="645">
        <v>1309471</v>
      </c>
      <c r="F271" s="804">
        <v>943196</v>
      </c>
      <c r="G271" s="805">
        <v>116</v>
      </c>
      <c r="H271" s="668">
        <v>955732.90799999994</v>
      </c>
      <c r="I271" s="1732">
        <v>0.54</v>
      </c>
      <c r="J271" s="806">
        <v>2.1</v>
      </c>
      <c r="K271" s="1753">
        <v>0.96499999999999997</v>
      </c>
      <c r="L271" s="1649">
        <v>465598</v>
      </c>
      <c r="M271" s="803"/>
      <c r="N271" s="767"/>
      <c r="O271" s="767"/>
      <c r="P271" s="767"/>
      <c r="Q271" s="767"/>
      <c r="R271" s="767"/>
      <c r="S271" s="767"/>
      <c r="T271" s="767"/>
      <c r="U271" s="767"/>
      <c r="V271" s="767"/>
      <c r="W271" s="767"/>
      <c r="X271" s="780">
        <v>96.954780285035639</v>
      </c>
      <c r="Y271" s="797">
        <v>35427</v>
      </c>
      <c r="Z271" s="782">
        <v>104.2</v>
      </c>
      <c r="AA271" s="798">
        <f t="shared" si="6"/>
        <v>339990</v>
      </c>
      <c r="AB271" s="784">
        <v>110.6449473697967</v>
      </c>
      <c r="AC271" s="785">
        <v>101.3</v>
      </c>
      <c r="AD271" s="786">
        <v>99.4</v>
      </c>
      <c r="AE271" s="787">
        <v>126.4</v>
      </c>
      <c r="AF271" s="799">
        <f t="shared" si="7"/>
        <v>0.89200000000000002</v>
      </c>
      <c r="AG271" s="776">
        <v>101.4</v>
      </c>
      <c r="AH271" s="777">
        <v>105.02577448978158</v>
      </c>
      <c r="AI271" s="778">
        <v>98.7</v>
      </c>
      <c r="AP271" s="713">
        <v>91.7</v>
      </c>
    </row>
    <row r="272" spans="1:42" ht="13.5" customHeight="1">
      <c r="A272" s="726"/>
      <c r="B272" s="662"/>
      <c r="C272" s="608" t="s">
        <v>167</v>
      </c>
      <c r="D272" s="895">
        <v>124.1</v>
      </c>
      <c r="E272" s="645">
        <v>1242313</v>
      </c>
      <c r="F272" s="804">
        <v>1046099</v>
      </c>
      <c r="G272" s="805">
        <v>115.5</v>
      </c>
      <c r="H272" s="668">
        <v>954280.31199999992</v>
      </c>
      <c r="I272" s="1732">
        <v>0.53</v>
      </c>
      <c r="J272" s="806">
        <v>3.5</v>
      </c>
      <c r="K272" s="1753">
        <v>0.95399999999999996</v>
      </c>
      <c r="L272" s="1649">
        <v>430510</v>
      </c>
      <c r="M272" s="803"/>
      <c r="N272" s="767"/>
      <c r="O272" s="767"/>
      <c r="P272" s="767"/>
      <c r="Q272" s="767"/>
      <c r="R272" s="767"/>
      <c r="S272" s="767"/>
      <c r="T272" s="767"/>
      <c r="U272" s="767"/>
      <c r="V272" s="767"/>
      <c r="W272" s="767"/>
      <c r="X272" s="780">
        <v>96.531858669833738</v>
      </c>
      <c r="Y272" s="797">
        <v>35167</v>
      </c>
      <c r="Z272" s="782">
        <v>103.7</v>
      </c>
      <c r="AA272" s="798">
        <f t="shared" si="6"/>
        <v>339122</v>
      </c>
      <c r="AB272" s="784">
        <v>110.42074281585586</v>
      </c>
      <c r="AC272" s="785">
        <v>101.2</v>
      </c>
      <c r="AD272" s="786">
        <v>100</v>
      </c>
      <c r="AE272" s="787">
        <v>126.8</v>
      </c>
      <c r="AF272" s="799">
        <f t="shared" si="7"/>
        <v>0.88100000000000001</v>
      </c>
      <c r="AG272" s="776">
        <v>100.8</v>
      </c>
      <c r="AH272" s="777">
        <v>104.42333218869298</v>
      </c>
      <c r="AI272" s="778">
        <v>98.5</v>
      </c>
      <c r="AP272" s="713">
        <v>91.3</v>
      </c>
    </row>
    <row r="273" spans="1:42" ht="13.5" customHeight="1">
      <c r="A273" s="726"/>
      <c r="B273" s="662"/>
      <c r="C273" s="611" t="s">
        <v>168</v>
      </c>
      <c r="D273" s="899">
        <v>123</v>
      </c>
      <c r="E273" s="652">
        <v>1262209</v>
      </c>
      <c r="F273" s="811">
        <v>966451</v>
      </c>
      <c r="G273" s="805">
        <v>110.6</v>
      </c>
      <c r="H273" s="673">
        <v>919676.06800000009</v>
      </c>
      <c r="I273" s="1734">
        <v>0.51</v>
      </c>
      <c r="J273" s="813">
        <v>1</v>
      </c>
      <c r="K273" s="1755">
        <v>0.97399999999999998</v>
      </c>
      <c r="L273" s="1651">
        <v>515696</v>
      </c>
      <c r="M273" s="814"/>
      <c r="N273" s="815"/>
      <c r="O273" s="815"/>
      <c r="P273" s="815"/>
      <c r="Q273" s="815"/>
      <c r="R273" s="815"/>
      <c r="S273" s="815"/>
      <c r="T273" s="815"/>
      <c r="U273" s="815"/>
      <c r="V273" s="815"/>
      <c r="W273" s="815"/>
      <c r="X273" s="789">
        <v>92.514103325415689</v>
      </c>
      <c r="Y273" s="800">
        <v>56369</v>
      </c>
      <c r="Z273" s="791">
        <v>103.4</v>
      </c>
      <c r="AA273" s="801">
        <f t="shared" si="6"/>
        <v>545155</v>
      </c>
      <c r="AB273" s="793">
        <v>112.21437924738245</v>
      </c>
      <c r="AC273" s="794">
        <v>101.1</v>
      </c>
      <c r="AD273" s="795">
        <v>99.5</v>
      </c>
      <c r="AE273" s="796">
        <v>126.6</v>
      </c>
      <c r="AF273" s="799">
        <f t="shared" si="7"/>
        <v>0.90100000000000002</v>
      </c>
      <c r="AG273" s="776">
        <v>100.6</v>
      </c>
      <c r="AH273" s="777">
        <v>104.12211103814867</v>
      </c>
      <c r="AI273" s="778">
        <v>100.1</v>
      </c>
      <c r="AP273" s="713">
        <v>87.5</v>
      </c>
    </row>
    <row r="274" spans="1:42" ht="13.5" customHeight="1">
      <c r="A274" s="720">
        <v>1998</v>
      </c>
      <c r="B274" s="661" t="s">
        <v>179</v>
      </c>
      <c r="C274" s="606" t="s">
        <v>418</v>
      </c>
      <c r="D274" s="893">
        <v>124.1</v>
      </c>
      <c r="E274" s="641">
        <v>1215177</v>
      </c>
      <c r="F274" s="807">
        <v>758377</v>
      </c>
      <c r="G274" s="808">
        <v>118.2</v>
      </c>
      <c r="H274" s="678">
        <v>846362.33399999992</v>
      </c>
      <c r="I274" s="1732">
        <v>0.48</v>
      </c>
      <c r="J274" s="809">
        <v>4</v>
      </c>
      <c r="K274" s="1754">
        <v>0.91300000000000003</v>
      </c>
      <c r="L274" s="1650">
        <v>334319</v>
      </c>
      <c r="M274" s="803"/>
      <c r="N274" s="767"/>
      <c r="O274" s="767"/>
      <c r="P274" s="767"/>
      <c r="Q274" s="767"/>
      <c r="R274" s="816">
        <v>158.35277979818096</v>
      </c>
      <c r="S274" s="816">
        <v>55.583404819428949</v>
      </c>
      <c r="T274" s="816">
        <v>127.84615391624986</v>
      </c>
      <c r="U274" s="816">
        <v>21.48627721888689</v>
      </c>
      <c r="V274" s="816">
        <v>76.819357678403037</v>
      </c>
      <c r="W274" s="816">
        <v>147.80160039937175</v>
      </c>
      <c r="X274" s="817">
        <f t="shared" ref="X274:X337" si="8">ROUND((R274*R$5+S274*S$5+T274*T$5+U274*U$5+V274*V$5+W274*W$5)/SUM($R$5:$W$5),1)</f>
        <v>101.3</v>
      </c>
      <c r="Y274" s="797">
        <v>34973</v>
      </c>
      <c r="Z274" s="782">
        <v>103.4</v>
      </c>
      <c r="AA274" s="798">
        <f t="shared" si="6"/>
        <v>338230</v>
      </c>
      <c r="AB274" s="784">
        <v>101.90096976610455</v>
      </c>
      <c r="AC274" s="785">
        <v>101.1</v>
      </c>
      <c r="AD274" s="786">
        <v>97.2</v>
      </c>
      <c r="AE274" s="787">
        <v>125.6</v>
      </c>
      <c r="AF274" s="799">
        <f t="shared" si="7"/>
        <v>0.84399999999999997</v>
      </c>
      <c r="AG274" s="776">
        <v>100.6</v>
      </c>
      <c r="AH274" s="777">
        <v>104.22251808833011</v>
      </c>
      <c r="AI274" s="778">
        <v>90.9</v>
      </c>
      <c r="AJ274" s="713">
        <v>122.5</v>
      </c>
      <c r="AK274" s="713">
        <v>72.2</v>
      </c>
      <c r="AL274" s="713">
        <v>100.9</v>
      </c>
      <c r="AM274" s="713">
        <v>25.5</v>
      </c>
      <c r="AN274" s="713">
        <v>68.3</v>
      </c>
      <c r="AO274" s="713">
        <v>100.8</v>
      </c>
    </row>
    <row r="275" spans="1:42" ht="13.5" customHeight="1">
      <c r="A275" s="726"/>
      <c r="B275" s="662"/>
      <c r="C275" s="608" t="s">
        <v>419</v>
      </c>
      <c r="D275" s="895">
        <v>120.8</v>
      </c>
      <c r="E275" s="645">
        <v>1159884</v>
      </c>
      <c r="F275" s="804">
        <v>801342</v>
      </c>
      <c r="G275" s="805">
        <v>113.7</v>
      </c>
      <c r="H275" s="668">
        <v>912038.946</v>
      </c>
      <c r="I275" s="1732">
        <v>0.45</v>
      </c>
      <c r="J275" s="806">
        <v>2.4</v>
      </c>
      <c r="K275" s="1753">
        <v>0.92800000000000005</v>
      </c>
      <c r="L275" s="1649">
        <v>384863</v>
      </c>
      <c r="M275" s="803"/>
      <c r="N275" s="767"/>
      <c r="O275" s="767"/>
      <c r="P275" s="767"/>
      <c r="Q275" s="767"/>
      <c r="R275" s="816">
        <v>147.75283861985375</v>
      </c>
      <c r="S275" s="816">
        <v>50.733329329644988</v>
      </c>
      <c r="T275" s="816">
        <v>119.73698260738961</v>
      </c>
      <c r="U275" s="816">
        <v>21.06497766557538</v>
      </c>
      <c r="V275" s="816">
        <v>85.929706099999891</v>
      </c>
      <c r="W275" s="816">
        <v>147.5083432557222</v>
      </c>
      <c r="X275" s="817">
        <f t="shared" si="8"/>
        <v>97.5</v>
      </c>
      <c r="Y275" s="797">
        <v>27986</v>
      </c>
      <c r="Z275" s="782">
        <v>103.5</v>
      </c>
      <c r="AA275" s="798">
        <f t="shared" si="6"/>
        <v>270396</v>
      </c>
      <c r="AB275" s="784">
        <v>105.15193579824648</v>
      </c>
      <c r="AC275" s="785">
        <v>100.9</v>
      </c>
      <c r="AD275" s="786">
        <v>98.8</v>
      </c>
      <c r="AE275" s="787">
        <v>125.2</v>
      </c>
      <c r="AF275" s="799">
        <f t="shared" si="7"/>
        <v>0.85799999999999998</v>
      </c>
      <c r="AG275" s="776">
        <v>100.6</v>
      </c>
      <c r="AH275" s="777">
        <v>104.12211103814867</v>
      </c>
      <c r="AI275" s="778">
        <v>93.8</v>
      </c>
      <c r="AJ275" s="713">
        <v>114.3</v>
      </c>
      <c r="AK275" s="713">
        <v>65.900000000000006</v>
      </c>
      <c r="AL275" s="713">
        <v>94.5</v>
      </c>
      <c r="AM275" s="713">
        <v>25</v>
      </c>
      <c r="AN275" s="713">
        <v>76.400000000000006</v>
      </c>
      <c r="AO275" s="713">
        <v>100.6</v>
      </c>
    </row>
    <row r="276" spans="1:42" ht="13.5" customHeight="1">
      <c r="A276" s="726"/>
      <c r="B276" s="662"/>
      <c r="C276" s="608" t="s">
        <v>420</v>
      </c>
      <c r="D276" s="895">
        <v>120.2</v>
      </c>
      <c r="E276" s="645">
        <v>1220867</v>
      </c>
      <c r="F276" s="804">
        <v>738091</v>
      </c>
      <c r="G276" s="805">
        <v>113.1</v>
      </c>
      <c r="H276" s="668">
        <v>918188.85600000015</v>
      </c>
      <c r="I276" s="1732">
        <v>0.43</v>
      </c>
      <c r="J276" s="806">
        <v>-12.4</v>
      </c>
      <c r="K276" s="1753">
        <v>1.173</v>
      </c>
      <c r="L276" s="1649">
        <v>469185</v>
      </c>
      <c r="M276" s="803"/>
      <c r="N276" s="767"/>
      <c r="O276" s="767"/>
      <c r="P276" s="767"/>
      <c r="Q276" s="767"/>
      <c r="R276" s="816">
        <v>145.555289838981</v>
      </c>
      <c r="S276" s="816">
        <v>49.963476077298324</v>
      </c>
      <c r="T276" s="816">
        <v>137.09567744041857</v>
      </c>
      <c r="U276" s="816">
        <v>22.076096593522998</v>
      </c>
      <c r="V276" s="816">
        <v>80.418507672120313</v>
      </c>
      <c r="W276" s="816">
        <v>161.14480043542616</v>
      </c>
      <c r="X276" s="817">
        <f t="shared" si="8"/>
        <v>97</v>
      </c>
      <c r="Y276" s="797">
        <v>36611</v>
      </c>
      <c r="Z276" s="782">
        <v>103.6</v>
      </c>
      <c r="AA276" s="798">
        <f t="shared" si="6"/>
        <v>353388</v>
      </c>
      <c r="AB276" s="784">
        <v>133.28960731781993</v>
      </c>
      <c r="AC276" s="785">
        <v>100.6</v>
      </c>
      <c r="AD276" s="786">
        <v>99.2</v>
      </c>
      <c r="AE276" s="787">
        <v>124.7</v>
      </c>
      <c r="AF276" s="799">
        <f t="shared" si="7"/>
        <v>1.0840000000000001</v>
      </c>
      <c r="AG276" s="776">
        <v>100.6</v>
      </c>
      <c r="AH276" s="777">
        <v>104.1522331532031</v>
      </c>
      <c r="AI276" s="778">
        <v>118.9</v>
      </c>
      <c r="AJ276" s="713">
        <v>112.6</v>
      </c>
      <c r="AK276" s="713">
        <v>64.900000000000006</v>
      </c>
      <c r="AL276" s="713">
        <v>108.2</v>
      </c>
      <c r="AM276" s="713">
        <v>26.2</v>
      </c>
      <c r="AN276" s="713">
        <v>71.5</v>
      </c>
      <c r="AO276" s="713">
        <v>109.9</v>
      </c>
    </row>
    <row r="277" spans="1:42" ht="13.5" customHeight="1">
      <c r="A277" s="726"/>
      <c r="B277" s="662"/>
      <c r="C277" s="608" t="s">
        <v>421</v>
      </c>
      <c r="D277" s="895">
        <v>121.6</v>
      </c>
      <c r="E277" s="645">
        <v>1195598</v>
      </c>
      <c r="F277" s="804">
        <v>798141</v>
      </c>
      <c r="G277" s="805">
        <v>125.9</v>
      </c>
      <c r="H277" s="668">
        <v>972534.23599999992</v>
      </c>
      <c r="I277" s="1732">
        <v>0.42</v>
      </c>
      <c r="J277" s="806">
        <v>9.1999999999999993</v>
      </c>
      <c r="K277" s="1753">
        <v>0.89</v>
      </c>
      <c r="L277" s="1649">
        <v>432187</v>
      </c>
      <c r="M277" s="803"/>
      <c r="N277" s="767"/>
      <c r="O277" s="767"/>
      <c r="P277" s="767"/>
      <c r="Q277" s="767"/>
      <c r="R277" s="816">
        <v>178.13071882603543</v>
      </c>
      <c r="S277" s="816">
        <v>48.654725548308996</v>
      </c>
      <c r="T277" s="816">
        <v>125.69215528733385</v>
      </c>
      <c r="U277" s="816">
        <v>21.06497766557538</v>
      </c>
      <c r="V277" s="816">
        <v>84.017657665837589</v>
      </c>
      <c r="W277" s="816">
        <v>144.86902896287629</v>
      </c>
      <c r="X277" s="817">
        <f t="shared" si="8"/>
        <v>107.8</v>
      </c>
      <c r="Y277" s="797">
        <v>33655</v>
      </c>
      <c r="Z277" s="782">
        <v>103.4</v>
      </c>
      <c r="AA277" s="798">
        <f t="shared" si="6"/>
        <v>325484</v>
      </c>
      <c r="AB277" s="784">
        <v>103.91881075157197</v>
      </c>
      <c r="AC277" s="785">
        <v>100.3</v>
      </c>
      <c r="AD277" s="786">
        <v>100.3</v>
      </c>
      <c r="AE277" s="787">
        <v>126.3</v>
      </c>
      <c r="AF277" s="799">
        <f t="shared" si="7"/>
        <v>0.82299999999999995</v>
      </c>
      <c r="AG277" s="776">
        <v>100.8</v>
      </c>
      <c r="AH277" s="777">
        <v>104.32292513851152</v>
      </c>
      <c r="AI277" s="778">
        <v>92.7</v>
      </c>
      <c r="AJ277" s="713">
        <v>137.80000000000001</v>
      </c>
      <c r="AK277" s="713">
        <v>63.2</v>
      </c>
      <c r="AL277" s="713">
        <v>99.2</v>
      </c>
      <c r="AM277" s="713">
        <v>25</v>
      </c>
      <c r="AN277" s="713">
        <v>74.7</v>
      </c>
      <c r="AO277" s="713">
        <v>98.8</v>
      </c>
    </row>
    <row r="278" spans="1:42" ht="13.5" customHeight="1">
      <c r="A278" s="726"/>
      <c r="B278" s="662"/>
      <c r="C278" s="608" t="s">
        <v>422</v>
      </c>
      <c r="D278" s="895">
        <v>114.6</v>
      </c>
      <c r="E278" s="645">
        <v>1269014</v>
      </c>
      <c r="F278" s="804">
        <v>636605</v>
      </c>
      <c r="G278" s="805">
        <v>110.1</v>
      </c>
      <c r="H278" s="668">
        <v>894737.88</v>
      </c>
      <c r="I278" s="1732">
        <v>0.41</v>
      </c>
      <c r="J278" s="806">
        <v>5.8</v>
      </c>
      <c r="K278" s="1753">
        <v>0.82699999999999996</v>
      </c>
      <c r="L278" s="1649">
        <v>413263</v>
      </c>
      <c r="M278" s="803"/>
      <c r="N278" s="767"/>
      <c r="O278" s="767"/>
      <c r="P278" s="767"/>
      <c r="Q278" s="767"/>
      <c r="R278" s="816">
        <v>142.71140318138106</v>
      </c>
      <c r="S278" s="816">
        <v>47.038033718381008</v>
      </c>
      <c r="T278" s="816">
        <v>124.9319204771282</v>
      </c>
      <c r="U278" s="816">
        <v>21.402017308224586</v>
      </c>
      <c r="V278" s="816">
        <v>82.667976418193604</v>
      </c>
      <c r="W278" s="816">
        <v>134.16514321966781</v>
      </c>
      <c r="X278" s="817">
        <f t="shared" si="8"/>
        <v>94.4</v>
      </c>
      <c r="Y278" s="797">
        <v>34147</v>
      </c>
      <c r="Z278" s="782">
        <v>104</v>
      </c>
      <c r="AA278" s="798">
        <f t="shared" si="6"/>
        <v>328337</v>
      </c>
      <c r="AB278" s="784">
        <v>93.829605824234889</v>
      </c>
      <c r="AC278" s="785">
        <v>100.2</v>
      </c>
      <c r="AD278" s="786">
        <v>97.7</v>
      </c>
      <c r="AE278" s="787">
        <v>126</v>
      </c>
      <c r="AF278" s="799">
        <f t="shared" si="7"/>
        <v>0.76400000000000001</v>
      </c>
      <c r="AG278" s="776">
        <v>101.2</v>
      </c>
      <c r="AH278" s="777">
        <v>104.72455333923729</v>
      </c>
      <c r="AI278" s="778">
        <v>83.7</v>
      </c>
      <c r="AJ278" s="713">
        <v>110.4</v>
      </c>
      <c r="AK278" s="713">
        <v>61.1</v>
      </c>
      <c r="AL278" s="713">
        <v>98.6</v>
      </c>
      <c r="AM278" s="713">
        <v>25.4</v>
      </c>
      <c r="AN278" s="713">
        <v>73.5</v>
      </c>
      <c r="AO278" s="713">
        <v>91.5</v>
      </c>
    </row>
    <row r="279" spans="1:42" ht="13.5" customHeight="1">
      <c r="A279" s="726"/>
      <c r="B279" s="662"/>
      <c r="C279" s="608" t="s">
        <v>423</v>
      </c>
      <c r="D279" s="895">
        <v>123.6</v>
      </c>
      <c r="E279" s="645">
        <v>1281458</v>
      </c>
      <c r="F279" s="804">
        <v>828615</v>
      </c>
      <c r="G279" s="805">
        <v>132.19999999999999</v>
      </c>
      <c r="H279" s="668">
        <v>962608.93400000001</v>
      </c>
      <c r="I279" s="1732">
        <v>0.39</v>
      </c>
      <c r="J279" s="806">
        <v>-0.3</v>
      </c>
      <c r="K279" s="1753">
        <v>0.94899999999999995</v>
      </c>
      <c r="L279" s="1649">
        <v>412921</v>
      </c>
      <c r="M279" s="803"/>
      <c r="N279" s="767"/>
      <c r="O279" s="767"/>
      <c r="P279" s="767"/>
      <c r="Q279" s="767"/>
      <c r="R279" s="816">
        <v>190.79894120988988</v>
      </c>
      <c r="S279" s="816">
        <v>55.891346120367608</v>
      </c>
      <c r="T279" s="816">
        <v>139.24967606933458</v>
      </c>
      <c r="U279" s="816">
        <v>23.508515074782125</v>
      </c>
      <c r="V279" s="816">
        <v>72.882787372774771</v>
      </c>
      <c r="W279" s="816">
        <v>146.92182896842311</v>
      </c>
      <c r="X279" s="817">
        <f t="shared" si="8"/>
        <v>113.2</v>
      </c>
      <c r="Y279" s="797">
        <v>31329</v>
      </c>
      <c r="Z279" s="782">
        <v>103.6</v>
      </c>
      <c r="AA279" s="798">
        <f t="shared" si="6"/>
        <v>302403</v>
      </c>
      <c r="AB279" s="784">
        <v>108.40290183038844</v>
      </c>
      <c r="AC279" s="785">
        <v>100</v>
      </c>
      <c r="AD279" s="786">
        <v>98.6</v>
      </c>
      <c r="AE279" s="787">
        <v>125.2</v>
      </c>
      <c r="AF279" s="799">
        <f t="shared" si="7"/>
        <v>0.878</v>
      </c>
      <c r="AG279" s="776">
        <v>101.1</v>
      </c>
      <c r="AH279" s="777">
        <v>104.62414628905583</v>
      </c>
      <c r="AI279" s="778">
        <v>96.7</v>
      </c>
      <c r="AJ279" s="713">
        <v>147.6</v>
      </c>
      <c r="AK279" s="713">
        <v>72.599999999999994</v>
      </c>
      <c r="AL279" s="713">
        <v>109.9</v>
      </c>
      <c r="AM279" s="713">
        <v>27.9</v>
      </c>
      <c r="AN279" s="713">
        <v>64.8</v>
      </c>
      <c r="AO279" s="713">
        <v>100.2</v>
      </c>
    </row>
    <row r="280" spans="1:42" ht="13.5" customHeight="1">
      <c r="A280" s="726"/>
      <c r="B280" s="662"/>
      <c r="C280" s="608" t="s">
        <v>424</v>
      </c>
      <c r="D280" s="895">
        <v>116.7</v>
      </c>
      <c r="E280" s="645">
        <v>1301836</v>
      </c>
      <c r="F280" s="804">
        <v>827637</v>
      </c>
      <c r="G280" s="805">
        <v>115.4</v>
      </c>
      <c r="H280" s="668">
        <v>953295.78799999994</v>
      </c>
      <c r="I280" s="1732">
        <v>0.37</v>
      </c>
      <c r="J280" s="806">
        <v>0.5</v>
      </c>
      <c r="K280" s="1753">
        <v>0.88800000000000001</v>
      </c>
      <c r="L280" s="1649">
        <v>444814</v>
      </c>
      <c r="M280" s="803"/>
      <c r="N280" s="767"/>
      <c r="O280" s="767"/>
      <c r="P280" s="767"/>
      <c r="Q280" s="767"/>
      <c r="R280" s="816">
        <v>154.34548496247191</v>
      </c>
      <c r="S280" s="816">
        <v>49.347593475420986</v>
      </c>
      <c r="T280" s="816">
        <v>136.5888542336148</v>
      </c>
      <c r="U280" s="816">
        <v>21.317757397562286</v>
      </c>
      <c r="V280" s="816">
        <v>76.369463929188385</v>
      </c>
      <c r="W280" s="816">
        <v>148.68137183032042</v>
      </c>
      <c r="X280" s="817">
        <f t="shared" si="8"/>
        <v>98.9</v>
      </c>
      <c r="Y280" s="797">
        <v>46314</v>
      </c>
      <c r="Z280" s="782">
        <v>103.2</v>
      </c>
      <c r="AA280" s="798">
        <f t="shared" si="6"/>
        <v>448779</v>
      </c>
      <c r="AB280" s="784">
        <v>100.5557424424596</v>
      </c>
      <c r="AC280" s="785">
        <v>99.9</v>
      </c>
      <c r="AD280" s="786">
        <v>97.8</v>
      </c>
      <c r="AE280" s="787">
        <v>125.1</v>
      </c>
      <c r="AF280" s="799">
        <f t="shared" si="7"/>
        <v>0.82099999999999995</v>
      </c>
      <c r="AG280" s="776">
        <v>100.5</v>
      </c>
      <c r="AH280" s="777">
        <v>104.12211103814867</v>
      </c>
      <c r="AI280" s="778">
        <v>89.7</v>
      </c>
      <c r="AJ280" s="713">
        <v>119.4</v>
      </c>
      <c r="AK280" s="713">
        <v>64.099999999999994</v>
      </c>
      <c r="AL280" s="713">
        <v>107.8</v>
      </c>
      <c r="AM280" s="713">
        <v>25.3</v>
      </c>
      <c r="AN280" s="713">
        <v>67.900000000000006</v>
      </c>
      <c r="AO280" s="713">
        <v>101.4</v>
      </c>
    </row>
    <row r="281" spans="1:42" ht="13.5" customHeight="1">
      <c r="A281" s="726"/>
      <c r="B281" s="662"/>
      <c r="C281" s="608" t="s">
        <v>425</v>
      </c>
      <c r="D281" s="895">
        <v>117.3</v>
      </c>
      <c r="E281" s="645">
        <v>1231147</v>
      </c>
      <c r="F281" s="804">
        <v>659504</v>
      </c>
      <c r="G281" s="805">
        <v>116.1</v>
      </c>
      <c r="H281" s="668">
        <v>857488.35600000015</v>
      </c>
      <c r="I281" s="1732">
        <v>0.37</v>
      </c>
      <c r="J281" s="806">
        <v>-0.7</v>
      </c>
      <c r="K281" s="1753">
        <v>0.86699999999999999</v>
      </c>
      <c r="L281" s="1649">
        <v>394571</v>
      </c>
      <c r="M281" s="803"/>
      <c r="N281" s="767"/>
      <c r="O281" s="767"/>
      <c r="P281" s="767"/>
      <c r="Q281" s="767"/>
      <c r="R281" s="816">
        <v>149.821119825381</v>
      </c>
      <c r="S281" s="816">
        <v>52.657962460511641</v>
      </c>
      <c r="T281" s="816">
        <v>124.29839146862349</v>
      </c>
      <c r="U281" s="816">
        <v>20.222378558952364</v>
      </c>
      <c r="V281" s="816">
        <v>87.391860784947525</v>
      </c>
      <c r="W281" s="816">
        <v>154.8397718469609</v>
      </c>
      <c r="X281" s="817">
        <f t="shared" si="8"/>
        <v>99.5</v>
      </c>
      <c r="Y281" s="797">
        <v>30113</v>
      </c>
      <c r="Z281" s="782">
        <v>103.6</v>
      </c>
      <c r="AA281" s="798">
        <f t="shared" si="6"/>
        <v>290666</v>
      </c>
      <c r="AB281" s="784">
        <v>95.959549086672695</v>
      </c>
      <c r="AC281" s="785">
        <v>99.8</v>
      </c>
      <c r="AD281" s="786">
        <v>96.4</v>
      </c>
      <c r="AE281" s="787">
        <v>124</v>
      </c>
      <c r="AF281" s="799">
        <f t="shared" si="7"/>
        <v>0.80100000000000005</v>
      </c>
      <c r="AG281" s="776">
        <v>100.8</v>
      </c>
      <c r="AH281" s="777">
        <v>104.32292513851152</v>
      </c>
      <c r="AI281" s="778">
        <v>85.6</v>
      </c>
      <c r="AJ281" s="713">
        <v>115.9</v>
      </c>
      <c r="AK281" s="713">
        <v>68.400000000000006</v>
      </c>
      <c r="AL281" s="713">
        <v>98.1</v>
      </c>
      <c r="AM281" s="713">
        <v>24</v>
      </c>
      <c r="AN281" s="713">
        <v>77.7</v>
      </c>
      <c r="AO281" s="713">
        <v>105.6</v>
      </c>
    </row>
    <row r="282" spans="1:42" ht="13.5" customHeight="1">
      <c r="A282" s="726"/>
      <c r="B282" s="662"/>
      <c r="C282" s="608" t="s">
        <v>426</v>
      </c>
      <c r="D282" s="895">
        <v>112</v>
      </c>
      <c r="E282" s="645">
        <v>1284970</v>
      </c>
      <c r="F282" s="804">
        <v>740445</v>
      </c>
      <c r="G282" s="805">
        <v>97.2</v>
      </c>
      <c r="H282" s="668">
        <v>898776.79400000011</v>
      </c>
      <c r="I282" s="1732">
        <v>0.36</v>
      </c>
      <c r="J282" s="806">
        <v>-1.1000000000000001</v>
      </c>
      <c r="K282" s="1753">
        <v>0.94299999999999995</v>
      </c>
      <c r="L282" s="1649">
        <v>474398</v>
      </c>
      <c r="M282" s="803"/>
      <c r="N282" s="767"/>
      <c r="O282" s="767"/>
      <c r="P282" s="767"/>
      <c r="Q282" s="767"/>
      <c r="R282" s="816">
        <v>107.16281996138126</v>
      </c>
      <c r="S282" s="816">
        <v>53.350830387623631</v>
      </c>
      <c r="T282" s="816">
        <v>132.28085697578283</v>
      </c>
      <c r="U282" s="816">
        <v>20.55941820160157</v>
      </c>
      <c r="V282" s="816">
        <v>79.968613922905647</v>
      </c>
      <c r="W282" s="816">
        <v>146.92182896842311</v>
      </c>
      <c r="X282" s="817">
        <f t="shared" si="8"/>
        <v>83.5</v>
      </c>
      <c r="Y282" s="797">
        <v>28787</v>
      </c>
      <c r="Z282" s="782">
        <v>104.2</v>
      </c>
      <c r="AA282" s="798">
        <f t="shared" si="6"/>
        <v>276267</v>
      </c>
      <c r="AB282" s="784">
        <v>106.72136767583227</v>
      </c>
      <c r="AC282" s="785">
        <v>99.6</v>
      </c>
      <c r="AD282" s="786">
        <v>98.5</v>
      </c>
      <c r="AE282" s="787">
        <v>123.7</v>
      </c>
      <c r="AF282" s="799">
        <f t="shared" si="7"/>
        <v>0.872</v>
      </c>
      <c r="AG282" s="776">
        <v>101.2</v>
      </c>
      <c r="AH282" s="777">
        <v>104.82496038941872</v>
      </c>
      <c r="AI282" s="778">
        <v>95.2</v>
      </c>
      <c r="AJ282" s="713">
        <v>82.9</v>
      </c>
      <c r="AK282" s="713">
        <v>69.3</v>
      </c>
      <c r="AL282" s="713">
        <v>104.4</v>
      </c>
      <c r="AM282" s="713">
        <v>24.4</v>
      </c>
      <c r="AN282" s="713">
        <v>71.099999999999994</v>
      </c>
      <c r="AO282" s="713">
        <v>100.2</v>
      </c>
    </row>
    <row r="283" spans="1:42" ht="13.5" customHeight="1">
      <c r="A283" s="726"/>
      <c r="B283" s="662"/>
      <c r="C283" s="608" t="s">
        <v>166</v>
      </c>
      <c r="D283" s="895">
        <v>115.4</v>
      </c>
      <c r="E283" s="645">
        <v>1259273</v>
      </c>
      <c r="F283" s="804">
        <v>692987</v>
      </c>
      <c r="G283" s="805">
        <v>115</v>
      </c>
      <c r="H283" s="668">
        <v>931545.23700000008</v>
      </c>
      <c r="I283" s="1732">
        <v>0.35</v>
      </c>
      <c r="J283" s="806">
        <v>-1.4</v>
      </c>
      <c r="K283" s="1753">
        <v>0.91400000000000003</v>
      </c>
      <c r="L283" s="1649">
        <v>437712</v>
      </c>
      <c r="M283" s="803"/>
      <c r="N283" s="767"/>
      <c r="O283" s="767"/>
      <c r="P283" s="767"/>
      <c r="Q283" s="767"/>
      <c r="R283" s="816">
        <v>162.87714493527184</v>
      </c>
      <c r="S283" s="816">
        <v>43.881635383759694</v>
      </c>
      <c r="T283" s="816">
        <v>114.16192733254819</v>
      </c>
      <c r="U283" s="816">
        <v>22.328876325509903</v>
      </c>
      <c r="V283" s="816">
        <v>75.694623305366378</v>
      </c>
      <c r="W283" s="816">
        <v>147.94822897119656</v>
      </c>
      <c r="X283" s="817">
        <f t="shared" si="8"/>
        <v>98.5</v>
      </c>
      <c r="Y283" s="797">
        <v>33896</v>
      </c>
      <c r="Z283" s="782">
        <v>105.3</v>
      </c>
      <c r="AA283" s="798">
        <f t="shared" si="6"/>
        <v>321899</v>
      </c>
      <c r="AB283" s="784">
        <v>101.90096976610455</v>
      </c>
      <c r="AC283" s="785">
        <v>99.4</v>
      </c>
      <c r="AD283" s="786">
        <v>97.5</v>
      </c>
      <c r="AE283" s="787">
        <v>123</v>
      </c>
      <c r="AF283" s="799">
        <f t="shared" si="7"/>
        <v>0.84499999999999997</v>
      </c>
      <c r="AG283" s="776">
        <v>102.2</v>
      </c>
      <c r="AH283" s="777">
        <v>105.82903089123307</v>
      </c>
      <c r="AI283" s="778">
        <v>90.9</v>
      </c>
      <c r="AJ283" s="713">
        <v>126</v>
      </c>
      <c r="AK283" s="713">
        <v>57</v>
      </c>
      <c r="AL283" s="713">
        <v>90.1</v>
      </c>
      <c r="AM283" s="713">
        <v>26.5</v>
      </c>
      <c r="AN283" s="713">
        <v>67.3</v>
      </c>
      <c r="AO283" s="713">
        <v>100.9</v>
      </c>
    </row>
    <row r="284" spans="1:42" ht="13.5" customHeight="1">
      <c r="A284" s="726"/>
      <c r="B284" s="662" t="s">
        <v>173</v>
      </c>
      <c r="C284" s="608" t="s">
        <v>167</v>
      </c>
      <c r="D284" s="895">
        <v>115.4</v>
      </c>
      <c r="E284" s="645">
        <v>1169378</v>
      </c>
      <c r="F284" s="804">
        <v>665815</v>
      </c>
      <c r="G284" s="805">
        <v>111.5</v>
      </c>
      <c r="H284" s="668">
        <v>922739.13900000008</v>
      </c>
      <c r="I284" s="1732">
        <v>0.35</v>
      </c>
      <c r="J284" s="806">
        <v>1.4</v>
      </c>
      <c r="K284" s="1753">
        <v>0.91600000000000004</v>
      </c>
      <c r="L284" s="1649">
        <v>351077</v>
      </c>
      <c r="M284" s="803"/>
      <c r="N284" s="767"/>
      <c r="O284" s="767"/>
      <c r="P284" s="767"/>
      <c r="Q284" s="767"/>
      <c r="R284" s="816">
        <v>139.7382489484356</v>
      </c>
      <c r="S284" s="816">
        <v>60.202524333508919</v>
      </c>
      <c r="T284" s="816">
        <v>115.68239695295948</v>
      </c>
      <c r="U284" s="816">
        <v>22.076096593522998</v>
      </c>
      <c r="V284" s="816">
        <v>80.081087360209324</v>
      </c>
      <c r="W284" s="816">
        <v>148.09485754302131</v>
      </c>
      <c r="X284" s="817">
        <f t="shared" si="8"/>
        <v>95.6</v>
      </c>
      <c r="Y284" s="797">
        <v>34905</v>
      </c>
      <c r="Z284" s="782">
        <v>105.2</v>
      </c>
      <c r="AA284" s="798">
        <f t="shared" si="6"/>
        <v>331797</v>
      </c>
      <c r="AB284" s="784">
        <v>103.24619708974949</v>
      </c>
      <c r="AC284" s="785">
        <v>99.1</v>
      </c>
      <c r="AD284" s="786">
        <v>97.7</v>
      </c>
      <c r="AE284" s="787">
        <v>123.7</v>
      </c>
      <c r="AF284" s="799">
        <f t="shared" si="7"/>
        <v>0.84699999999999998</v>
      </c>
      <c r="AG284" s="776">
        <v>102.4</v>
      </c>
      <c r="AH284" s="777">
        <v>106.02984499159595</v>
      </c>
      <c r="AI284" s="778">
        <v>92.1</v>
      </c>
      <c r="AJ284" s="713">
        <v>108.1</v>
      </c>
      <c r="AK284" s="713">
        <v>78.2</v>
      </c>
      <c r="AL284" s="713">
        <v>91.3</v>
      </c>
      <c r="AM284" s="713">
        <v>26.2</v>
      </c>
      <c r="AN284" s="713">
        <v>71.2</v>
      </c>
      <c r="AO284" s="713">
        <v>101</v>
      </c>
    </row>
    <row r="285" spans="1:42" ht="13.5" customHeight="1">
      <c r="A285" s="750"/>
      <c r="B285" s="788" t="s">
        <v>147</v>
      </c>
      <c r="C285" s="611" t="s">
        <v>168</v>
      </c>
      <c r="D285" s="899">
        <v>114.6</v>
      </c>
      <c r="E285" s="652">
        <v>1155843</v>
      </c>
      <c r="F285" s="811">
        <v>729795</v>
      </c>
      <c r="G285" s="812">
        <v>112.8</v>
      </c>
      <c r="H285" s="673">
        <v>896270.1</v>
      </c>
      <c r="I285" s="1734">
        <v>0.35</v>
      </c>
      <c r="J285" s="813">
        <v>-1.8</v>
      </c>
      <c r="K285" s="1755">
        <v>0.92400000000000004</v>
      </c>
      <c r="L285" s="1651">
        <v>435229</v>
      </c>
      <c r="M285" s="803"/>
      <c r="N285" s="767"/>
      <c r="O285" s="767"/>
      <c r="P285" s="767"/>
      <c r="Q285" s="767"/>
      <c r="R285" s="818">
        <v>150.59672527745374</v>
      </c>
      <c r="S285" s="818">
        <v>46.268180466034352</v>
      </c>
      <c r="T285" s="818">
        <v>141.1502630948487</v>
      </c>
      <c r="U285" s="818">
        <v>23.508515074782125</v>
      </c>
      <c r="V285" s="818">
        <v>73.670101433900427</v>
      </c>
      <c r="W285" s="818">
        <v>158.06560042710589</v>
      </c>
      <c r="X285" s="819">
        <f t="shared" si="8"/>
        <v>96.8</v>
      </c>
      <c r="Y285" s="800">
        <v>53153</v>
      </c>
      <c r="Z285" s="791">
        <v>104.4</v>
      </c>
      <c r="AA285" s="801">
        <f t="shared" si="6"/>
        <v>509128</v>
      </c>
      <c r="AB285" s="793">
        <v>104.14301530551279</v>
      </c>
      <c r="AC285" s="794">
        <v>99.1</v>
      </c>
      <c r="AD285" s="795">
        <v>97.7</v>
      </c>
      <c r="AE285" s="796">
        <v>123.7</v>
      </c>
      <c r="AF285" s="799">
        <f t="shared" si="7"/>
        <v>0.85399999999999998</v>
      </c>
      <c r="AG285" s="776">
        <v>101.6</v>
      </c>
      <c r="AH285" s="777">
        <v>105.12618153996303</v>
      </c>
      <c r="AI285" s="778">
        <v>92.9</v>
      </c>
      <c r="AJ285" s="713">
        <v>116.5</v>
      </c>
      <c r="AK285" s="713">
        <v>60.1</v>
      </c>
      <c r="AL285" s="713">
        <v>111.4</v>
      </c>
      <c r="AM285" s="713">
        <v>27.9</v>
      </c>
      <c r="AN285" s="713">
        <v>65.5</v>
      </c>
      <c r="AO285" s="713">
        <v>107.8</v>
      </c>
    </row>
    <row r="286" spans="1:42" ht="13.5" customHeight="1">
      <c r="A286" s="726">
        <v>1999</v>
      </c>
      <c r="B286" s="662" t="s">
        <v>180</v>
      </c>
      <c r="C286" s="606" t="s">
        <v>418</v>
      </c>
      <c r="D286" s="895">
        <v>117.3</v>
      </c>
      <c r="E286" s="645">
        <v>3467177</v>
      </c>
      <c r="F286" s="804">
        <v>543921</v>
      </c>
      <c r="G286" s="805">
        <v>117.2</v>
      </c>
      <c r="H286" s="668">
        <v>1010896.1460000001</v>
      </c>
      <c r="I286" s="1732">
        <v>0.36</v>
      </c>
      <c r="J286" s="806">
        <v>-3.7</v>
      </c>
      <c r="K286" s="1753">
        <v>0.86499999999999999</v>
      </c>
      <c r="L286" s="1649">
        <v>304572</v>
      </c>
      <c r="M286" s="803"/>
      <c r="N286" s="821"/>
      <c r="O286" s="821"/>
      <c r="P286" s="821"/>
      <c r="Q286" s="821"/>
      <c r="R286" s="816">
        <v>160.55032857905368</v>
      </c>
      <c r="S286" s="816">
        <v>47.730901645493006</v>
      </c>
      <c r="T286" s="816">
        <v>128.35297712305362</v>
      </c>
      <c r="U286" s="816">
        <v>26.457611947962675</v>
      </c>
      <c r="V286" s="816">
        <v>75.807096742670069</v>
      </c>
      <c r="W286" s="816">
        <v>180.20651477264673</v>
      </c>
      <c r="X286" s="817">
        <f t="shared" si="8"/>
        <v>100.5</v>
      </c>
      <c r="Y286" s="797">
        <v>34154</v>
      </c>
      <c r="Z286" s="782">
        <v>104.2</v>
      </c>
      <c r="AA286" s="798">
        <f t="shared" si="6"/>
        <v>327774</v>
      </c>
      <c r="AB286" s="784">
        <v>95.174833147879824</v>
      </c>
      <c r="AC286" s="785">
        <v>98.8</v>
      </c>
      <c r="AD286" s="786">
        <v>96.2</v>
      </c>
      <c r="AE286" s="787">
        <v>122.3</v>
      </c>
      <c r="AF286" s="799">
        <f t="shared" si="7"/>
        <v>0.79900000000000004</v>
      </c>
      <c r="AG286" s="776">
        <v>101.3</v>
      </c>
      <c r="AH286" s="777">
        <v>104.82496038941872</v>
      </c>
      <c r="AI286" s="778">
        <v>84.9</v>
      </c>
      <c r="AJ286" s="713">
        <v>124.2</v>
      </c>
      <c r="AK286" s="713">
        <v>62</v>
      </c>
      <c r="AL286" s="713">
        <v>101.3</v>
      </c>
      <c r="AM286" s="713">
        <v>31.4</v>
      </c>
      <c r="AN286" s="713">
        <v>67.400000000000006</v>
      </c>
      <c r="AO286" s="713">
        <v>122.9</v>
      </c>
    </row>
    <row r="287" spans="1:42" ht="13.5" customHeight="1">
      <c r="A287" s="726"/>
      <c r="B287" s="662"/>
      <c r="C287" s="608" t="s">
        <v>419</v>
      </c>
      <c r="D287" s="895">
        <v>113.1</v>
      </c>
      <c r="E287" s="645">
        <v>3433636</v>
      </c>
      <c r="F287" s="804">
        <v>668233</v>
      </c>
      <c r="G287" s="805">
        <v>107.3</v>
      </c>
      <c r="H287" s="668">
        <v>1057864.227</v>
      </c>
      <c r="I287" s="1732">
        <v>0.35</v>
      </c>
      <c r="J287" s="806">
        <v>-2.6</v>
      </c>
      <c r="K287" s="1753">
        <v>0.89200000000000002</v>
      </c>
      <c r="L287" s="1649">
        <v>332218</v>
      </c>
      <c r="M287" s="803"/>
      <c r="N287" s="821"/>
      <c r="O287" s="821"/>
      <c r="P287" s="821"/>
      <c r="Q287" s="821"/>
      <c r="R287" s="816">
        <v>138.70410834567195</v>
      </c>
      <c r="S287" s="816">
        <v>45.806268514626346</v>
      </c>
      <c r="T287" s="816">
        <v>128.60638872645549</v>
      </c>
      <c r="U287" s="816">
        <v>27.300211054585692</v>
      </c>
      <c r="V287" s="816">
        <v>74.344942057722406</v>
      </c>
      <c r="W287" s="816">
        <v>190.91040051585517</v>
      </c>
      <c r="X287" s="817">
        <f t="shared" si="8"/>
        <v>92.1</v>
      </c>
      <c r="Y287" s="797">
        <v>26848</v>
      </c>
      <c r="Z287" s="782">
        <v>103.3</v>
      </c>
      <c r="AA287" s="798">
        <f t="shared" si="6"/>
        <v>259903</v>
      </c>
      <c r="AB287" s="784">
        <v>98.42579918002177</v>
      </c>
      <c r="AC287" s="785">
        <v>98.5</v>
      </c>
      <c r="AD287" s="786">
        <v>96.7</v>
      </c>
      <c r="AE287" s="787">
        <v>121.5</v>
      </c>
      <c r="AF287" s="799">
        <f t="shared" si="7"/>
        <v>0.82499999999999996</v>
      </c>
      <c r="AG287" s="776">
        <v>100.6</v>
      </c>
      <c r="AH287" s="777">
        <v>104.12211103814867</v>
      </c>
      <c r="AI287" s="778">
        <v>87.8</v>
      </c>
      <c r="AJ287" s="713">
        <v>107.3</v>
      </c>
      <c r="AK287" s="713">
        <v>59.5</v>
      </c>
      <c r="AL287" s="713">
        <v>101.5</v>
      </c>
      <c r="AM287" s="713">
        <v>32.4</v>
      </c>
      <c r="AN287" s="713">
        <v>66.099999999999994</v>
      </c>
      <c r="AO287" s="713">
        <v>130.19999999999999</v>
      </c>
    </row>
    <row r="288" spans="1:42" ht="13.5" customHeight="1">
      <c r="A288" s="726"/>
      <c r="B288" s="662"/>
      <c r="C288" s="608" t="s">
        <v>420</v>
      </c>
      <c r="D288" s="895">
        <v>117.8</v>
      </c>
      <c r="E288" s="645">
        <v>3681301</v>
      </c>
      <c r="F288" s="804">
        <v>726441</v>
      </c>
      <c r="G288" s="805">
        <v>119.2</v>
      </c>
      <c r="H288" s="668">
        <v>1081206.0929999999</v>
      </c>
      <c r="I288" s="1732">
        <v>0.35</v>
      </c>
      <c r="J288" s="806">
        <v>-8.1999999999999993</v>
      </c>
      <c r="K288" s="1753">
        <v>1.18</v>
      </c>
      <c r="L288" s="1649">
        <v>432295</v>
      </c>
      <c r="M288" s="803"/>
      <c r="N288" s="821"/>
      <c r="O288" s="821"/>
      <c r="P288" s="821"/>
      <c r="Q288" s="821"/>
      <c r="R288" s="816">
        <v>159.77472312698094</v>
      </c>
      <c r="S288" s="816">
        <v>50.502373353940975</v>
      </c>
      <c r="T288" s="816">
        <v>132.15415117408187</v>
      </c>
      <c r="U288" s="816">
        <v>27.890030429221802</v>
      </c>
      <c r="V288" s="816">
        <v>79.968613922905647</v>
      </c>
      <c r="W288" s="816">
        <v>171.26217189133553</v>
      </c>
      <c r="X288" s="817">
        <f t="shared" si="8"/>
        <v>102.2</v>
      </c>
      <c r="Y288" s="797">
        <v>33939</v>
      </c>
      <c r="Z288" s="782">
        <v>103.2</v>
      </c>
      <c r="AA288" s="798">
        <f t="shared" si="6"/>
        <v>328866</v>
      </c>
      <c r="AB288" s="784">
        <v>130.48705039355963</v>
      </c>
      <c r="AC288" s="785">
        <v>98.3</v>
      </c>
      <c r="AD288" s="786">
        <v>96.9</v>
      </c>
      <c r="AE288" s="787">
        <v>121.3</v>
      </c>
      <c r="AF288" s="799">
        <f t="shared" si="7"/>
        <v>1.091</v>
      </c>
      <c r="AG288" s="776">
        <v>100.6</v>
      </c>
      <c r="AH288" s="777">
        <v>104.12211103814867</v>
      </c>
      <c r="AI288" s="778">
        <v>116.4</v>
      </c>
      <c r="AJ288" s="713">
        <v>123.6</v>
      </c>
      <c r="AK288" s="713">
        <v>65.599999999999994</v>
      </c>
      <c r="AL288" s="713">
        <v>104.3</v>
      </c>
      <c r="AM288" s="713">
        <v>33.1</v>
      </c>
      <c r="AN288" s="713">
        <v>71.099999999999994</v>
      </c>
      <c r="AO288" s="713">
        <v>116.8</v>
      </c>
    </row>
    <row r="289" spans="1:41" ht="13.5" customHeight="1">
      <c r="A289" s="726"/>
      <c r="B289" s="662"/>
      <c r="C289" s="608" t="s">
        <v>421</v>
      </c>
      <c r="D289" s="895">
        <v>113.9</v>
      </c>
      <c r="E289" s="645">
        <v>3539930</v>
      </c>
      <c r="F289" s="804">
        <v>662138</v>
      </c>
      <c r="G289" s="805">
        <v>110.1</v>
      </c>
      <c r="H289" s="668">
        <v>1145894.7510000002</v>
      </c>
      <c r="I289" s="1732">
        <v>0.32</v>
      </c>
      <c r="J289" s="806">
        <v>-5.3</v>
      </c>
      <c r="K289" s="1753">
        <v>0.86199999999999999</v>
      </c>
      <c r="L289" s="1649">
        <v>375019</v>
      </c>
      <c r="M289" s="803"/>
      <c r="N289" s="821"/>
      <c r="O289" s="821"/>
      <c r="P289" s="821"/>
      <c r="Q289" s="821"/>
      <c r="R289" s="816">
        <v>139.47971379774472</v>
      </c>
      <c r="S289" s="816">
        <v>49.116637499716987</v>
      </c>
      <c r="T289" s="816">
        <v>134.94167881150258</v>
      </c>
      <c r="U289" s="816">
        <v>26.710391679949581</v>
      </c>
      <c r="V289" s="816">
        <v>78.393985800654349</v>
      </c>
      <c r="W289" s="816">
        <v>169.06274331396392</v>
      </c>
      <c r="X289" s="817">
        <f t="shared" si="8"/>
        <v>94.4</v>
      </c>
      <c r="Y289" s="797">
        <v>31701</v>
      </c>
      <c r="Z289" s="782">
        <v>103.2</v>
      </c>
      <c r="AA289" s="798">
        <f t="shared" si="6"/>
        <v>307180</v>
      </c>
      <c r="AB289" s="784">
        <v>97.192674133347239</v>
      </c>
      <c r="AC289" s="785">
        <v>98.2</v>
      </c>
      <c r="AD289" s="786">
        <v>97.3</v>
      </c>
      <c r="AE289" s="787">
        <v>123.2</v>
      </c>
      <c r="AF289" s="799">
        <f t="shared" si="7"/>
        <v>0.79600000000000004</v>
      </c>
      <c r="AG289" s="776">
        <v>100.7</v>
      </c>
      <c r="AH289" s="777">
        <v>104.32292513851152</v>
      </c>
      <c r="AI289" s="778">
        <v>86.7</v>
      </c>
      <c r="AJ289" s="713">
        <v>107.9</v>
      </c>
      <c r="AK289" s="713">
        <v>63.8</v>
      </c>
      <c r="AL289" s="713">
        <v>106.5</v>
      </c>
      <c r="AM289" s="713">
        <v>31.7</v>
      </c>
      <c r="AN289" s="713">
        <v>69.7</v>
      </c>
      <c r="AO289" s="713">
        <v>115.3</v>
      </c>
    </row>
    <row r="290" spans="1:41" ht="13.5" customHeight="1">
      <c r="A290" s="726"/>
      <c r="B290" s="662"/>
      <c r="C290" s="608" t="s">
        <v>422</v>
      </c>
      <c r="D290" s="895">
        <v>116.4</v>
      </c>
      <c r="E290" s="645">
        <v>3569767</v>
      </c>
      <c r="F290" s="804">
        <v>713220</v>
      </c>
      <c r="G290" s="805">
        <v>115.6</v>
      </c>
      <c r="H290" s="668">
        <v>1054860.915</v>
      </c>
      <c r="I290" s="1732">
        <v>0.33</v>
      </c>
      <c r="J290" s="806">
        <v>-3.5</v>
      </c>
      <c r="K290" s="1753">
        <v>0.83499999999999996</v>
      </c>
      <c r="L290" s="1649">
        <v>314079</v>
      </c>
      <c r="M290" s="803"/>
      <c r="N290" s="821"/>
      <c r="O290" s="821"/>
      <c r="P290" s="821"/>
      <c r="Q290" s="821"/>
      <c r="R290" s="816">
        <v>145.555289838981</v>
      </c>
      <c r="S290" s="816">
        <v>51.734138557695644</v>
      </c>
      <c r="T290" s="816">
        <v>132.02744537238092</v>
      </c>
      <c r="U290" s="816">
        <v>28.058550250546407</v>
      </c>
      <c r="V290" s="816">
        <v>88.291648283376844</v>
      </c>
      <c r="W290" s="816">
        <v>164.22400044374638</v>
      </c>
      <c r="X290" s="817">
        <f t="shared" si="8"/>
        <v>99.2</v>
      </c>
      <c r="Y290" s="797">
        <v>33381</v>
      </c>
      <c r="Z290" s="782">
        <v>103.2</v>
      </c>
      <c r="AA290" s="798">
        <f t="shared" si="6"/>
        <v>323459</v>
      </c>
      <c r="AB290" s="784">
        <v>93.38119671635323</v>
      </c>
      <c r="AC290" s="785">
        <v>98.3</v>
      </c>
      <c r="AD290" s="786">
        <v>96.5</v>
      </c>
      <c r="AE290" s="787">
        <v>123.2</v>
      </c>
      <c r="AF290" s="799">
        <f t="shared" si="7"/>
        <v>0.77200000000000002</v>
      </c>
      <c r="AG290" s="776">
        <v>100.7</v>
      </c>
      <c r="AH290" s="777">
        <v>104.32292513851152</v>
      </c>
      <c r="AI290" s="778">
        <v>83.3</v>
      </c>
      <c r="AJ290" s="713">
        <v>112.6</v>
      </c>
      <c r="AK290" s="713">
        <v>67.2</v>
      </c>
      <c r="AL290" s="713">
        <v>104.2</v>
      </c>
      <c r="AM290" s="713">
        <v>33.299999999999997</v>
      </c>
      <c r="AN290" s="713">
        <v>78.5</v>
      </c>
      <c r="AO290" s="713">
        <v>112</v>
      </c>
    </row>
    <row r="291" spans="1:41" ht="13.5" customHeight="1">
      <c r="A291" s="726"/>
      <c r="B291" s="662"/>
      <c r="C291" s="608" t="s">
        <v>423</v>
      </c>
      <c r="D291" s="895">
        <v>113.1</v>
      </c>
      <c r="E291" s="645">
        <v>3869397</v>
      </c>
      <c r="F291" s="804">
        <v>769825</v>
      </c>
      <c r="G291" s="805">
        <v>106.5</v>
      </c>
      <c r="H291" s="668">
        <v>1142903.5119999999</v>
      </c>
      <c r="I291" s="1732">
        <v>0.34</v>
      </c>
      <c r="J291" s="806">
        <v>-3.6</v>
      </c>
      <c r="K291" s="1753">
        <v>0.874</v>
      </c>
      <c r="L291" s="1649">
        <v>388486</v>
      </c>
      <c r="M291" s="803"/>
      <c r="N291" s="821"/>
      <c r="O291" s="821"/>
      <c r="P291" s="821"/>
      <c r="Q291" s="821"/>
      <c r="R291" s="816">
        <v>128.49196989338114</v>
      </c>
      <c r="S291" s="816">
        <v>52.503991810042308</v>
      </c>
      <c r="T291" s="816">
        <v>119.61027680568867</v>
      </c>
      <c r="U291" s="816">
        <v>26.54187185862498</v>
      </c>
      <c r="V291" s="816">
        <v>84.692498289659568</v>
      </c>
      <c r="W291" s="816">
        <v>168.32960045484006</v>
      </c>
      <c r="X291" s="817">
        <f t="shared" si="8"/>
        <v>91.4</v>
      </c>
      <c r="Y291" s="797">
        <v>30593</v>
      </c>
      <c r="Z291" s="782">
        <v>102.8</v>
      </c>
      <c r="AA291" s="798">
        <f t="shared" si="6"/>
        <v>297597</v>
      </c>
      <c r="AB291" s="784">
        <v>99.546821949725881</v>
      </c>
      <c r="AC291" s="785">
        <v>98.3</v>
      </c>
      <c r="AD291" s="786">
        <v>98.2</v>
      </c>
      <c r="AE291" s="787">
        <v>123.3</v>
      </c>
      <c r="AF291" s="799">
        <f t="shared" si="7"/>
        <v>0.80800000000000005</v>
      </c>
      <c r="AG291" s="776">
        <v>100.5</v>
      </c>
      <c r="AH291" s="777">
        <v>104.12211103814867</v>
      </c>
      <c r="AI291" s="778">
        <v>88.8</v>
      </c>
      <c r="AJ291" s="713">
        <v>99.4</v>
      </c>
      <c r="AK291" s="713">
        <v>68.2</v>
      </c>
      <c r="AL291" s="713">
        <v>94.4</v>
      </c>
      <c r="AM291" s="713">
        <v>31.5</v>
      </c>
      <c r="AN291" s="713">
        <v>75.3</v>
      </c>
      <c r="AO291" s="713">
        <v>114.8</v>
      </c>
    </row>
    <row r="292" spans="1:41" ht="13.5" customHeight="1">
      <c r="A292" s="726"/>
      <c r="B292" s="662"/>
      <c r="C292" s="608" t="s">
        <v>424</v>
      </c>
      <c r="D292" s="895">
        <v>117.4</v>
      </c>
      <c r="E292" s="645">
        <v>3987766</v>
      </c>
      <c r="F292" s="804">
        <v>655811</v>
      </c>
      <c r="G292" s="805">
        <v>115.5</v>
      </c>
      <c r="H292" s="668">
        <v>1131594.2220000001</v>
      </c>
      <c r="I292" s="1732">
        <v>0.35</v>
      </c>
      <c r="J292" s="806">
        <v>-4.7</v>
      </c>
      <c r="K292" s="1753">
        <v>0.90100000000000002</v>
      </c>
      <c r="L292" s="1649">
        <v>392776</v>
      </c>
      <c r="M292" s="803"/>
      <c r="N292" s="821"/>
      <c r="O292" s="821"/>
      <c r="P292" s="821"/>
      <c r="Q292" s="821"/>
      <c r="R292" s="816">
        <v>148.78697922261736</v>
      </c>
      <c r="S292" s="816">
        <v>50.887299980114307</v>
      </c>
      <c r="T292" s="816">
        <v>114.41533893595006</v>
      </c>
      <c r="U292" s="816">
        <v>28.058550250546407</v>
      </c>
      <c r="V292" s="816">
        <v>91.10348421596845</v>
      </c>
      <c r="W292" s="816">
        <v>146.33531468112403</v>
      </c>
      <c r="X292" s="817">
        <f t="shared" si="8"/>
        <v>99</v>
      </c>
      <c r="Y292" s="797">
        <v>44613</v>
      </c>
      <c r="Z292" s="782">
        <v>102.7</v>
      </c>
      <c r="AA292" s="798">
        <f t="shared" si="6"/>
        <v>434401</v>
      </c>
      <c r="AB292" s="784">
        <v>100.77994699640044</v>
      </c>
      <c r="AC292" s="785">
        <v>98.4</v>
      </c>
      <c r="AD292" s="786">
        <v>96.8</v>
      </c>
      <c r="AE292" s="787">
        <v>123</v>
      </c>
      <c r="AF292" s="799">
        <f t="shared" si="7"/>
        <v>0.83299999999999996</v>
      </c>
      <c r="AG292" s="776">
        <v>100.4</v>
      </c>
      <c r="AH292" s="777">
        <v>103.92129693778581</v>
      </c>
      <c r="AI292" s="778">
        <v>89.9</v>
      </c>
      <c r="AJ292" s="713">
        <v>115.1</v>
      </c>
      <c r="AK292" s="713">
        <v>66.099999999999994</v>
      </c>
      <c r="AL292" s="713">
        <v>90.3</v>
      </c>
      <c r="AM292" s="713">
        <v>33.299999999999997</v>
      </c>
      <c r="AN292" s="713">
        <v>81</v>
      </c>
      <c r="AO292" s="713">
        <v>99.8</v>
      </c>
    </row>
    <row r="293" spans="1:41" ht="13.5" customHeight="1">
      <c r="A293" s="726"/>
      <c r="B293" s="662"/>
      <c r="C293" s="608" t="s">
        <v>425</v>
      </c>
      <c r="D293" s="895">
        <v>116.8</v>
      </c>
      <c r="E293" s="645">
        <v>3842748</v>
      </c>
      <c r="F293" s="804">
        <v>687661</v>
      </c>
      <c r="G293" s="805">
        <v>114.2</v>
      </c>
      <c r="H293" s="668">
        <v>1048038.6539999999</v>
      </c>
      <c r="I293" s="1732">
        <v>0.34</v>
      </c>
      <c r="J293" s="806">
        <v>-4.7</v>
      </c>
      <c r="K293" s="1753">
        <v>0.86399999999999999</v>
      </c>
      <c r="L293" s="1649">
        <v>344768</v>
      </c>
      <c r="M293" s="803"/>
      <c r="N293" s="821"/>
      <c r="O293" s="821"/>
      <c r="P293" s="821"/>
      <c r="Q293" s="821"/>
      <c r="R293" s="816">
        <v>140.38458682516287</v>
      </c>
      <c r="S293" s="816">
        <v>53.889727664266289</v>
      </c>
      <c r="T293" s="816">
        <v>148.87931699860613</v>
      </c>
      <c r="U293" s="816">
        <v>29.659488553130139</v>
      </c>
      <c r="V293" s="816">
        <v>82.218082668978951</v>
      </c>
      <c r="W293" s="816">
        <v>146.62857182477356</v>
      </c>
      <c r="X293" s="817">
        <f t="shared" si="8"/>
        <v>98</v>
      </c>
      <c r="Y293" s="797">
        <v>29329</v>
      </c>
      <c r="Z293" s="782">
        <v>103.1</v>
      </c>
      <c r="AA293" s="798">
        <f t="shared" si="6"/>
        <v>284471</v>
      </c>
      <c r="AB293" s="784">
        <v>96.071651363643113</v>
      </c>
      <c r="AC293" s="785">
        <v>98.4</v>
      </c>
      <c r="AD293" s="786">
        <v>95.8</v>
      </c>
      <c r="AE293" s="787">
        <v>123.5</v>
      </c>
      <c r="AF293" s="799">
        <f t="shared" si="7"/>
        <v>0.79900000000000004</v>
      </c>
      <c r="AG293" s="776">
        <v>100.9</v>
      </c>
      <c r="AH293" s="777">
        <v>104.42333218869298</v>
      </c>
      <c r="AI293" s="778">
        <v>85.7</v>
      </c>
      <c r="AJ293" s="713">
        <v>108.6</v>
      </c>
      <c r="AK293" s="713">
        <v>70</v>
      </c>
      <c r="AL293" s="713">
        <v>117.5</v>
      </c>
      <c r="AM293" s="713">
        <v>35.200000000000003</v>
      </c>
      <c r="AN293" s="713">
        <v>73.099999999999994</v>
      </c>
      <c r="AO293" s="713">
        <v>100</v>
      </c>
    </row>
    <row r="294" spans="1:41" ht="13.5" customHeight="1">
      <c r="A294" s="726"/>
      <c r="B294" s="662"/>
      <c r="C294" s="608" t="s">
        <v>426</v>
      </c>
      <c r="D294" s="895">
        <v>119.1</v>
      </c>
      <c r="E294" s="645">
        <v>4027578</v>
      </c>
      <c r="F294" s="804">
        <v>703306</v>
      </c>
      <c r="G294" s="805">
        <v>116.4</v>
      </c>
      <c r="H294" s="668">
        <v>1096725.75</v>
      </c>
      <c r="I294" s="1732">
        <v>0.36</v>
      </c>
      <c r="J294" s="806">
        <v>-0.4</v>
      </c>
      <c r="K294" s="1753">
        <v>0.999</v>
      </c>
      <c r="L294" s="1649">
        <v>394095</v>
      </c>
      <c r="M294" s="803"/>
      <c r="N294" s="821"/>
      <c r="O294" s="821"/>
      <c r="P294" s="821"/>
      <c r="Q294" s="821"/>
      <c r="R294" s="816">
        <v>144.77968438690831</v>
      </c>
      <c r="S294" s="816">
        <v>50.271417378236983</v>
      </c>
      <c r="T294" s="816">
        <v>157.62201731597108</v>
      </c>
      <c r="U294" s="816">
        <v>31.260426855713867</v>
      </c>
      <c r="V294" s="816">
        <v>84.355077977748579</v>
      </c>
      <c r="W294" s="816">
        <v>141.93645752638082</v>
      </c>
      <c r="X294" s="817">
        <f t="shared" si="8"/>
        <v>99.9</v>
      </c>
      <c r="Y294" s="797">
        <v>28309</v>
      </c>
      <c r="Z294" s="782">
        <v>103.6</v>
      </c>
      <c r="AA294" s="798">
        <f t="shared" si="6"/>
        <v>273253</v>
      </c>
      <c r="AB294" s="784">
        <v>112.99909518617532</v>
      </c>
      <c r="AC294" s="785">
        <v>98.5</v>
      </c>
      <c r="AD294" s="786">
        <v>97.6</v>
      </c>
      <c r="AE294" s="787">
        <v>123.5</v>
      </c>
      <c r="AF294" s="799">
        <f t="shared" si="7"/>
        <v>0.92300000000000004</v>
      </c>
      <c r="AG294" s="776">
        <v>101.1</v>
      </c>
      <c r="AH294" s="777">
        <v>104.72455333923729</v>
      </c>
      <c r="AI294" s="778">
        <v>100.8</v>
      </c>
      <c r="AJ294" s="713">
        <v>112</v>
      </c>
      <c r="AK294" s="713">
        <v>65.3</v>
      </c>
      <c r="AL294" s="713">
        <v>124.4</v>
      </c>
      <c r="AM294" s="713">
        <v>37.1</v>
      </c>
      <c r="AN294" s="713">
        <v>75</v>
      </c>
      <c r="AO294" s="713">
        <v>96.8</v>
      </c>
    </row>
    <row r="295" spans="1:41" ht="13.5" customHeight="1">
      <c r="A295" s="726"/>
      <c r="B295" s="662"/>
      <c r="C295" s="608" t="s">
        <v>166</v>
      </c>
      <c r="D295" s="895">
        <v>115.9</v>
      </c>
      <c r="E295" s="645">
        <v>3849675</v>
      </c>
      <c r="F295" s="804">
        <v>663719</v>
      </c>
      <c r="G295" s="805">
        <v>110.7</v>
      </c>
      <c r="H295" s="668">
        <v>1080995.412</v>
      </c>
      <c r="I295" s="1732">
        <v>0.37</v>
      </c>
      <c r="J295" s="806">
        <v>2.1</v>
      </c>
      <c r="K295" s="1753">
        <v>0.88300000000000001</v>
      </c>
      <c r="L295" s="1649">
        <v>356084</v>
      </c>
      <c r="M295" s="803"/>
      <c r="N295" s="821"/>
      <c r="O295" s="821"/>
      <c r="P295" s="821"/>
      <c r="Q295" s="821"/>
      <c r="R295" s="816">
        <v>120.34811264661752</v>
      </c>
      <c r="S295" s="816">
        <v>50.579358679175648</v>
      </c>
      <c r="T295" s="816">
        <v>182.20294284595374</v>
      </c>
      <c r="U295" s="816">
        <v>30.080788106441645</v>
      </c>
      <c r="V295" s="816">
        <v>92.565638900916113</v>
      </c>
      <c r="W295" s="816">
        <v>152.64034326958927</v>
      </c>
      <c r="X295" s="817">
        <f t="shared" si="8"/>
        <v>95.2</v>
      </c>
      <c r="Y295" s="797">
        <v>33856</v>
      </c>
      <c r="Z295" s="782">
        <v>103.5</v>
      </c>
      <c r="AA295" s="798">
        <f t="shared" si="6"/>
        <v>327111</v>
      </c>
      <c r="AB295" s="784">
        <v>100.10733333457794</v>
      </c>
      <c r="AC295" s="785">
        <v>98.6</v>
      </c>
      <c r="AD295" s="786">
        <v>97.8</v>
      </c>
      <c r="AE295" s="787">
        <v>123.7</v>
      </c>
      <c r="AF295" s="799">
        <f t="shared" si="7"/>
        <v>0.81599999999999995</v>
      </c>
      <c r="AG295" s="776">
        <v>101.5</v>
      </c>
      <c r="AH295" s="777">
        <v>105.02577448978158</v>
      </c>
      <c r="AI295" s="778">
        <v>89.3</v>
      </c>
      <c r="AJ295" s="713">
        <v>93.1</v>
      </c>
      <c r="AK295" s="713">
        <v>65.7</v>
      </c>
      <c r="AL295" s="713">
        <v>143.80000000000001</v>
      </c>
      <c r="AM295" s="713">
        <v>35.700000000000003</v>
      </c>
      <c r="AN295" s="713">
        <v>82.3</v>
      </c>
      <c r="AO295" s="713">
        <v>104.1</v>
      </c>
    </row>
    <row r="296" spans="1:41" ht="13.5" customHeight="1">
      <c r="A296" s="726"/>
      <c r="B296" s="662"/>
      <c r="C296" s="608" t="s">
        <v>167</v>
      </c>
      <c r="D296" s="895">
        <v>115.8</v>
      </c>
      <c r="E296" s="645">
        <v>3640709</v>
      </c>
      <c r="F296" s="804">
        <v>737487</v>
      </c>
      <c r="G296" s="805">
        <v>109.8</v>
      </c>
      <c r="H296" s="668">
        <v>1097092.3500000001</v>
      </c>
      <c r="I296" s="1732">
        <v>0.38</v>
      </c>
      <c r="J296" s="806">
        <v>-8</v>
      </c>
      <c r="K296" s="1753">
        <v>0.91700000000000004</v>
      </c>
      <c r="L296" s="1649">
        <v>363354</v>
      </c>
      <c r="M296" s="803"/>
      <c r="N296" s="821"/>
      <c r="O296" s="821"/>
      <c r="P296" s="821"/>
      <c r="Q296" s="821"/>
      <c r="R296" s="816">
        <v>116.34081781090846</v>
      </c>
      <c r="S296" s="816">
        <v>54.197668965204961</v>
      </c>
      <c r="T296" s="816">
        <v>201.20881310109493</v>
      </c>
      <c r="U296" s="816">
        <v>32.018766051674582</v>
      </c>
      <c r="V296" s="816">
        <v>83.6802373539266</v>
      </c>
      <c r="W296" s="816">
        <v>141.34994323908174</v>
      </c>
      <c r="X296" s="817">
        <f t="shared" si="8"/>
        <v>94.5</v>
      </c>
      <c r="Y296" s="797">
        <v>33857</v>
      </c>
      <c r="Z296" s="782">
        <v>102.7</v>
      </c>
      <c r="AA296" s="798">
        <f t="shared" ref="AA296:AA333" si="9">ROUND(Y296/Z296*1000,0)</f>
        <v>329669</v>
      </c>
      <c r="AB296" s="784">
        <v>104.14301530551279</v>
      </c>
      <c r="AC296" s="785">
        <v>98.6</v>
      </c>
      <c r="AD296" s="786">
        <v>98.2</v>
      </c>
      <c r="AE296" s="787">
        <v>123.2</v>
      </c>
      <c r="AF296" s="799">
        <f t="shared" ref="AF296:AF332" si="10">ROUND(AB296*AC296/AD296/AE296,3)</f>
        <v>0.84899999999999998</v>
      </c>
      <c r="AG296" s="776">
        <v>100.7</v>
      </c>
      <c r="AH296" s="777">
        <v>104.32292513851152</v>
      </c>
      <c r="AI296" s="778">
        <v>92.9</v>
      </c>
      <c r="AJ296" s="713">
        <v>90</v>
      </c>
      <c r="AK296" s="713">
        <v>70.400000000000006</v>
      </c>
      <c r="AL296" s="713">
        <v>158.80000000000001</v>
      </c>
      <c r="AM296" s="713">
        <v>38</v>
      </c>
      <c r="AN296" s="713">
        <v>74.400000000000006</v>
      </c>
      <c r="AO296" s="713">
        <v>96.4</v>
      </c>
    </row>
    <row r="297" spans="1:41" ht="13.5" customHeight="1">
      <c r="A297" s="726"/>
      <c r="B297" s="662"/>
      <c r="C297" s="611" t="s">
        <v>168</v>
      </c>
      <c r="D297" s="899">
        <v>116.5</v>
      </c>
      <c r="E297" s="652">
        <v>3638655</v>
      </c>
      <c r="F297" s="811">
        <v>725288</v>
      </c>
      <c r="G297" s="805">
        <v>106.1</v>
      </c>
      <c r="H297" s="668">
        <v>1090037.7379999999</v>
      </c>
      <c r="I297" s="1734">
        <v>0.38</v>
      </c>
      <c r="J297" s="806">
        <v>-5.9</v>
      </c>
      <c r="K297" s="1753">
        <v>0.92800000000000005</v>
      </c>
      <c r="L297" s="1651">
        <v>408656</v>
      </c>
      <c r="M297" s="814"/>
      <c r="N297" s="823"/>
      <c r="O297" s="823"/>
      <c r="P297" s="823"/>
      <c r="Q297" s="823"/>
      <c r="R297" s="818">
        <v>104.70673602981762</v>
      </c>
      <c r="S297" s="818">
        <v>59.971568357804919</v>
      </c>
      <c r="T297" s="818">
        <v>183.34329506126218</v>
      </c>
      <c r="U297" s="818">
        <v>31.344686766376171</v>
      </c>
      <c r="V297" s="818">
        <v>88.404121720680493</v>
      </c>
      <c r="W297" s="818">
        <v>150.73417183586722</v>
      </c>
      <c r="X297" s="819">
        <f t="shared" si="8"/>
        <v>91.4</v>
      </c>
      <c r="Y297" s="800">
        <v>51922</v>
      </c>
      <c r="Z297" s="791">
        <v>102.4</v>
      </c>
      <c r="AA297" s="801">
        <f t="shared" si="9"/>
        <v>507051</v>
      </c>
      <c r="AB297" s="793">
        <v>105.82454946006898</v>
      </c>
      <c r="AC297" s="794">
        <v>98.6</v>
      </c>
      <c r="AD297" s="795">
        <v>99.2</v>
      </c>
      <c r="AE297" s="796">
        <v>122.5</v>
      </c>
      <c r="AF297" s="799">
        <f t="shared" si="10"/>
        <v>0.85899999999999999</v>
      </c>
      <c r="AG297" s="776">
        <v>100.2</v>
      </c>
      <c r="AH297" s="777">
        <v>103.82088988760435</v>
      </c>
      <c r="AI297" s="778">
        <v>94.4</v>
      </c>
      <c r="AJ297" s="713">
        <v>81</v>
      </c>
      <c r="AK297" s="713">
        <v>77.900000000000006</v>
      </c>
      <c r="AL297" s="713">
        <v>144.69999999999999</v>
      </c>
      <c r="AM297" s="713">
        <v>37.200000000000003</v>
      </c>
      <c r="AN297" s="713">
        <v>78.599999999999994</v>
      </c>
      <c r="AO297" s="713">
        <v>102.8</v>
      </c>
    </row>
    <row r="298" spans="1:41" ht="13.5" customHeight="1">
      <c r="A298" s="720">
        <v>2000</v>
      </c>
      <c r="B298" s="661" t="s">
        <v>181</v>
      </c>
      <c r="C298" s="606" t="s">
        <v>418</v>
      </c>
      <c r="D298" s="895">
        <v>115.4</v>
      </c>
      <c r="E298" s="645">
        <v>3471468</v>
      </c>
      <c r="F298" s="804">
        <v>675002</v>
      </c>
      <c r="G298" s="808">
        <v>109.3</v>
      </c>
      <c r="H298" s="678">
        <v>1008314.875</v>
      </c>
      <c r="I298" s="1732">
        <v>0.39</v>
      </c>
      <c r="J298" s="809">
        <v>-5.5</v>
      </c>
      <c r="K298" s="1754">
        <v>0.873</v>
      </c>
      <c r="L298" s="1649">
        <v>277866</v>
      </c>
      <c r="M298" s="803"/>
      <c r="N298" s="821"/>
      <c r="O298" s="821"/>
      <c r="P298" s="821"/>
      <c r="Q298" s="821"/>
      <c r="R298" s="816">
        <v>121.77005597541753</v>
      </c>
      <c r="S298" s="816">
        <v>55.583404819428949</v>
      </c>
      <c r="T298" s="816">
        <v>158.0021347210739</v>
      </c>
      <c r="U298" s="816">
        <v>33.535444443596006</v>
      </c>
      <c r="V298" s="816">
        <v>87.391860784947525</v>
      </c>
      <c r="W298" s="816">
        <v>136.21794322521464</v>
      </c>
      <c r="X298" s="817">
        <f t="shared" si="8"/>
        <v>94</v>
      </c>
      <c r="Y298" s="797">
        <v>33893</v>
      </c>
      <c r="Z298" s="782">
        <v>101.8</v>
      </c>
      <c r="AA298" s="798">
        <f t="shared" si="9"/>
        <v>332937</v>
      </c>
      <c r="AB298" s="784">
        <v>94.726424039998165</v>
      </c>
      <c r="AC298" s="785">
        <v>99.5</v>
      </c>
      <c r="AD298" s="786">
        <v>96.9</v>
      </c>
      <c r="AE298" s="787">
        <v>120.5</v>
      </c>
      <c r="AF298" s="799">
        <f t="shared" si="10"/>
        <v>0.80700000000000005</v>
      </c>
      <c r="AG298" s="776">
        <v>100</v>
      </c>
      <c r="AH298" s="777">
        <v>103.51966873706004</v>
      </c>
      <c r="AI298" s="778">
        <v>84.5</v>
      </c>
      <c r="AJ298" s="713">
        <v>94.2</v>
      </c>
      <c r="AK298" s="713">
        <v>72.2</v>
      </c>
      <c r="AL298" s="713">
        <v>124.7</v>
      </c>
      <c r="AM298" s="713">
        <v>39.799999999999997</v>
      </c>
      <c r="AN298" s="713">
        <v>77.7</v>
      </c>
      <c r="AO298" s="713">
        <v>92.9</v>
      </c>
    </row>
    <row r="299" spans="1:41" ht="13.5" customHeight="1">
      <c r="A299" s="726"/>
      <c r="B299" s="662"/>
      <c r="C299" s="608" t="s">
        <v>419</v>
      </c>
      <c r="D299" s="895">
        <v>121.1</v>
      </c>
      <c r="E299" s="645">
        <v>3585686</v>
      </c>
      <c r="F299" s="804">
        <v>647689</v>
      </c>
      <c r="G299" s="805">
        <v>119</v>
      </c>
      <c r="H299" s="668">
        <v>1086087.7949999999</v>
      </c>
      <c r="I299" s="1732">
        <v>0.4</v>
      </c>
      <c r="J299" s="806">
        <v>-0.4</v>
      </c>
      <c r="K299" s="1753">
        <v>0.98399999999999999</v>
      </c>
      <c r="L299" s="1649">
        <v>360695</v>
      </c>
      <c r="M299" s="803"/>
      <c r="N299" s="821"/>
      <c r="O299" s="821"/>
      <c r="P299" s="821"/>
      <c r="Q299" s="821"/>
      <c r="R299" s="816">
        <v>136.11875683876289</v>
      </c>
      <c r="S299" s="816">
        <v>53.735757013796956</v>
      </c>
      <c r="T299" s="816">
        <v>204.62986974702034</v>
      </c>
      <c r="U299" s="816">
        <v>34.546563371543627</v>
      </c>
      <c r="V299" s="816">
        <v>85.592285788088887</v>
      </c>
      <c r="W299" s="816">
        <v>143.40274324462854</v>
      </c>
      <c r="X299" s="817">
        <f t="shared" si="8"/>
        <v>102.3</v>
      </c>
      <c r="Y299" s="797">
        <v>26988</v>
      </c>
      <c r="Z299" s="782">
        <v>101.4</v>
      </c>
      <c r="AA299" s="798">
        <f t="shared" si="9"/>
        <v>266154</v>
      </c>
      <c r="AB299" s="784">
        <v>109.41182232312214</v>
      </c>
      <c r="AC299" s="785">
        <v>99.4</v>
      </c>
      <c r="AD299" s="786">
        <v>99.3</v>
      </c>
      <c r="AE299" s="787">
        <v>120.4</v>
      </c>
      <c r="AF299" s="799">
        <f t="shared" si="10"/>
        <v>0.91</v>
      </c>
      <c r="AG299" s="776">
        <v>99.8</v>
      </c>
      <c r="AH299" s="777">
        <v>103.31262939958593</v>
      </c>
      <c r="AI299" s="778">
        <v>97.6</v>
      </c>
      <c r="AJ299" s="713">
        <v>105.3</v>
      </c>
      <c r="AK299" s="713">
        <v>69.8</v>
      </c>
      <c r="AL299" s="713">
        <v>161.5</v>
      </c>
      <c r="AM299" s="713">
        <v>41</v>
      </c>
      <c r="AN299" s="713">
        <v>76.099999999999994</v>
      </c>
      <c r="AO299" s="713">
        <v>97.8</v>
      </c>
    </row>
    <row r="300" spans="1:41" ht="13.5" customHeight="1">
      <c r="A300" s="726"/>
      <c r="B300" s="662"/>
      <c r="C300" s="608" t="s">
        <v>420</v>
      </c>
      <c r="D300" s="895">
        <v>117.3</v>
      </c>
      <c r="E300" s="645">
        <v>3768702</v>
      </c>
      <c r="F300" s="804">
        <v>702066</v>
      </c>
      <c r="G300" s="805">
        <v>110.7</v>
      </c>
      <c r="H300" s="668">
        <v>1119686.1880000001</v>
      </c>
      <c r="I300" s="1732">
        <v>0.41</v>
      </c>
      <c r="J300" s="806">
        <v>-1.6</v>
      </c>
      <c r="K300" s="1753">
        <v>1.194</v>
      </c>
      <c r="L300" s="1649">
        <v>436039</v>
      </c>
      <c r="M300" s="803"/>
      <c r="N300" s="821"/>
      <c r="O300" s="821"/>
      <c r="P300" s="821"/>
      <c r="Q300" s="821"/>
      <c r="R300" s="816">
        <v>127.7163644413084</v>
      </c>
      <c r="S300" s="816">
        <v>49.809505426828991</v>
      </c>
      <c r="T300" s="816">
        <v>171.68636130477557</v>
      </c>
      <c r="U300" s="816">
        <v>33.956743996907505</v>
      </c>
      <c r="V300" s="816">
        <v>84.580024852355905</v>
      </c>
      <c r="W300" s="816">
        <v>136.36457179703942</v>
      </c>
      <c r="X300" s="817">
        <f t="shared" si="8"/>
        <v>95.2</v>
      </c>
      <c r="Y300" s="797">
        <v>33729</v>
      </c>
      <c r="Z300" s="782">
        <v>101.8</v>
      </c>
      <c r="AA300" s="798">
        <f t="shared" si="9"/>
        <v>331326</v>
      </c>
      <c r="AB300" s="784">
        <v>130.82335722447087</v>
      </c>
      <c r="AC300" s="785">
        <v>99.3</v>
      </c>
      <c r="AD300" s="786">
        <v>98.2</v>
      </c>
      <c r="AE300" s="787">
        <v>119.8</v>
      </c>
      <c r="AF300" s="799">
        <f t="shared" si="10"/>
        <v>1.1040000000000001</v>
      </c>
      <c r="AG300" s="776">
        <v>100.1</v>
      </c>
      <c r="AH300" s="777">
        <v>103.62318840579711</v>
      </c>
      <c r="AI300" s="778">
        <v>116.7</v>
      </c>
      <c r="AJ300" s="713">
        <v>98.8</v>
      </c>
      <c r="AK300" s="713">
        <v>64.7</v>
      </c>
      <c r="AL300" s="713">
        <v>135.5</v>
      </c>
      <c r="AM300" s="713">
        <v>40.299999999999997</v>
      </c>
      <c r="AN300" s="713">
        <v>75.2</v>
      </c>
      <c r="AO300" s="713">
        <v>93</v>
      </c>
    </row>
    <row r="301" spans="1:41" ht="13.5" customHeight="1">
      <c r="A301" s="726"/>
      <c r="B301" s="662"/>
      <c r="C301" s="608" t="s">
        <v>421</v>
      </c>
      <c r="D301" s="895">
        <v>123</v>
      </c>
      <c r="E301" s="645">
        <v>3580679</v>
      </c>
      <c r="F301" s="804">
        <v>826142</v>
      </c>
      <c r="G301" s="805">
        <v>123.1</v>
      </c>
      <c r="H301" s="668">
        <v>1158167.871</v>
      </c>
      <c r="I301" s="1732">
        <v>0.41</v>
      </c>
      <c r="J301" s="806">
        <v>-2.2000000000000002</v>
      </c>
      <c r="K301" s="1753">
        <v>0.93</v>
      </c>
      <c r="L301" s="1649">
        <v>357936</v>
      </c>
      <c r="M301" s="803"/>
      <c r="N301" s="821"/>
      <c r="O301" s="821"/>
      <c r="P301" s="821"/>
      <c r="Q301" s="821"/>
      <c r="R301" s="816">
        <v>128.36270231803567</v>
      </c>
      <c r="S301" s="816">
        <v>54.197668965204961</v>
      </c>
      <c r="T301" s="816">
        <v>247.45643072193855</v>
      </c>
      <c r="U301" s="816">
        <v>37.411400334061874</v>
      </c>
      <c r="V301" s="816">
        <v>95.939842020026049</v>
      </c>
      <c r="W301" s="816">
        <v>158.50548614258022</v>
      </c>
      <c r="X301" s="817">
        <f t="shared" si="8"/>
        <v>106</v>
      </c>
      <c r="Y301" s="797">
        <v>31592</v>
      </c>
      <c r="Z301" s="782">
        <v>101.4</v>
      </c>
      <c r="AA301" s="798">
        <f t="shared" si="9"/>
        <v>311558</v>
      </c>
      <c r="AB301" s="784">
        <v>104.47932213642402</v>
      </c>
      <c r="AC301" s="785">
        <v>99</v>
      </c>
      <c r="AD301" s="786">
        <v>99.9</v>
      </c>
      <c r="AE301" s="787">
        <v>120.4</v>
      </c>
      <c r="AF301" s="799">
        <f t="shared" si="10"/>
        <v>0.86</v>
      </c>
      <c r="AG301" s="776">
        <v>100.1</v>
      </c>
      <c r="AH301" s="777">
        <v>103.62318840579711</v>
      </c>
      <c r="AI301" s="778">
        <v>93.2</v>
      </c>
      <c r="AJ301" s="713">
        <v>99.3</v>
      </c>
      <c r="AK301" s="713">
        <v>70.400000000000006</v>
      </c>
      <c r="AL301" s="713">
        <v>195.3</v>
      </c>
      <c r="AM301" s="713">
        <v>44.4</v>
      </c>
      <c r="AN301" s="713">
        <v>85.3</v>
      </c>
      <c r="AO301" s="713">
        <v>108.1</v>
      </c>
    </row>
    <row r="302" spans="1:41" ht="13.5" customHeight="1">
      <c r="A302" s="726"/>
      <c r="B302" s="662"/>
      <c r="C302" s="608" t="s">
        <v>422</v>
      </c>
      <c r="D302" s="895">
        <v>118.5</v>
      </c>
      <c r="E302" s="645">
        <v>3738413</v>
      </c>
      <c r="F302" s="804">
        <v>685430</v>
      </c>
      <c r="G302" s="805">
        <v>113.2</v>
      </c>
      <c r="H302" s="668">
        <v>1056436.5</v>
      </c>
      <c r="I302" s="1732">
        <v>0.42</v>
      </c>
      <c r="J302" s="806">
        <v>-5.0999999999999996</v>
      </c>
      <c r="K302" s="1753">
        <v>0.87</v>
      </c>
      <c r="L302" s="1649">
        <v>346506</v>
      </c>
      <c r="M302" s="803"/>
      <c r="N302" s="821"/>
      <c r="O302" s="821"/>
      <c r="P302" s="821"/>
      <c r="Q302" s="821"/>
      <c r="R302" s="816">
        <v>131.98219442770835</v>
      </c>
      <c r="S302" s="816">
        <v>54.120683639970288</v>
      </c>
      <c r="T302" s="816">
        <v>165.09765961632664</v>
      </c>
      <c r="U302" s="816">
        <v>39.012338636645602</v>
      </c>
      <c r="V302" s="816">
        <v>81.993135794371625</v>
      </c>
      <c r="W302" s="816">
        <v>165.10377187469501</v>
      </c>
      <c r="X302" s="817">
        <f t="shared" si="8"/>
        <v>97.3</v>
      </c>
      <c r="Y302" s="797">
        <v>32313</v>
      </c>
      <c r="Z302" s="782">
        <v>101.2</v>
      </c>
      <c r="AA302" s="798">
        <f t="shared" si="9"/>
        <v>319298</v>
      </c>
      <c r="AB302" s="784">
        <v>96.407958194554354</v>
      </c>
      <c r="AC302" s="785">
        <v>98.8</v>
      </c>
      <c r="AD302" s="786">
        <v>98.5</v>
      </c>
      <c r="AE302" s="787">
        <v>120.2</v>
      </c>
      <c r="AF302" s="799">
        <f t="shared" si="10"/>
        <v>0.80500000000000005</v>
      </c>
      <c r="AG302" s="776">
        <v>99.9</v>
      </c>
      <c r="AH302" s="777">
        <v>103.41614906832299</v>
      </c>
      <c r="AI302" s="778">
        <v>86</v>
      </c>
      <c r="AJ302" s="713">
        <v>102.1</v>
      </c>
      <c r="AK302" s="713">
        <v>70.3</v>
      </c>
      <c r="AL302" s="713">
        <v>130.30000000000001</v>
      </c>
      <c r="AM302" s="713">
        <v>46.3</v>
      </c>
      <c r="AN302" s="713">
        <v>72.900000000000006</v>
      </c>
      <c r="AO302" s="713">
        <v>112.6</v>
      </c>
    </row>
    <row r="303" spans="1:41" ht="13.5" customHeight="1">
      <c r="A303" s="726"/>
      <c r="B303" s="662"/>
      <c r="C303" s="608" t="s">
        <v>423</v>
      </c>
      <c r="D303" s="895">
        <v>118.8</v>
      </c>
      <c r="E303" s="645">
        <v>3947119</v>
      </c>
      <c r="F303" s="804">
        <v>738753</v>
      </c>
      <c r="G303" s="805">
        <v>110.8</v>
      </c>
      <c r="H303" s="668">
        <v>1167109.8660000002</v>
      </c>
      <c r="I303" s="1732">
        <v>0.43</v>
      </c>
      <c r="J303" s="806">
        <v>-2.6</v>
      </c>
      <c r="K303" s="1753">
        <v>0.92900000000000005</v>
      </c>
      <c r="L303" s="1649">
        <v>396350</v>
      </c>
      <c r="M303" s="803"/>
      <c r="N303" s="821"/>
      <c r="O303" s="821"/>
      <c r="P303" s="821"/>
      <c r="Q303" s="821"/>
      <c r="R303" s="816">
        <v>121.2529856740357</v>
      </c>
      <c r="S303" s="816">
        <v>56.122302096071614</v>
      </c>
      <c r="T303" s="816">
        <v>165.98460022823321</v>
      </c>
      <c r="U303" s="816">
        <v>40.107717475255527</v>
      </c>
      <c r="V303" s="816">
        <v>88.291648283376844</v>
      </c>
      <c r="W303" s="816">
        <v>146.62857182477356</v>
      </c>
      <c r="X303" s="817">
        <f t="shared" si="8"/>
        <v>95.3</v>
      </c>
      <c r="Y303" s="797">
        <v>30357</v>
      </c>
      <c r="Z303" s="782">
        <v>101.4</v>
      </c>
      <c r="AA303" s="798">
        <f t="shared" si="9"/>
        <v>299379</v>
      </c>
      <c r="AB303" s="784">
        <v>104.70352669036485</v>
      </c>
      <c r="AC303" s="785">
        <v>98.8</v>
      </c>
      <c r="AD303" s="786">
        <v>100.9</v>
      </c>
      <c r="AE303" s="787">
        <v>119.4</v>
      </c>
      <c r="AF303" s="799">
        <f t="shared" si="10"/>
        <v>0.85899999999999999</v>
      </c>
      <c r="AG303" s="776">
        <v>100</v>
      </c>
      <c r="AH303" s="777">
        <v>103.51966873706004</v>
      </c>
      <c r="AI303" s="778">
        <v>93.4</v>
      </c>
      <c r="AJ303" s="713">
        <v>93.8</v>
      </c>
      <c r="AK303" s="713">
        <v>72.900000000000006</v>
      </c>
      <c r="AL303" s="713">
        <v>131</v>
      </c>
      <c r="AM303" s="713">
        <v>47.6</v>
      </c>
      <c r="AN303" s="713">
        <v>78.5</v>
      </c>
      <c r="AO303" s="713">
        <v>100</v>
      </c>
    </row>
    <row r="304" spans="1:41" ht="13.5" customHeight="1">
      <c r="A304" s="726"/>
      <c r="B304" s="662"/>
      <c r="C304" s="608" t="s">
        <v>424</v>
      </c>
      <c r="D304" s="895">
        <v>117.4</v>
      </c>
      <c r="E304" s="645">
        <v>4128225</v>
      </c>
      <c r="F304" s="804">
        <v>842532</v>
      </c>
      <c r="G304" s="805">
        <v>105.4</v>
      </c>
      <c r="H304" s="668">
        <v>1142633.3999999999</v>
      </c>
      <c r="I304" s="1732">
        <v>0.44</v>
      </c>
      <c r="J304" s="806">
        <v>-4.9000000000000004</v>
      </c>
      <c r="K304" s="1753">
        <v>0.9</v>
      </c>
      <c r="L304" s="1649">
        <v>377904</v>
      </c>
      <c r="M304" s="803"/>
      <c r="N304" s="821"/>
      <c r="O304" s="821"/>
      <c r="P304" s="821"/>
      <c r="Q304" s="821"/>
      <c r="R304" s="816">
        <v>113.49693115330848</v>
      </c>
      <c r="S304" s="816">
        <v>53.350830387623631</v>
      </c>
      <c r="T304" s="816">
        <v>166.23801183163508</v>
      </c>
      <c r="U304" s="816">
        <v>39.770677832606317</v>
      </c>
      <c r="V304" s="816">
        <v>82.780449855497267</v>
      </c>
      <c r="W304" s="816">
        <v>145.60217182200014</v>
      </c>
      <c r="X304" s="817">
        <f t="shared" si="8"/>
        <v>90.7</v>
      </c>
      <c r="Y304" s="797">
        <v>41469</v>
      </c>
      <c r="Z304" s="782">
        <v>101.2</v>
      </c>
      <c r="AA304" s="798">
        <f t="shared" si="9"/>
        <v>409773</v>
      </c>
      <c r="AB304" s="784">
        <v>100.33153788851878</v>
      </c>
      <c r="AC304" s="785">
        <v>98.5</v>
      </c>
      <c r="AD304" s="786">
        <v>100</v>
      </c>
      <c r="AE304" s="787">
        <v>118.8</v>
      </c>
      <c r="AF304" s="799">
        <f t="shared" si="10"/>
        <v>0.83199999999999996</v>
      </c>
      <c r="AG304" s="776">
        <v>99.9</v>
      </c>
      <c r="AH304" s="777">
        <v>103.41614906832299</v>
      </c>
      <c r="AI304" s="778">
        <v>89.5</v>
      </c>
      <c r="AJ304" s="713">
        <v>87.8</v>
      </c>
      <c r="AK304" s="713">
        <v>69.3</v>
      </c>
      <c r="AL304" s="713">
        <v>131.19999999999999</v>
      </c>
      <c r="AM304" s="713">
        <v>47.2</v>
      </c>
      <c r="AN304" s="713">
        <v>73.599999999999994</v>
      </c>
      <c r="AO304" s="713">
        <v>99.3</v>
      </c>
    </row>
    <row r="305" spans="1:41" ht="13.5" customHeight="1">
      <c r="A305" s="726"/>
      <c r="B305" s="662"/>
      <c r="C305" s="608" t="s">
        <v>425</v>
      </c>
      <c r="D305" s="895">
        <v>118.5</v>
      </c>
      <c r="E305" s="645">
        <v>3988813</v>
      </c>
      <c r="F305" s="804">
        <v>688933</v>
      </c>
      <c r="G305" s="805">
        <v>110.7</v>
      </c>
      <c r="H305" s="668">
        <v>1057352.774</v>
      </c>
      <c r="I305" s="1732">
        <v>0.45</v>
      </c>
      <c r="J305" s="806">
        <v>-6.1</v>
      </c>
      <c r="K305" s="1753">
        <v>0.89400000000000002</v>
      </c>
      <c r="L305" s="1649">
        <v>386330</v>
      </c>
      <c r="M305" s="803"/>
      <c r="N305" s="821"/>
      <c r="O305" s="821"/>
      <c r="P305" s="821"/>
      <c r="Q305" s="821"/>
      <c r="R305" s="816">
        <v>127.19929413992659</v>
      </c>
      <c r="S305" s="816">
        <v>51.118255955818313</v>
      </c>
      <c r="T305" s="816">
        <v>164.59083640952286</v>
      </c>
      <c r="U305" s="816">
        <v>42.045695420488457</v>
      </c>
      <c r="V305" s="816">
        <v>83.342817042015582</v>
      </c>
      <c r="W305" s="816">
        <v>156.8925718525077</v>
      </c>
      <c r="X305" s="817">
        <f t="shared" si="8"/>
        <v>95.2</v>
      </c>
      <c r="Y305" s="797">
        <v>27458</v>
      </c>
      <c r="Z305" s="782">
        <v>101.5</v>
      </c>
      <c r="AA305" s="798">
        <f t="shared" si="9"/>
        <v>270522</v>
      </c>
      <c r="AB305" s="784">
        <v>98.089492349110529</v>
      </c>
      <c r="AC305" s="785">
        <v>98.4</v>
      </c>
      <c r="AD305" s="786">
        <v>99.1</v>
      </c>
      <c r="AE305" s="787">
        <v>117.8</v>
      </c>
      <c r="AF305" s="799">
        <f t="shared" si="10"/>
        <v>0.82699999999999996</v>
      </c>
      <c r="AG305" s="776">
        <v>100.1</v>
      </c>
      <c r="AH305" s="777">
        <v>103.62318840579711</v>
      </c>
      <c r="AI305" s="778">
        <v>87.5</v>
      </c>
      <c r="AJ305" s="713">
        <v>98.4</v>
      </c>
      <c r="AK305" s="713">
        <v>66.400000000000006</v>
      </c>
      <c r="AL305" s="713">
        <v>129.9</v>
      </c>
      <c r="AM305" s="713">
        <v>49.9</v>
      </c>
      <c r="AN305" s="713">
        <v>74.099999999999994</v>
      </c>
      <c r="AO305" s="713">
        <v>107</v>
      </c>
    </row>
    <row r="306" spans="1:41" ht="13.5" customHeight="1">
      <c r="A306" s="726"/>
      <c r="B306" s="662"/>
      <c r="C306" s="608" t="s">
        <v>426</v>
      </c>
      <c r="D306" s="895">
        <v>120.3</v>
      </c>
      <c r="E306" s="645">
        <v>3988054</v>
      </c>
      <c r="F306" s="804">
        <v>634397</v>
      </c>
      <c r="G306" s="805">
        <v>110.6</v>
      </c>
      <c r="H306" s="668">
        <v>1110755.547</v>
      </c>
      <c r="I306" s="1732">
        <v>0.46</v>
      </c>
      <c r="J306" s="806">
        <v>-7.5</v>
      </c>
      <c r="K306" s="1753">
        <v>1.028</v>
      </c>
      <c r="L306" s="1649">
        <v>397633</v>
      </c>
      <c r="M306" s="803"/>
      <c r="N306" s="821"/>
      <c r="O306" s="821"/>
      <c r="P306" s="821"/>
      <c r="Q306" s="821"/>
      <c r="R306" s="816">
        <v>128.49196989338114</v>
      </c>
      <c r="S306" s="816">
        <v>56.045316770836948</v>
      </c>
      <c r="T306" s="816">
        <v>141.1502630948487</v>
      </c>
      <c r="U306" s="816">
        <v>40.697536849891634</v>
      </c>
      <c r="V306" s="816">
        <v>84.804971726963245</v>
      </c>
      <c r="W306" s="816">
        <v>152.34708612593974</v>
      </c>
      <c r="X306" s="817">
        <f t="shared" si="8"/>
        <v>95.1</v>
      </c>
      <c r="Y306" s="797">
        <v>27329</v>
      </c>
      <c r="Z306" s="782">
        <v>101.5</v>
      </c>
      <c r="AA306" s="798">
        <f t="shared" si="9"/>
        <v>269251</v>
      </c>
      <c r="AB306" s="784">
        <v>114.56852706376111</v>
      </c>
      <c r="AC306" s="785">
        <v>98.2</v>
      </c>
      <c r="AD306" s="786">
        <v>101.1</v>
      </c>
      <c r="AE306" s="787">
        <v>117</v>
      </c>
      <c r="AF306" s="799">
        <f t="shared" si="10"/>
        <v>0.95099999999999996</v>
      </c>
      <c r="AG306" s="776">
        <v>100.2</v>
      </c>
      <c r="AH306" s="777">
        <v>103.72670807453417</v>
      </c>
      <c r="AI306" s="778">
        <v>102.2</v>
      </c>
      <c r="AJ306" s="713">
        <v>99.4</v>
      </c>
      <c r="AK306" s="713">
        <v>72.8</v>
      </c>
      <c r="AL306" s="713">
        <v>111.4</v>
      </c>
      <c r="AM306" s="713">
        <v>48.3</v>
      </c>
      <c r="AN306" s="713">
        <v>75.400000000000006</v>
      </c>
      <c r="AO306" s="713">
        <v>103.9</v>
      </c>
    </row>
    <row r="307" spans="1:41" ht="13.5" customHeight="1">
      <c r="A307" s="726"/>
      <c r="B307" s="662"/>
      <c r="C307" s="608" t="s">
        <v>166</v>
      </c>
      <c r="D307" s="895">
        <v>118.4</v>
      </c>
      <c r="E307" s="645">
        <v>3899732</v>
      </c>
      <c r="F307" s="804">
        <v>635967</v>
      </c>
      <c r="G307" s="805">
        <v>109.6</v>
      </c>
      <c r="H307" s="668">
        <v>1127657.6189999999</v>
      </c>
      <c r="I307" s="1732">
        <v>0.46</v>
      </c>
      <c r="J307" s="806">
        <v>-4.5999999999999996</v>
      </c>
      <c r="K307" s="1753">
        <v>0.93600000000000005</v>
      </c>
      <c r="L307" s="1649">
        <v>392123</v>
      </c>
      <c r="M307" s="803"/>
      <c r="N307" s="821"/>
      <c r="O307" s="821"/>
      <c r="P307" s="821"/>
      <c r="Q307" s="821"/>
      <c r="R307" s="816">
        <v>122.15785870145389</v>
      </c>
      <c r="S307" s="816">
        <v>54.428624940908961</v>
      </c>
      <c r="T307" s="816">
        <v>173.96706573539254</v>
      </c>
      <c r="U307" s="816">
        <v>38.928078725983312</v>
      </c>
      <c r="V307" s="816">
        <v>81.205821733245969</v>
      </c>
      <c r="W307" s="816">
        <v>144.72240039105151</v>
      </c>
      <c r="X307" s="817">
        <f t="shared" si="8"/>
        <v>94.3</v>
      </c>
      <c r="Y307" s="797">
        <v>32669</v>
      </c>
      <c r="Z307" s="782">
        <v>101.3</v>
      </c>
      <c r="AA307" s="798">
        <f t="shared" si="9"/>
        <v>322498</v>
      </c>
      <c r="AB307" s="784">
        <v>103.58250392066073</v>
      </c>
      <c r="AC307" s="785">
        <v>98.1</v>
      </c>
      <c r="AD307" s="786">
        <v>100</v>
      </c>
      <c r="AE307" s="787">
        <v>117.3</v>
      </c>
      <c r="AF307" s="799">
        <f t="shared" si="10"/>
        <v>0.86599999999999999</v>
      </c>
      <c r="AG307" s="776">
        <v>100.1</v>
      </c>
      <c r="AH307" s="777">
        <v>103.62318840579711</v>
      </c>
      <c r="AI307" s="778">
        <v>92.4</v>
      </c>
      <c r="AJ307" s="713">
        <v>94.5</v>
      </c>
      <c r="AK307" s="713">
        <v>70.7</v>
      </c>
      <c r="AL307" s="713">
        <v>137.30000000000001</v>
      </c>
      <c r="AM307" s="713">
        <v>46.2</v>
      </c>
      <c r="AN307" s="713">
        <v>72.2</v>
      </c>
      <c r="AO307" s="713">
        <v>98.7</v>
      </c>
    </row>
    <row r="308" spans="1:41" ht="13.5" customHeight="1">
      <c r="A308" s="726"/>
      <c r="B308" s="662"/>
      <c r="C308" s="608" t="s">
        <v>167</v>
      </c>
      <c r="D308" s="895">
        <v>120.2</v>
      </c>
      <c r="E308" s="645">
        <v>3699763</v>
      </c>
      <c r="F308" s="804">
        <v>635117</v>
      </c>
      <c r="G308" s="805">
        <v>111.4</v>
      </c>
      <c r="H308" s="668">
        <v>1163525.1499999999</v>
      </c>
      <c r="I308" s="1732">
        <v>0.46</v>
      </c>
      <c r="J308" s="806">
        <v>-3.5</v>
      </c>
      <c r="K308" s="1753">
        <v>0.96399999999999997</v>
      </c>
      <c r="L308" s="1649">
        <v>367587</v>
      </c>
      <c r="M308" s="803"/>
      <c r="N308" s="821"/>
      <c r="O308" s="821"/>
      <c r="P308" s="821"/>
      <c r="Q308" s="821"/>
      <c r="R308" s="816">
        <v>125.77735081112658</v>
      </c>
      <c r="S308" s="816">
        <v>56.27627274654094</v>
      </c>
      <c r="T308" s="816">
        <v>150.90660982582116</v>
      </c>
      <c r="U308" s="816">
        <v>39.433638189957115</v>
      </c>
      <c r="V308" s="816">
        <v>87.729281096858514</v>
      </c>
      <c r="W308" s="816">
        <v>173.75485761235669</v>
      </c>
      <c r="X308" s="817">
        <f t="shared" si="8"/>
        <v>95.7</v>
      </c>
      <c r="Y308" s="797">
        <v>32450</v>
      </c>
      <c r="Z308" s="782">
        <v>101.2</v>
      </c>
      <c r="AA308" s="798">
        <f t="shared" si="9"/>
        <v>320652</v>
      </c>
      <c r="AB308" s="784">
        <v>107.73028816856596</v>
      </c>
      <c r="AC308" s="785">
        <v>98</v>
      </c>
      <c r="AD308" s="786">
        <v>100.5</v>
      </c>
      <c r="AE308" s="787">
        <v>117.8</v>
      </c>
      <c r="AF308" s="799">
        <f t="shared" si="10"/>
        <v>0.89200000000000002</v>
      </c>
      <c r="AG308" s="776">
        <v>99.9</v>
      </c>
      <c r="AH308" s="777">
        <v>103.41614906832299</v>
      </c>
      <c r="AI308" s="778">
        <v>96.1</v>
      </c>
      <c r="AJ308" s="713">
        <v>97.3</v>
      </c>
      <c r="AK308" s="713">
        <v>73.099999999999994</v>
      </c>
      <c r="AL308" s="713">
        <v>119.1</v>
      </c>
      <c r="AM308" s="713">
        <v>46.8</v>
      </c>
      <c r="AN308" s="713">
        <v>78</v>
      </c>
      <c r="AO308" s="713">
        <v>118.5</v>
      </c>
    </row>
    <row r="309" spans="1:41" ht="13.5" customHeight="1">
      <c r="A309" s="750"/>
      <c r="B309" s="788"/>
      <c r="C309" s="611" t="s">
        <v>168</v>
      </c>
      <c r="D309" s="895">
        <v>119.8</v>
      </c>
      <c r="E309" s="645">
        <v>3713726</v>
      </c>
      <c r="F309" s="804">
        <v>621439</v>
      </c>
      <c r="G309" s="812">
        <v>107.8</v>
      </c>
      <c r="H309" s="673">
        <v>1129585.8419999999</v>
      </c>
      <c r="I309" s="1734">
        <v>0.48</v>
      </c>
      <c r="J309" s="813">
        <v>-5.5</v>
      </c>
      <c r="K309" s="1755">
        <v>0.97299999999999998</v>
      </c>
      <c r="L309" s="1649">
        <v>390517</v>
      </c>
      <c r="M309" s="803"/>
      <c r="N309" s="823"/>
      <c r="O309" s="823"/>
      <c r="P309" s="823"/>
      <c r="Q309" s="823"/>
      <c r="R309" s="818">
        <v>122.02859112610844</v>
      </c>
      <c r="S309" s="818">
        <v>57.354067299826262</v>
      </c>
      <c r="T309" s="818">
        <v>125.81886108903478</v>
      </c>
      <c r="U309" s="818">
        <v>38.33825935134719</v>
      </c>
      <c r="V309" s="818">
        <v>90.316170154842808</v>
      </c>
      <c r="W309" s="818">
        <v>133.87188607601828</v>
      </c>
      <c r="X309" s="819">
        <f t="shared" si="8"/>
        <v>92.7</v>
      </c>
      <c r="Y309" s="800">
        <v>49467</v>
      </c>
      <c r="Z309" s="791">
        <v>101.3</v>
      </c>
      <c r="AA309" s="801">
        <f t="shared" si="9"/>
        <v>488322</v>
      </c>
      <c r="AB309" s="793">
        <v>108.51500410735885</v>
      </c>
      <c r="AC309" s="794">
        <v>97.8</v>
      </c>
      <c r="AD309" s="795">
        <v>100.8</v>
      </c>
      <c r="AE309" s="796">
        <v>117</v>
      </c>
      <c r="AF309" s="799">
        <f t="shared" si="10"/>
        <v>0.9</v>
      </c>
      <c r="AG309" s="776">
        <v>99.9</v>
      </c>
      <c r="AH309" s="777">
        <v>103.41614906832299</v>
      </c>
      <c r="AI309" s="778">
        <v>96.8</v>
      </c>
      <c r="AJ309" s="713">
        <v>94.4</v>
      </c>
      <c r="AK309" s="713">
        <v>74.5</v>
      </c>
      <c r="AL309" s="713">
        <v>99.3</v>
      </c>
      <c r="AM309" s="713">
        <v>45.5</v>
      </c>
      <c r="AN309" s="713">
        <v>80.3</v>
      </c>
      <c r="AO309" s="713">
        <v>91.3</v>
      </c>
    </row>
    <row r="310" spans="1:41" ht="13.5" customHeight="1">
      <c r="A310" s="726">
        <v>2001</v>
      </c>
      <c r="B310" s="824" t="s">
        <v>182</v>
      </c>
      <c r="C310" s="606" t="s">
        <v>418</v>
      </c>
      <c r="D310" s="893">
        <v>116.9</v>
      </c>
      <c r="E310" s="641">
        <v>3587370</v>
      </c>
      <c r="F310" s="807">
        <v>601200</v>
      </c>
      <c r="G310" s="805">
        <v>106</v>
      </c>
      <c r="H310" s="668">
        <v>1024086.51</v>
      </c>
      <c r="I310" s="1732">
        <v>0.49</v>
      </c>
      <c r="J310" s="806">
        <v>-0.2</v>
      </c>
      <c r="K310" s="1753">
        <v>0.88200000000000001</v>
      </c>
      <c r="L310" s="1650">
        <v>291576</v>
      </c>
      <c r="M310" s="803"/>
      <c r="N310" s="821"/>
      <c r="O310" s="821"/>
      <c r="P310" s="821"/>
      <c r="Q310" s="821"/>
      <c r="R310" s="816">
        <v>113.88473387934482</v>
      </c>
      <c r="S310" s="816">
        <v>56.892155348418278</v>
      </c>
      <c r="T310" s="816">
        <v>123.28474505501597</v>
      </c>
      <c r="U310" s="816">
        <v>33.366924622271405</v>
      </c>
      <c r="V310" s="816">
        <v>99.988885762957977</v>
      </c>
      <c r="W310" s="816">
        <v>125.51405748200617</v>
      </c>
      <c r="X310" s="817">
        <f t="shared" si="8"/>
        <v>91.1</v>
      </c>
      <c r="Y310" s="797">
        <v>32544</v>
      </c>
      <c r="Z310" s="782">
        <v>101.4</v>
      </c>
      <c r="AA310" s="798">
        <f t="shared" si="9"/>
        <v>320947</v>
      </c>
      <c r="AB310" s="784">
        <v>95.959549086672695</v>
      </c>
      <c r="AC310" s="785">
        <v>97.5</v>
      </c>
      <c r="AD310" s="786">
        <v>98.3</v>
      </c>
      <c r="AE310" s="787">
        <v>116.7</v>
      </c>
      <c r="AF310" s="799">
        <f t="shared" si="10"/>
        <v>0.81599999999999995</v>
      </c>
      <c r="AG310" s="776">
        <v>100.1</v>
      </c>
      <c r="AH310" s="777">
        <v>103.62318840579711</v>
      </c>
      <c r="AI310" s="778">
        <v>85.6</v>
      </c>
      <c r="AJ310" s="713">
        <v>88.1</v>
      </c>
      <c r="AK310" s="713">
        <v>73.900000000000006</v>
      </c>
      <c r="AL310" s="713">
        <v>97.3</v>
      </c>
      <c r="AM310" s="713">
        <v>39.6</v>
      </c>
      <c r="AN310" s="713">
        <v>88.9</v>
      </c>
      <c r="AO310" s="713">
        <v>85.6</v>
      </c>
    </row>
    <row r="311" spans="1:41" ht="13.5" customHeight="1">
      <c r="A311" s="726"/>
      <c r="B311" s="662"/>
      <c r="C311" s="608" t="s">
        <v>419</v>
      </c>
      <c r="D311" s="895">
        <v>115.9</v>
      </c>
      <c r="E311" s="645">
        <v>3447946</v>
      </c>
      <c r="F311" s="804">
        <v>515229</v>
      </c>
      <c r="G311" s="805">
        <v>102.4</v>
      </c>
      <c r="H311" s="668">
        <v>1098699.4029999999</v>
      </c>
      <c r="I311" s="1732">
        <v>0.48</v>
      </c>
      <c r="J311" s="806">
        <v>-7.3</v>
      </c>
      <c r="K311" s="1753">
        <v>0.93</v>
      </c>
      <c r="L311" s="1649">
        <v>367269</v>
      </c>
      <c r="M311" s="803"/>
      <c r="N311" s="821"/>
      <c r="O311" s="821"/>
      <c r="P311" s="821"/>
      <c r="Q311" s="821"/>
      <c r="R311" s="816">
        <v>116.21155023556302</v>
      </c>
      <c r="S311" s="816">
        <v>57.508037950295602</v>
      </c>
      <c r="T311" s="816">
        <v>89.327590199163666</v>
      </c>
      <c r="U311" s="816">
        <v>32.103025962336879</v>
      </c>
      <c r="V311" s="816">
        <v>94.4776873350784</v>
      </c>
      <c r="W311" s="816">
        <v>119.94217175266478</v>
      </c>
      <c r="X311" s="817">
        <f t="shared" si="8"/>
        <v>87.8</v>
      </c>
      <c r="Y311" s="797">
        <v>24495</v>
      </c>
      <c r="Z311" s="782">
        <v>101</v>
      </c>
      <c r="AA311" s="798">
        <f t="shared" si="9"/>
        <v>242525</v>
      </c>
      <c r="AB311" s="784">
        <v>101.00415155034123</v>
      </c>
      <c r="AC311" s="785">
        <v>97.4</v>
      </c>
      <c r="AD311" s="786">
        <v>99.5</v>
      </c>
      <c r="AE311" s="787">
        <v>114.9</v>
      </c>
      <c r="AF311" s="799">
        <f t="shared" si="10"/>
        <v>0.86099999999999999</v>
      </c>
      <c r="AG311" s="776">
        <v>99.8</v>
      </c>
      <c r="AH311" s="777">
        <v>103.31262939958593</v>
      </c>
      <c r="AI311" s="778">
        <v>90.1</v>
      </c>
      <c r="AJ311" s="713">
        <v>89.9</v>
      </c>
      <c r="AK311" s="713">
        <v>74.7</v>
      </c>
      <c r="AL311" s="713">
        <v>70.5</v>
      </c>
      <c r="AM311" s="713">
        <v>38.1</v>
      </c>
      <c r="AN311" s="713">
        <v>84</v>
      </c>
      <c r="AO311" s="713">
        <v>81.8</v>
      </c>
    </row>
    <row r="312" spans="1:41" ht="13.5" customHeight="1">
      <c r="A312" s="726"/>
      <c r="B312" s="662"/>
      <c r="C312" s="608" t="s">
        <v>420</v>
      </c>
      <c r="D312" s="895">
        <v>114.1</v>
      </c>
      <c r="E312" s="645">
        <v>3666480</v>
      </c>
      <c r="F312" s="804">
        <v>603600</v>
      </c>
      <c r="G312" s="805">
        <v>101.5</v>
      </c>
      <c r="H312" s="668">
        <v>1070931.75</v>
      </c>
      <c r="I312" s="1732">
        <v>0.47</v>
      </c>
      <c r="J312" s="806">
        <v>-4.8</v>
      </c>
      <c r="K312" s="1753">
        <v>1.169</v>
      </c>
      <c r="L312" s="1649">
        <v>424185</v>
      </c>
      <c r="M312" s="803"/>
      <c r="N312" s="821"/>
      <c r="O312" s="821"/>
      <c r="P312" s="821"/>
      <c r="Q312" s="821"/>
      <c r="R312" s="816">
        <v>106.90428481069034</v>
      </c>
      <c r="S312" s="816">
        <v>54.813551567082293</v>
      </c>
      <c r="T312" s="816">
        <v>144.57131974077413</v>
      </c>
      <c r="U312" s="816">
        <v>32.60858542631069</v>
      </c>
      <c r="V312" s="816">
        <v>87.841754534162177</v>
      </c>
      <c r="W312" s="816">
        <v>132.84548607324484</v>
      </c>
      <c r="X312" s="817">
        <f t="shared" si="8"/>
        <v>87.3</v>
      </c>
      <c r="Y312" s="797">
        <v>31647</v>
      </c>
      <c r="Z312" s="782">
        <v>100.8</v>
      </c>
      <c r="AA312" s="798">
        <f t="shared" si="9"/>
        <v>313958</v>
      </c>
      <c r="AB312" s="784">
        <v>126.89977753050643</v>
      </c>
      <c r="AC312" s="785">
        <v>97.3</v>
      </c>
      <c r="AD312" s="786">
        <v>99.6</v>
      </c>
      <c r="AE312" s="787">
        <v>114.6</v>
      </c>
      <c r="AF312" s="799">
        <f t="shared" si="10"/>
        <v>1.0820000000000001</v>
      </c>
      <c r="AG312" s="776">
        <v>99.6</v>
      </c>
      <c r="AH312" s="777">
        <v>103.1055900621118</v>
      </c>
      <c r="AI312" s="778">
        <v>113.2</v>
      </c>
      <c r="AJ312" s="713">
        <v>82.7</v>
      </c>
      <c r="AK312" s="713">
        <v>71.2</v>
      </c>
      <c r="AL312" s="713">
        <v>114.1</v>
      </c>
      <c r="AM312" s="713">
        <v>38.700000000000003</v>
      </c>
      <c r="AN312" s="713">
        <v>78.099999999999994</v>
      </c>
      <c r="AO312" s="713">
        <v>90.6</v>
      </c>
    </row>
    <row r="313" spans="1:41" ht="13.5" customHeight="1">
      <c r="A313" s="726"/>
      <c r="B313" s="662"/>
      <c r="C313" s="608" t="s">
        <v>421</v>
      </c>
      <c r="D313" s="895">
        <v>113.8</v>
      </c>
      <c r="E313" s="645">
        <v>3535581</v>
      </c>
      <c r="F313" s="804">
        <v>595196</v>
      </c>
      <c r="G313" s="805">
        <v>101.2</v>
      </c>
      <c r="H313" s="668">
        <v>1125514.2689999999</v>
      </c>
      <c r="I313" s="1732">
        <v>0.47</v>
      </c>
      <c r="J313" s="806">
        <v>-5.4</v>
      </c>
      <c r="K313" s="1753">
        <v>0.86699999999999999</v>
      </c>
      <c r="L313" s="1649">
        <v>373065</v>
      </c>
      <c r="M313" s="803"/>
      <c r="N313" s="821"/>
      <c r="O313" s="821"/>
      <c r="P313" s="821"/>
      <c r="Q313" s="821"/>
      <c r="R313" s="816">
        <v>108.97256601621758</v>
      </c>
      <c r="S313" s="816">
        <v>53.350830387623631</v>
      </c>
      <c r="T313" s="816">
        <v>145.96508355948447</v>
      </c>
      <c r="U313" s="816">
        <v>33.366924622271405</v>
      </c>
      <c r="V313" s="816">
        <v>84.467551415052242</v>
      </c>
      <c r="W313" s="816">
        <v>125.66068605383096</v>
      </c>
      <c r="X313" s="817">
        <f t="shared" si="8"/>
        <v>87</v>
      </c>
      <c r="Y313" s="797">
        <v>29886</v>
      </c>
      <c r="Z313" s="782">
        <v>100</v>
      </c>
      <c r="AA313" s="798">
        <f t="shared" si="9"/>
        <v>298860</v>
      </c>
      <c r="AB313" s="784">
        <v>95.959549086672695</v>
      </c>
      <c r="AC313" s="785">
        <v>97</v>
      </c>
      <c r="AD313" s="786">
        <v>100.5</v>
      </c>
      <c r="AE313" s="787">
        <v>115.5</v>
      </c>
      <c r="AF313" s="799">
        <f t="shared" si="10"/>
        <v>0.80200000000000005</v>
      </c>
      <c r="AG313" s="776">
        <v>99.2</v>
      </c>
      <c r="AH313" s="777">
        <v>102.69151138716357</v>
      </c>
      <c r="AI313" s="778">
        <v>85.6</v>
      </c>
      <c r="AJ313" s="713">
        <v>84.3</v>
      </c>
      <c r="AK313" s="713">
        <v>69.3</v>
      </c>
      <c r="AL313" s="713">
        <v>115.2</v>
      </c>
      <c r="AM313" s="713">
        <v>39.6</v>
      </c>
      <c r="AN313" s="713">
        <v>75.099999999999994</v>
      </c>
      <c r="AO313" s="713">
        <v>85.7</v>
      </c>
    </row>
    <row r="314" spans="1:41" ht="13.5" customHeight="1">
      <c r="A314" s="726"/>
      <c r="B314" s="662"/>
      <c r="C314" s="608" t="s">
        <v>422</v>
      </c>
      <c r="D314" s="895">
        <v>111.9</v>
      </c>
      <c r="E314" s="645">
        <v>3640916</v>
      </c>
      <c r="F314" s="804">
        <v>589421</v>
      </c>
      <c r="G314" s="805">
        <v>98.5</v>
      </c>
      <c r="H314" s="668">
        <v>1063284.365</v>
      </c>
      <c r="I314" s="1732">
        <v>0.47</v>
      </c>
      <c r="J314" s="806">
        <v>-6.4</v>
      </c>
      <c r="K314" s="1753">
        <v>0.83699999999999997</v>
      </c>
      <c r="L314" s="1649">
        <v>345550</v>
      </c>
      <c r="M314" s="803"/>
      <c r="N314" s="821"/>
      <c r="O314" s="821"/>
      <c r="P314" s="821"/>
      <c r="Q314" s="821"/>
      <c r="R314" s="816">
        <v>103.54332785170851</v>
      </c>
      <c r="S314" s="816">
        <v>51.734138557695644</v>
      </c>
      <c r="T314" s="816">
        <v>153.18731425643813</v>
      </c>
      <c r="U314" s="816">
        <v>28.311329982533312</v>
      </c>
      <c r="V314" s="816">
        <v>82.89292329280093</v>
      </c>
      <c r="W314" s="816">
        <v>135.77805750974034</v>
      </c>
      <c r="X314" s="817">
        <f t="shared" si="8"/>
        <v>84.7</v>
      </c>
      <c r="Y314" s="797">
        <v>30040</v>
      </c>
      <c r="Z314" s="782">
        <v>100</v>
      </c>
      <c r="AA314" s="798">
        <f t="shared" si="9"/>
        <v>300400</v>
      </c>
      <c r="AB314" s="784">
        <v>92.035969392708282</v>
      </c>
      <c r="AC314" s="785">
        <v>96.8</v>
      </c>
      <c r="AD314" s="786">
        <v>99.9</v>
      </c>
      <c r="AE314" s="787">
        <v>115.2</v>
      </c>
      <c r="AF314" s="799">
        <f t="shared" si="10"/>
        <v>0.77400000000000002</v>
      </c>
      <c r="AG314" s="776">
        <v>99.3</v>
      </c>
      <c r="AH314" s="777">
        <v>102.79503105590062</v>
      </c>
      <c r="AI314" s="778">
        <v>82.1</v>
      </c>
      <c r="AJ314" s="713">
        <v>80.099999999999994</v>
      </c>
      <c r="AK314" s="713">
        <v>67.2</v>
      </c>
      <c r="AL314" s="713">
        <v>120.9</v>
      </c>
      <c r="AM314" s="713">
        <v>33.6</v>
      </c>
      <c r="AN314" s="713">
        <v>73.7</v>
      </c>
      <c r="AO314" s="713">
        <v>92.6</v>
      </c>
    </row>
    <row r="315" spans="1:41" ht="13.5" customHeight="1">
      <c r="A315" s="726"/>
      <c r="B315" s="662"/>
      <c r="C315" s="608" t="s">
        <v>423</v>
      </c>
      <c r="D315" s="895">
        <v>112.5</v>
      </c>
      <c r="E315" s="645">
        <v>3799364</v>
      </c>
      <c r="F315" s="804">
        <v>666628</v>
      </c>
      <c r="G315" s="805">
        <v>99.5</v>
      </c>
      <c r="H315" s="668">
        <v>1117807.5359999998</v>
      </c>
      <c r="I315" s="1732">
        <v>0.47</v>
      </c>
      <c r="J315" s="806">
        <v>-3.4</v>
      </c>
      <c r="K315" s="1753">
        <v>0.88</v>
      </c>
      <c r="L315" s="1649">
        <v>363414</v>
      </c>
      <c r="M315" s="803"/>
      <c r="N315" s="821"/>
      <c r="O315" s="821"/>
      <c r="P315" s="821"/>
      <c r="Q315" s="821"/>
      <c r="R315" s="816">
        <v>102.12138452290854</v>
      </c>
      <c r="S315" s="816">
        <v>49.578549451124992</v>
      </c>
      <c r="T315" s="816">
        <v>166.99824664184075</v>
      </c>
      <c r="U315" s="816">
        <v>28.142810161208708</v>
      </c>
      <c r="V315" s="816">
        <v>85.142392038874235</v>
      </c>
      <c r="W315" s="816">
        <v>178.30034333892465</v>
      </c>
      <c r="X315" s="817">
        <f t="shared" si="8"/>
        <v>85.6</v>
      </c>
      <c r="Y315" s="797">
        <v>29705</v>
      </c>
      <c r="Z315" s="782">
        <v>99.6</v>
      </c>
      <c r="AA315" s="798">
        <f t="shared" si="9"/>
        <v>298243</v>
      </c>
      <c r="AB315" s="784">
        <v>98.537901456992188</v>
      </c>
      <c r="AC315" s="785">
        <v>96.6</v>
      </c>
      <c r="AD315" s="786">
        <v>101.1</v>
      </c>
      <c r="AE315" s="787">
        <v>115.7</v>
      </c>
      <c r="AF315" s="799">
        <f t="shared" si="10"/>
        <v>0.81399999999999995</v>
      </c>
      <c r="AG315" s="776">
        <v>99</v>
      </c>
      <c r="AH315" s="777">
        <v>102.48447204968944</v>
      </c>
      <c r="AI315" s="778">
        <v>87.9</v>
      </c>
      <c r="AJ315" s="713">
        <v>79</v>
      </c>
      <c r="AK315" s="713">
        <v>64.400000000000006</v>
      </c>
      <c r="AL315" s="713">
        <v>131.80000000000001</v>
      </c>
      <c r="AM315" s="713">
        <v>33.4</v>
      </c>
      <c r="AN315" s="713">
        <v>75.7</v>
      </c>
      <c r="AO315" s="713">
        <v>121.6</v>
      </c>
    </row>
    <row r="316" spans="1:41" ht="13.5" customHeight="1">
      <c r="A316" s="726"/>
      <c r="B316" s="662"/>
      <c r="C316" s="608" t="s">
        <v>424</v>
      </c>
      <c r="D316" s="895">
        <v>110.3</v>
      </c>
      <c r="E316" s="645">
        <v>4022577</v>
      </c>
      <c r="F316" s="804">
        <v>732400</v>
      </c>
      <c r="G316" s="805">
        <v>98.6</v>
      </c>
      <c r="H316" s="668">
        <v>1084682.0819999999</v>
      </c>
      <c r="I316" s="1732">
        <v>0.46</v>
      </c>
      <c r="J316" s="806">
        <v>-3.3</v>
      </c>
      <c r="K316" s="1753">
        <v>0.86099999999999999</v>
      </c>
      <c r="L316" s="1649">
        <v>360986</v>
      </c>
      <c r="M316" s="803"/>
      <c r="N316" s="821"/>
      <c r="O316" s="821"/>
      <c r="P316" s="821"/>
      <c r="Q316" s="821"/>
      <c r="R316" s="816">
        <v>101.21651149549035</v>
      </c>
      <c r="S316" s="816">
        <v>52.580977135276967</v>
      </c>
      <c r="T316" s="816">
        <v>149.51284600711085</v>
      </c>
      <c r="U316" s="816">
        <v>27.805770518559502</v>
      </c>
      <c r="V316" s="816">
        <v>87.166913910340199</v>
      </c>
      <c r="W316" s="816">
        <v>156.59931470885817</v>
      </c>
      <c r="X316" s="817">
        <f t="shared" si="8"/>
        <v>84.8</v>
      </c>
      <c r="Y316" s="797">
        <v>38750</v>
      </c>
      <c r="Z316" s="782">
        <v>99.4</v>
      </c>
      <c r="AA316" s="798">
        <f t="shared" si="9"/>
        <v>389839</v>
      </c>
      <c r="AB316" s="784">
        <v>95.511139978791064</v>
      </c>
      <c r="AC316" s="785">
        <v>96.2</v>
      </c>
      <c r="AD316" s="786">
        <v>99.9</v>
      </c>
      <c r="AE316" s="787">
        <v>115.5</v>
      </c>
      <c r="AF316" s="799">
        <f t="shared" si="10"/>
        <v>0.79600000000000004</v>
      </c>
      <c r="AG316" s="776">
        <v>98.7</v>
      </c>
      <c r="AH316" s="777">
        <v>102.17391304347827</v>
      </c>
      <c r="AI316" s="778">
        <v>85.2</v>
      </c>
      <c r="AJ316" s="713">
        <v>78.3</v>
      </c>
      <c r="AK316" s="713">
        <v>68.3</v>
      </c>
      <c r="AL316" s="713">
        <v>118</v>
      </c>
      <c r="AM316" s="713">
        <v>33</v>
      </c>
      <c r="AN316" s="713">
        <v>77.5</v>
      </c>
      <c r="AO316" s="713">
        <v>106.8</v>
      </c>
    </row>
    <row r="317" spans="1:41" ht="13.5" customHeight="1">
      <c r="A317" s="726"/>
      <c r="B317" s="662"/>
      <c r="C317" s="608" t="s">
        <v>425</v>
      </c>
      <c r="D317" s="895">
        <v>102.3</v>
      </c>
      <c r="E317" s="645">
        <v>3789458</v>
      </c>
      <c r="F317" s="804">
        <v>528267</v>
      </c>
      <c r="G317" s="805">
        <v>86.1</v>
      </c>
      <c r="H317" s="668">
        <v>1028425.4639999999</v>
      </c>
      <c r="I317" s="1732">
        <v>0.46</v>
      </c>
      <c r="J317" s="806">
        <v>-2.8</v>
      </c>
      <c r="K317" s="1753">
        <v>0.77500000000000002</v>
      </c>
      <c r="L317" s="1649">
        <v>350759</v>
      </c>
      <c r="M317" s="803"/>
      <c r="N317" s="821"/>
      <c r="O317" s="821"/>
      <c r="P317" s="821"/>
      <c r="Q317" s="821"/>
      <c r="R317" s="816">
        <v>77.948347933308654</v>
      </c>
      <c r="S317" s="816">
        <v>51.580167907226311</v>
      </c>
      <c r="T317" s="816">
        <v>124.42509727032443</v>
      </c>
      <c r="U317" s="816">
        <v>24.940933556041252</v>
      </c>
      <c r="V317" s="816">
        <v>88.854015469895174</v>
      </c>
      <c r="W317" s="816">
        <v>136.21794322521464</v>
      </c>
      <c r="X317" s="817">
        <f t="shared" si="8"/>
        <v>74.099999999999994</v>
      </c>
      <c r="Y317" s="797">
        <v>26266</v>
      </c>
      <c r="Z317" s="782">
        <v>99.6</v>
      </c>
      <c r="AA317" s="798">
        <f t="shared" si="9"/>
        <v>263715</v>
      </c>
      <c r="AB317" s="784">
        <v>84.413014558720263</v>
      </c>
      <c r="AC317" s="785">
        <v>96</v>
      </c>
      <c r="AD317" s="786">
        <v>98.4</v>
      </c>
      <c r="AE317" s="787">
        <v>114.8</v>
      </c>
      <c r="AF317" s="799">
        <f t="shared" si="10"/>
        <v>0.71699999999999997</v>
      </c>
      <c r="AG317" s="776">
        <v>99</v>
      </c>
      <c r="AH317" s="777">
        <v>102.48447204968944</v>
      </c>
      <c r="AI317" s="778">
        <v>75.3</v>
      </c>
      <c r="AJ317" s="713">
        <v>60.3</v>
      </c>
      <c r="AK317" s="713">
        <v>67</v>
      </c>
      <c r="AL317" s="713">
        <v>98.2</v>
      </c>
      <c r="AM317" s="713">
        <v>29.6</v>
      </c>
      <c r="AN317" s="713">
        <v>79</v>
      </c>
      <c r="AO317" s="713">
        <v>92.9</v>
      </c>
    </row>
    <row r="318" spans="1:41" ht="13.5" customHeight="1">
      <c r="A318" s="726"/>
      <c r="B318" s="662"/>
      <c r="C318" s="608" t="s">
        <v>426</v>
      </c>
      <c r="D318" s="895">
        <v>104</v>
      </c>
      <c r="E318" s="645">
        <v>3676061</v>
      </c>
      <c r="F318" s="804">
        <v>677350</v>
      </c>
      <c r="G318" s="805">
        <v>89.6</v>
      </c>
      <c r="H318" s="668">
        <v>1033984.41</v>
      </c>
      <c r="I318" s="1732">
        <v>0.45</v>
      </c>
      <c r="J318" s="806">
        <v>-0.1</v>
      </c>
      <c r="K318" s="1753">
        <v>0.89</v>
      </c>
      <c r="L318" s="1649">
        <v>355589</v>
      </c>
      <c r="M318" s="803"/>
      <c r="N318" s="821"/>
      <c r="O318" s="821"/>
      <c r="P318" s="821"/>
      <c r="Q318" s="821"/>
      <c r="R318" s="816">
        <v>86.092205180072256</v>
      </c>
      <c r="S318" s="816">
        <v>54.582595591378293</v>
      </c>
      <c r="T318" s="816">
        <v>130.25356414856773</v>
      </c>
      <c r="U318" s="816">
        <v>24.688153824054346</v>
      </c>
      <c r="V318" s="816">
        <v>83.342817042015582</v>
      </c>
      <c r="W318" s="816">
        <v>137.24434322798805</v>
      </c>
      <c r="X318" s="817">
        <f t="shared" si="8"/>
        <v>77.099999999999994</v>
      </c>
      <c r="Y318" s="797">
        <v>27287</v>
      </c>
      <c r="Z318" s="782">
        <v>99.3</v>
      </c>
      <c r="AA318" s="798">
        <f t="shared" si="9"/>
        <v>274794</v>
      </c>
      <c r="AB318" s="784">
        <v>97.977390072140125</v>
      </c>
      <c r="AC318" s="785">
        <v>95.8</v>
      </c>
      <c r="AD318" s="786">
        <v>100</v>
      </c>
      <c r="AE318" s="787">
        <v>113.9</v>
      </c>
      <c r="AF318" s="799">
        <f t="shared" si="10"/>
        <v>0.82399999999999995</v>
      </c>
      <c r="AG318" s="776">
        <v>98.7</v>
      </c>
      <c r="AH318" s="777">
        <v>102.17391304347827</v>
      </c>
      <c r="AI318" s="778">
        <v>87.4</v>
      </c>
      <c r="AJ318" s="713">
        <v>66.599999999999994</v>
      </c>
      <c r="AK318" s="713">
        <v>70.900000000000006</v>
      </c>
      <c r="AL318" s="713">
        <v>102.8</v>
      </c>
      <c r="AM318" s="713">
        <v>29.3</v>
      </c>
      <c r="AN318" s="713">
        <v>74.099999999999994</v>
      </c>
      <c r="AO318" s="713">
        <v>93.6</v>
      </c>
    </row>
    <row r="319" spans="1:41" ht="13.5" customHeight="1">
      <c r="A319" s="726"/>
      <c r="B319" s="662"/>
      <c r="C319" s="608" t="s">
        <v>166</v>
      </c>
      <c r="D319" s="895">
        <v>106.6</v>
      </c>
      <c r="E319" s="645">
        <v>3646726</v>
      </c>
      <c r="F319" s="804">
        <v>610815</v>
      </c>
      <c r="G319" s="805">
        <v>90.5</v>
      </c>
      <c r="H319" s="668">
        <v>1046200.53</v>
      </c>
      <c r="I319" s="1732">
        <v>0.42</v>
      </c>
      <c r="J319" s="806">
        <v>-10</v>
      </c>
      <c r="K319" s="1753">
        <v>0.86299999999999999</v>
      </c>
      <c r="L319" s="1649">
        <v>401436</v>
      </c>
      <c r="M319" s="803"/>
      <c r="N319" s="821"/>
      <c r="O319" s="821"/>
      <c r="P319" s="821"/>
      <c r="Q319" s="821"/>
      <c r="R319" s="816">
        <v>92.81411909803586</v>
      </c>
      <c r="S319" s="816">
        <v>53.581786363327623</v>
      </c>
      <c r="T319" s="816">
        <v>104.53228640327664</v>
      </c>
      <c r="U319" s="816">
        <v>26.457611947962675</v>
      </c>
      <c r="V319" s="816">
        <v>86.154652974607203</v>
      </c>
      <c r="W319" s="816">
        <v>144.2825146755772</v>
      </c>
      <c r="X319" s="817">
        <f t="shared" si="8"/>
        <v>77.8</v>
      </c>
      <c r="Y319" s="797">
        <v>31044</v>
      </c>
      <c r="Z319" s="782">
        <v>99.2</v>
      </c>
      <c r="AA319" s="798">
        <f t="shared" si="9"/>
        <v>312944</v>
      </c>
      <c r="AB319" s="784">
        <v>94.278014932116506</v>
      </c>
      <c r="AC319" s="785">
        <v>95.3</v>
      </c>
      <c r="AD319" s="786">
        <v>98.3</v>
      </c>
      <c r="AE319" s="787">
        <v>114.4</v>
      </c>
      <c r="AF319" s="799">
        <f t="shared" si="10"/>
        <v>0.79900000000000004</v>
      </c>
      <c r="AG319" s="776">
        <v>98.7</v>
      </c>
      <c r="AH319" s="777">
        <v>102.17391304347827</v>
      </c>
      <c r="AI319" s="778">
        <v>84.1</v>
      </c>
      <c r="AJ319" s="713">
        <v>71.8</v>
      </c>
      <c r="AK319" s="713">
        <v>69.599999999999994</v>
      </c>
      <c r="AL319" s="713">
        <v>82.5</v>
      </c>
      <c r="AM319" s="713">
        <v>31.4</v>
      </c>
      <c r="AN319" s="713">
        <v>76.599999999999994</v>
      </c>
      <c r="AO319" s="713">
        <v>98.4</v>
      </c>
    </row>
    <row r="320" spans="1:41" ht="13.5" customHeight="1">
      <c r="A320" s="726"/>
      <c r="B320" s="662"/>
      <c r="C320" s="608" t="s">
        <v>167</v>
      </c>
      <c r="D320" s="895">
        <v>105.4</v>
      </c>
      <c r="E320" s="645">
        <v>3444710</v>
      </c>
      <c r="F320" s="804">
        <v>621661</v>
      </c>
      <c r="G320" s="805">
        <v>90.9</v>
      </c>
      <c r="H320" s="668">
        <v>1100019.835</v>
      </c>
      <c r="I320" s="1732">
        <v>0.41</v>
      </c>
      <c r="J320" s="806">
        <v>-1.3</v>
      </c>
      <c r="K320" s="1753">
        <v>0.873</v>
      </c>
      <c r="L320" s="1649">
        <v>338809</v>
      </c>
      <c r="M320" s="803"/>
      <c r="N320" s="821"/>
      <c r="O320" s="821"/>
      <c r="P320" s="821"/>
      <c r="Q320" s="821"/>
      <c r="R320" s="816">
        <v>95.399470604944938</v>
      </c>
      <c r="S320" s="816">
        <v>52.580977135276967</v>
      </c>
      <c r="T320" s="816">
        <v>104.02546319647287</v>
      </c>
      <c r="U320" s="816">
        <v>26.963171411936486</v>
      </c>
      <c r="V320" s="816">
        <v>84.917445164266908</v>
      </c>
      <c r="W320" s="816">
        <v>135.63142893791553</v>
      </c>
      <c r="X320" s="817">
        <f t="shared" si="8"/>
        <v>78.099999999999994</v>
      </c>
      <c r="Y320" s="797">
        <v>32963</v>
      </c>
      <c r="Z320" s="782">
        <v>98.7</v>
      </c>
      <c r="AA320" s="798">
        <f t="shared" si="9"/>
        <v>333972</v>
      </c>
      <c r="AB320" s="784">
        <v>95.623242255761468</v>
      </c>
      <c r="AC320" s="785">
        <v>95.1</v>
      </c>
      <c r="AD320" s="786">
        <v>99</v>
      </c>
      <c r="AE320" s="787">
        <v>113.7</v>
      </c>
      <c r="AF320" s="799">
        <f t="shared" si="10"/>
        <v>0.80800000000000005</v>
      </c>
      <c r="AG320" s="776">
        <v>98.3</v>
      </c>
      <c r="AH320" s="777">
        <v>101.75983436853002</v>
      </c>
      <c r="AI320" s="778">
        <v>85.3</v>
      </c>
      <c r="AJ320" s="713">
        <v>73.8</v>
      </c>
      <c r="AK320" s="713">
        <v>68.3</v>
      </c>
      <c r="AL320" s="713">
        <v>82.1</v>
      </c>
      <c r="AM320" s="713">
        <v>32</v>
      </c>
      <c r="AN320" s="713">
        <v>75.5</v>
      </c>
      <c r="AO320" s="713">
        <v>92.5</v>
      </c>
    </row>
    <row r="321" spans="1:41" ht="13.5" customHeight="1">
      <c r="A321" s="726"/>
      <c r="B321" s="662"/>
      <c r="C321" s="611" t="s">
        <v>168</v>
      </c>
      <c r="D321" s="899">
        <v>103.8</v>
      </c>
      <c r="E321" s="652">
        <v>3427251</v>
      </c>
      <c r="F321" s="811">
        <v>899426</v>
      </c>
      <c r="G321" s="805">
        <v>86.4</v>
      </c>
      <c r="H321" s="668">
        <v>1042082.43</v>
      </c>
      <c r="I321" s="1734">
        <v>0.4</v>
      </c>
      <c r="J321" s="806">
        <v>-5.5</v>
      </c>
      <c r="K321" s="1753">
        <v>0.84299999999999997</v>
      </c>
      <c r="L321" s="1649">
        <v>378024</v>
      </c>
      <c r="M321" s="803"/>
      <c r="N321" s="823"/>
      <c r="O321" s="823"/>
      <c r="P321" s="823"/>
      <c r="Q321" s="823"/>
      <c r="R321" s="818">
        <v>87.126345782835898</v>
      </c>
      <c r="S321" s="818">
        <v>51.580167907226311</v>
      </c>
      <c r="T321" s="818">
        <v>104.65899220497758</v>
      </c>
      <c r="U321" s="818">
        <v>28.227070071871008</v>
      </c>
      <c r="V321" s="818">
        <v>81.430768607853295</v>
      </c>
      <c r="W321" s="818">
        <v>136.51120036886417</v>
      </c>
      <c r="X321" s="819">
        <f t="shared" si="8"/>
        <v>74.3</v>
      </c>
      <c r="Y321" s="800">
        <v>46605</v>
      </c>
      <c r="Z321" s="791">
        <v>98.5</v>
      </c>
      <c r="AA321" s="801">
        <f t="shared" si="9"/>
        <v>473147</v>
      </c>
      <c r="AB321" s="793">
        <v>92.708583054530749</v>
      </c>
      <c r="AC321" s="794">
        <v>94.9</v>
      </c>
      <c r="AD321" s="795">
        <v>99.7</v>
      </c>
      <c r="AE321" s="796">
        <v>113.2</v>
      </c>
      <c r="AF321" s="802">
        <f t="shared" si="10"/>
        <v>0.78</v>
      </c>
      <c r="AG321" s="776">
        <v>98.2</v>
      </c>
      <c r="AH321" s="777">
        <v>101.65631469979297</v>
      </c>
      <c r="AI321" s="778">
        <v>82.7</v>
      </c>
      <c r="AJ321" s="713">
        <v>67.400000000000006</v>
      </c>
      <c r="AK321" s="713">
        <v>67</v>
      </c>
      <c r="AL321" s="713">
        <v>82.6</v>
      </c>
      <c r="AM321" s="713">
        <v>33.5</v>
      </c>
      <c r="AN321" s="713">
        <v>72.400000000000006</v>
      </c>
      <c r="AO321" s="713">
        <v>93.1</v>
      </c>
    </row>
    <row r="322" spans="1:41" ht="13.5" customHeight="1">
      <c r="A322" s="720">
        <v>2002</v>
      </c>
      <c r="B322" s="661" t="s">
        <v>183</v>
      </c>
      <c r="C322" s="606" t="s">
        <v>418</v>
      </c>
      <c r="D322" s="895">
        <v>105.1</v>
      </c>
      <c r="E322" s="645">
        <v>3315628</v>
      </c>
      <c r="F322" s="826">
        <v>515620</v>
      </c>
      <c r="G322" s="808">
        <v>88</v>
      </c>
      <c r="H322" s="678">
        <v>918855.81599999999</v>
      </c>
      <c r="I322" s="1732">
        <v>0.4</v>
      </c>
      <c r="J322" s="809">
        <v>-3.6</v>
      </c>
      <c r="K322" s="1754">
        <v>0.84299999999999997</v>
      </c>
      <c r="L322" s="1650">
        <v>302907</v>
      </c>
      <c r="M322" s="803"/>
      <c r="R322" s="816">
        <v>85.316599727999545</v>
      </c>
      <c r="S322" s="816">
        <v>51.272226606287639</v>
      </c>
      <c r="T322" s="816">
        <v>120.11710001249243</v>
      </c>
      <c r="U322" s="816">
        <v>28.816889446507123</v>
      </c>
      <c r="V322" s="816">
        <v>85.142392038874235</v>
      </c>
      <c r="W322" s="816">
        <v>130.35280035222371</v>
      </c>
      <c r="X322" s="817">
        <f t="shared" si="8"/>
        <v>75.7</v>
      </c>
      <c r="Y322" s="797">
        <v>32735</v>
      </c>
      <c r="Z322" s="782">
        <v>98.3</v>
      </c>
      <c r="AA322" s="798">
        <f t="shared" si="9"/>
        <v>333011</v>
      </c>
      <c r="AB322" s="784">
        <v>85.87034415933563</v>
      </c>
      <c r="AC322" s="785">
        <v>94.7</v>
      </c>
      <c r="AD322" s="786">
        <v>95.3</v>
      </c>
      <c r="AE322" s="787">
        <v>109.4</v>
      </c>
      <c r="AF322" s="799">
        <f t="shared" si="10"/>
        <v>0.78</v>
      </c>
      <c r="AG322" s="776">
        <v>97.9</v>
      </c>
      <c r="AH322" s="777">
        <v>101.34575569358179</v>
      </c>
      <c r="AI322" s="778">
        <v>76.599999999999994</v>
      </c>
      <c r="AJ322" s="713">
        <v>66</v>
      </c>
      <c r="AK322" s="713">
        <v>66.599999999999994</v>
      </c>
      <c r="AL322" s="713">
        <v>94.8</v>
      </c>
      <c r="AM322" s="713">
        <v>34.200000000000003</v>
      </c>
      <c r="AN322" s="713">
        <v>75.7</v>
      </c>
      <c r="AO322" s="713">
        <v>88.9</v>
      </c>
    </row>
    <row r="323" spans="1:41" ht="13.5" customHeight="1">
      <c r="A323" s="726"/>
      <c r="B323" s="662"/>
      <c r="C323" s="608" t="s">
        <v>419</v>
      </c>
      <c r="D323" s="895">
        <v>106.1</v>
      </c>
      <c r="E323" s="645">
        <v>3258641</v>
      </c>
      <c r="F323" s="826">
        <v>581101</v>
      </c>
      <c r="G323" s="805">
        <v>87.1</v>
      </c>
      <c r="H323" s="644">
        <v>966732.84</v>
      </c>
      <c r="I323" s="1732">
        <v>0.4</v>
      </c>
      <c r="J323" s="806">
        <v>-5.7</v>
      </c>
      <c r="K323" s="1753">
        <v>0.90400000000000003</v>
      </c>
      <c r="L323" s="1649">
        <v>364197</v>
      </c>
      <c r="M323" s="803"/>
      <c r="R323" s="816">
        <v>92.03851364596315</v>
      </c>
      <c r="S323" s="816">
        <v>55.198478193255617</v>
      </c>
      <c r="T323" s="816">
        <v>81.471830493705298</v>
      </c>
      <c r="U323" s="816">
        <v>29.743748463792436</v>
      </c>
      <c r="V323" s="816">
        <v>80.643454546727639</v>
      </c>
      <c r="W323" s="816">
        <v>125.07417176653185</v>
      </c>
      <c r="X323" s="817">
        <f t="shared" si="8"/>
        <v>74.8</v>
      </c>
      <c r="Y323" s="797">
        <v>23530</v>
      </c>
      <c r="Z323" s="782">
        <v>97.3</v>
      </c>
      <c r="AA323" s="798">
        <f t="shared" si="9"/>
        <v>241829</v>
      </c>
      <c r="AB323" s="784">
        <v>92.59648077756033</v>
      </c>
      <c r="AC323" s="785">
        <v>94.7</v>
      </c>
      <c r="AD323" s="786">
        <v>96</v>
      </c>
      <c r="AE323" s="787">
        <v>109.2</v>
      </c>
      <c r="AF323" s="799">
        <f t="shared" si="10"/>
        <v>0.83599999999999997</v>
      </c>
      <c r="AG323" s="776">
        <v>97.3</v>
      </c>
      <c r="AH323" s="777">
        <v>100.72463768115942</v>
      </c>
      <c r="AI323" s="778">
        <v>82.6</v>
      </c>
      <c r="AJ323" s="713">
        <v>71.2</v>
      </c>
      <c r="AK323" s="713">
        <v>71.7</v>
      </c>
      <c r="AL323" s="713">
        <v>64.3</v>
      </c>
      <c r="AM323" s="713">
        <v>35.299999999999997</v>
      </c>
      <c r="AN323" s="713">
        <v>71.7</v>
      </c>
      <c r="AO323" s="713">
        <v>85.3</v>
      </c>
    </row>
    <row r="324" spans="1:41" ht="13.5" customHeight="1">
      <c r="A324" s="726"/>
      <c r="B324" s="662"/>
      <c r="C324" s="608" t="s">
        <v>420</v>
      </c>
      <c r="D324" s="895">
        <v>108.8</v>
      </c>
      <c r="E324" s="645">
        <v>3483150</v>
      </c>
      <c r="F324" s="826">
        <v>506131</v>
      </c>
      <c r="G324" s="805">
        <v>94.7</v>
      </c>
      <c r="H324" s="644">
        <v>947197.57199999993</v>
      </c>
      <c r="I324" s="1732">
        <v>0.4</v>
      </c>
      <c r="J324" s="806">
        <v>-3.2</v>
      </c>
      <c r="K324" s="1753">
        <v>1.1970000000000001</v>
      </c>
      <c r="L324" s="1649">
        <v>431187</v>
      </c>
      <c r="M324" s="803"/>
      <c r="R324" s="816">
        <v>90.4873027418177</v>
      </c>
      <c r="S324" s="816">
        <v>67.131203604628865</v>
      </c>
      <c r="T324" s="816">
        <v>122.52451024481032</v>
      </c>
      <c r="U324" s="816">
        <v>28.058550250546407</v>
      </c>
      <c r="V324" s="816">
        <v>83.342817042015582</v>
      </c>
      <c r="W324" s="816">
        <v>124.04777176375843</v>
      </c>
      <c r="X324" s="817">
        <f t="shared" si="8"/>
        <v>81.400000000000006</v>
      </c>
      <c r="Y324" s="797">
        <v>32503</v>
      </c>
      <c r="Z324" s="782">
        <v>97.6</v>
      </c>
      <c r="AA324" s="798">
        <f t="shared" si="9"/>
        <v>333023</v>
      </c>
      <c r="AB324" s="784">
        <v>120.06153863531129</v>
      </c>
      <c r="AC324" s="785">
        <v>94.7</v>
      </c>
      <c r="AD324" s="786">
        <v>93.7</v>
      </c>
      <c r="AE324" s="787">
        <v>109.5</v>
      </c>
      <c r="AF324" s="799">
        <f t="shared" si="10"/>
        <v>1.1080000000000001</v>
      </c>
      <c r="AG324" s="776">
        <v>97.4</v>
      </c>
      <c r="AH324" s="777">
        <v>100.82815734989649</v>
      </c>
      <c r="AI324" s="778">
        <v>107.1</v>
      </c>
      <c r="AJ324" s="713">
        <v>70</v>
      </c>
      <c r="AK324" s="713">
        <v>87.2</v>
      </c>
      <c r="AL324" s="713">
        <v>96.7</v>
      </c>
      <c r="AM324" s="713">
        <v>33.299999999999997</v>
      </c>
      <c r="AN324" s="713">
        <v>74.099999999999994</v>
      </c>
      <c r="AO324" s="713">
        <v>84.6</v>
      </c>
    </row>
    <row r="325" spans="1:41" ht="13.5" customHeight="1">
      <c r="A325" s="726"/>
      <c r="B325" s="662"/>
      <c r="C325" s="608" t="s">
        <v>421</v>
      </c>
      <c r="D325" s="895">
        <v>107.4</v>
      </c>
      <c r="E325" s="645">
        <v>3415446</v>
      </c>
      <c r="F325" s="826">
        <v>603004</v>
      </c>
      <c r="G325" s="805">
        <v>87.3</v>
      </c>
      <c r="H325" s="644">
        <v>1010180.8620000001</v>
      </c>
      <c r="I325" s="1732">
        <v>0.4</v>
      </c>
      <c r="J325" s="806">
        <v>-3.7</v>
      </c>
      <c r="K325" s="1753">
        <v>0.88200000000000001</v>
      </c>
      <c r="L325" s="1649">
        <v>425124</v>
      </c>
      <c r="M325" s="803"/>
      <c r="R325" s="816">
        <v>84.153191549890437</v>
      </c>
      <c r="S325" s="816">
        <v>59.586641731631595</v>
      </c>
      <c r="T325" s="816">
        <v>79.191126063088362</v>
      </c>
      <c r="U325" s="816">
        <v>33.029884979622196</v>
      </c>
      <c r="V325" s="816">
        <v>89.753802968324479</v>
      </c>
      <c r="W325" s="816">
        <v>102.93325742099104</v>
      </c>
      <c r="X325" s="817">
        <f t="shared" si="8"/>
        <v>75</v>
      </c>
      <c r="Y325" s="797">
        <v>29883</v>
      </c>
      <c r="Z325" s="782">
        <v>98.2</v>
      </c>
      <c r="AA325" s="798">
        <f t="shared" si="9"/>
        <v>304308</v>
      </c>
      <c r="AB325" s="784">
        <v>91.587560284826637</v>
      </c>
      <c r="AC325" s="785">
        <v>94.7</v>
      </c>
      <c r="AD325" s="786">
        <v>96.5</v>
      </c>
      <c r="AE325" s="787">
        <v>110.3</v>
      </c>
      <c r="AF325" s="799">
        <f t="shared" si="10"/>
        <v>0.81499999999999995</v>
      </c>
      <c r="AG325" s="776">
        <v>97.8</v>
      </c>
      <c r="AH325" s="777">
        <v>101.24223602484473</v>
      </c>
      <c r="AI325" s="778">
        <v>81.7</v>
      </c>
      <c r="AJ325" s="713">
        <v>65.099999999999994</v>
      </c>
      <c r="AK325" s="713">
        <v>77.400000000000006</v>
      </c>
      <c r="AL325" s="713">
        <v>62.5</v>
      </c>
      <c r="AM325" s="713">
        <v>39.200000000000003</v>
      </c>
      <c r="AN325" s="713">
        <v>79.8</v>
      </c>
      <c r="AO325" s="713">
        <v>70.2</v>
      </c>
    </row>
    <row r="326" spans="1:41" ht="13.5" customHeight="1">
      <c r="A326" s="726"/>
      <c r="B326" s="662"/>
      <c r="C326" s="608" t="s">
        <v>422</v>
      </c>
      <c r="D326" s="895">
        <v>108</v>
      </c>
      <c r="E326" s="645">
        <v>3533097</v>
      </c>
      <c r="F326" s="826">
        <v>518253</v>
      </c>
      <c r="G326" s="805">
        <v>90</v>
      </c>
      <c r="H326" s="644">
        <v>956187.13199999998</v>
      </c>
      <c r="I326" s="1732">
        <v>0.41</v>
      </c>
      <c r="J326" s="806">
        <v>-3.4</v>
      </c>
      <c r="K326" s="1753">
        <v>0.88400000000000001</v>
      </c>
      <c r="L326" s="1649">
        <v>364897</v>
      </c>
      <c r="M326" s="803"/>
      <c r="R326" s="816">
        <v>83.377586097817741</v>
      </c>
      <c r="S326" s="816">
        <v>61.357304212028907</v>
      </c>
      <c r="T326" s="816">
        <v>96.929938301220162</v>
      </c>
      <c r="U326" s="816">
        <v>34.630823282205924</v>
      </c>
      <c r="V326" s="816">
        <v>91.665851402486794</v>
      </c>
      <c r="W326" s="816">
        <v>122.5814860455107</v>
      </c>
      <c r="X326" s="817">
        <f t="shared" si="8"/>
        <v>77.400000000000006</v>
      </c>
      <c r="Y326" s="797">
        <v>29830</v>
      </c>
      <c r="Z326" s="782">
        <v>97.8</v>
      </c>
      <c r="AA326" s="798">
        <f t="shared" si="9"/>
        <v>305010</v>
      </c>
      <c r="AB326" s="784">
        <v>88.785003360566336</v>
      </c>
      <c r="AC326" s="785">
        <v>94.6</v>
      </c>
      <c r="AD326" s="786">
        <v>93.8</v>
      </c>
      <c r="AE326" s="787">
        <v>109.5</v>
      </c>
      <c r="AF326" s="799">
        <f t="shared" si="10"/>
        <v>0.81799999999999995</v>
      </c>
      <c r="AG326" s="776">
        <v>97.8</v>
      </c>
      <c r="AH326" s="777">
        <v>101.24223602484473</v>
      </c>
      <c r="AI326" s="778">
        <v>79.2</v>
      </c>
      <c r="AJ326" s="713">
        <v>64.5</v>
      </c>
      <c r="AK326" s="713">
        <v>79.7</v>
      </c>
      <c r="AL326" s="713">
        <v>76.5</v>
      </c>
      <c r="AM326" s="713">
        <v>41.1</v>
      </c>
      <c r="AN326" s="713">
        <v>81.5</v>
      </c>
      <c r="AO326" s="713">
        <v>83.6</v>
      </c>
    </row>
    <row r="327" spans="1:41" ht="13.5" customHeight="1">
      <c r="A327" s="726"/>
      <c r="B327" s="662"/>
      <c r="C327" s="608" t="s">
        <v>423</v>
      </c>
      <c r="D327" s="895">
        <v>110.2</v>
      </c>
      <c r="E327" s="645">
        <v>3688842</v>
      </c>
      <c r="F327" s="826">
        <v>686413</v>
      </c>
      <c r="G327" s="805">
        <v>94.6</v>
      </c>
      <c r="H327" s="644">
        <v>998681.60700000008</v>
      </c>
      <c r="I327" s="1732">
        <v>0.41</v>
      </c>
      <c r="J327" s="806">
        <v>-1.4</v>
      </c>
      <c r="K327" s="1753">
        <v>0.92800000000000005</v>
      </c>
      <c r="L327" s="1649">
        <v>382066</v>
      </c>
      <c r="M327" s="803"/>
      <c r="R327" s="816">
        <v>100.95797634479943</v>
      </c>
      <c r="S327" s="816">
        <v>57.9699499017036</v>
      </c>
      <c r="T327" s="816">
        <v>75.136540408658234</v>
      </c>
      <c r="U327" s="816">
        <v>40.529017028567033</v>
      </c>
      <c r="V327" s="816">
        <v>91.665851402486794</v>
      </c>
      <c r="W327" s="816">
        <v>110.55794315587929</v>
      </c>
      <c r="X327" s="817">
        <f t="shared" si="8"/>
        <v>81.2</v>
      </c>
      <c r="Y327" s="797">
        <v>30855</v>
      </c>
      <c r="Z327" s="782">
        <v>97.7</v>
      </c>
      <c r="AA327" s="798">
        <f t="shared" si="9"/>
        <v>315814</v>
      </c>
      <c r="AB327" s="784">
        <v>95.959549086672695</v>
      </c>
      <c r="AC327" s="785">
        <v>94.4</v>
      </c>
      <c r="AD327" s="786">
        <v>96.7</v>
      </c>
      <c r="AE327" s="787">
        <v>109.2</v>
      </c>
      <c r="AF327" s="799">
        <f t="shared" si="10"/>
        <v>0.85799999999999998</v>
      </c>
      <c r="AG327" s="776">
        <v>97.8</v>
      </c>
      <c r="AH327" s="777">
        <v>101.24223602484473</v>
      </c>
      <c r="AI327" s="778">
        <v>85.6</v>
      </c>
      <c r="AJ327" s="713">
        <v>78.099999999999994</v>
      </c>
      <c r="AK327" s="713">
        <v>75.3</v>
      </c>
      <c r="AL327" s="713">
        <v>59.3</v>
      </c>
      <c r="AM327" s="713">
        <v>48.1</v>
      </c>
      <c r="AN327" s="713">
        <v>81.5</v>
      </c>
      <c r="AO327" s="713">
        <v>75.400000000000006</v>
      </c>
    </row>
    <row r="328" spans="1:41" ht="13.5" customHeight="1">
      <c r="A328" s="726"/>
      <c r="B328" s="662"/>
      <c r="C328" s="608" t="s">
        <v>424</v>
      </c>
      <c r="D328" s="895">
        <v>112.4</v>
      </c>
      <c r="E328" s="645">
        <v>4035226</v>
      </c>
      <c r="F328" s="826">
        <v>506407</v>
      </c>
      <c r="G328" s="805">
        <v>96.4</v>
      </c>
      <c r="H328" s="644">
        <v>1004994.7359999999</v>
      </c>
      <c r="I328" s="1732">
        <v>0.42</v>
      </c>
      <c r="J328" s="806">
        <v>-9.4</v>
      </c>
      <c r="K328" s="1753">
        <v>0.96399999999999997</v>
      </c>
      <c r="L328" s="1649">
        <v>402718</v>
      </c>
      <c r="M328" s="803"/>
      <c r="R328" s="816">
        <v>94.236062426835872</v>
      </c>
      <c r="S328" s="816">
        <v>60.972377585855575</v>
      </c>
      <c r="T328" s="816">
        <v>106.05275602368795</v>
      </c>
      <c r="U328" s="816">
        <v>39.854937743268614</v>
      </c>
      <c r="V328" s="816">
        <v>93.915320148560085</v>
      </c>
      <c r="W328" s="816">
        <v>140.61680037995788</v>
      </c>
      <c r="X328" s="817">
        <f t="shared" si="8"/>
        <v>83</v>
      </c>
      <c r="Y328" s="797">
        <v>36459</v>
      </c>
      <c r="Z328" s="782">
        <v>97.1</v>
      </c>
      <c r="AA328" s="798">
        <f t="shared" si="9"/>
        <v>375479</v>
      </c>
      <c r="AB328" s="784">
        <v>99.771026503666718</v>
      </c>
      <c r="AC328" s="785">
        <v>94.1</v>
      </c>
      <c r="AD328" s="786">
        <v>96.4</v>
      </c>
      <c r="AE328" s="787">
        <v>109.2</v>
      </c>
      <c r="AF328" s="799">
        <f t="shared" si="10"/>
        <v>0.89200000000000002</v>
      </c>
      <c r="AG328" s="776">
        <v>97.3</v>
      </c>
      <c r="AH328" s="777">
        <v>100.72463768115942</v>
      </c>
      <c r="AI328" s="778">
        <v>89</v>
      </c>
      <c r="AJ328" s="713">
        <v>72.900000000000006</v>
      </c>
      <c r="AK328" s="713">
        <v>79.2</v>
      </c>
      <c r="AL328" s="713">
        <v>83.7</v>
      </c>
      <c r="AM328" s="713">
        <v>47.3</v>
      </c>
      <c r="AN328" s="713">
        <v>83.5</v>
      </c>
      <c r="AO328" s="713">
        <v>95.9</v>
      </c>
    </row>
    <row r="329" spans="1:41" ht="13.5" customHeight="1">
      <c r="A329" s="726"/>
      <c r="B329" s="662"/>
      <c r="C329" s="608" t="s">
        <v>425</v>
      </c>
      <c r="D329" s="895">
        <v>112.5</v>
      </c>
      <c r="E329" s="645">
        <v>3785406</v>
      </c>
      <c r="F329" s="826">
        <v>570012</v>
      </c>
      <c r="G329" s="805">
        <v>98.8</v>
      </c>
      <c r="H329" s="644">
        <v>938851.34700000007</v>
      </c>
      <c r="I329" s="1732">
        <v>0.42</v>
      </c>
      <c r="J329" s="806">
        <v>-3.4</v>
      </c>
      <c r="K329" s="1753">
        <v>0.9</v>
      </c>
      <c r="L329" s="1649">
        <v>358744</v>
      </c>
      <c r="M329" s="803"/>
      <c r="R329" s="816">
        <v>92.03851364596315</v>
      </c>
      <c r="S329" s="816">
        <v>58.816788479284931</v>
      </c>
      <c r="T329" s="816">
        <v>133.04109178598844</v>
      </c>
      <c r="U329" s="816">
        <v>41.540135956514654</v>
      </c>
      <c r="V329" s="816">
        <v>99.314045139135999</v>
      </c>
      <c r="W329" s="816">
        <v>111.14445744317835</v>
      </c>
      <c r="X329" s="817">
        <f t="shared" si="8"/>
        <v>85</v>
      </c>
      <c r="Y329" s="797">
        <v>25802</v>
      </c>
      <c r="Z329" s="782">
        <v>97.7</v>
      </c>
      <c r="AA329" s="798">
        <f t="shared" si="9"/>
        <v>264094</v>
      </c>
      <c r="AB329" s="784">
        <v>92.035969392708282</v>
      </c>
      <c r="AC329" s="785">
        <v>93.9</v>
      </c>
      <c r="AD329" s="786">
        <v>95.8</v>
      </c>
      <c r="AE329" s="787">
        <v>108.4</v>
      </c>
      <c r="AF329" s="799">
        <f t="shared" si="10"/>
        <v>0.83199999999999996</v>
      </c>
      <c r="AG329" s="776">
        <v>98</v>
      </c>
      <c r="AH329" s="777">
        <v>101.44927536231884</v>
      </c>
      <c r="AI329" s="778">
        <v>82.1</v>
      </c>
      <c r="AJ329" s="713">
        <v>71.2</v>
      </c>
      <c r="AK329" s="713">
        <v>76.400000000000006</v>
      </c>
      <c r="AL329" s="713">
        <v>105</v>
      </c>
      <c r="AM329" s="713">
        <v>49.3</v>
      </c>
      <c r="AN329" s="713">
        <v>88.3</v>
      </c>
      <c r="AO329" s="713">
        <v>75.8</v>
      </c>
    </row>
    <row r="330" spans="1:41" ht="13.5" customHeight="1">
      <c r="A330" s="726"/>
      <c r="B330" s="662"/>
      <c r="C330" s="608" t="s">
        <v>426</v>
      </c>
      <c r="D330" s="895">
        <v>108.1</v>
      </c>
      <c r="E330" s="645">
        <v>3755852</v>
      </c>
      <c r="F330" s="826">
        <v>611975</v>
      </c>
      <c r="G330" s="805">
        <v>90.5</v>
      </c>
      <c r="H330" s="644">
        <v>954147.19699999993</v>
      </c>
      <c r="I330" s="1732">
        <v>0.43</v>
      </c>
      <c r="J330" s="806">
        <v>-6.4</v>
      </c>
      <c r="K330" s="1753">
        <v>0.97299999999999998</v>
      </c>
      <c r="L330" s="1649">
        <v>382272</v>
      </c>
      <c r="M330" s="803"/>
      <c r="R330" s="816">
        <v>77.172742481235957</v>
      </c>
      <c r="S330" s="816">
        <v>56.430243397010265</v>
      </c>
      <c r="T330" s="816">
        <v>113.40169252234253</v>
      </c>
      <c r="U330" s="816">
        <v>41.961435509826153</v>
      </c>
      <c r="V330" s="816">
        <v>101.45104044790563</v>
      </c>
      <c r="W330" s="816">
        <v>119.79554318084</v>
      </c>
      <c r="X330" s="817">
        <f t="shared" si="8"/>
        <v>77.900000000000006</v>
      </c>
      <c r="Y330" s="797">
        <v>27072</v>
      </c>
      <c r="Z330" s="782">
        <v>97.5</v>
      </c>
      <c r="AA330" s="798">
        <f t="shared" si="9"/>
        <v>277662</v>
      </c>
      <c r="AB330" s="784">
        <v>101.11625382731165</v>
      </c>
      <c r="AC330" s="785">
        <v>93.8</v>
      </c>
      <c r="AD330" s="786">
        <v>97.6</v>
      </c>
      <c r="AE330" s="787">
        <v>108.1</v>
      </c>
      <c r="AF330" s="799">
        <f t="shared" si="10"/>
        <v>0.89900000000000002</v>
      </c>
      <c r="AG330" s="776">
        <v>97.7</v>
      </c>
      <c r="AH330" s="777">
        <v>101.13871635610766</v>
      </c>
      <c r="AI330" s="778">
        <v>90.2</v>
      </c>
      <c r="AJ330" s="713">
        <v>59.7</v>
      </c>
      <c r="AK330" s="713">
        <v>73.3</v>
      </c>
      <c r="AL330" s="713">
        <v>89.5</v>
      </c>
      <c r="AM330" s="713">
        <v>49.8</v>
      </c>
      <c r="AN330" s="713">
        <v>90.2</v>
      </c>
      <c r="AO330" s="713">
        <v>81.7</v>
      </c>
    </row>
    <row r="331" spans="1:41" ht="13.5" customHeight="1">
      <c r="A331" s="726"/>
      <c r="B331" s="662"/>
      <c r="C331" s="608" t="s">
        <v>166</v>
      </c>
      <c r="D331" s="895">
        <v>117</v>
      </c>
      <c r="E331" s="645">
        <v>3691152</v>
      </c>
      <c r="F331" s="826">
        <v>581509</v>
      </c>
      <c r="G331" s="805">
        <v>103.1</v>
      </c>
      <c r="H331" s="644">
        <v>965696.06699999992</v>
      </c>
      <c r="I331" s="1732">
        <v>0.45</v>
      </c>
      <c r="J331" s="806">
        <v>-4.4000000000000004</v>
      </c>
      <c r="K331" s="1753">
        <v>1.01</v>
      </c>
      <c r="L331" s="1649">
        <v>437158</v>
      </c>
      <c r="M331" s="803"/>
      <c r="R331" s="816">
        <v>96.433611207708566</v>
      </c>
      <c r="S331" s="816">
        <v>62.820025391487562</v>
      </c>
      <c r="T331" s="816">
        <v>127.3393307094461</v>
      </c>
      <c r="U331" s="816">
        <v>51.651325235990832</v>
      </c>
      <c r="V331" s="816">
        <v>103.70050919397893</v>
      </c>
      <c r="W331" s="816">
        <v>111.14445744317835</v>
      </c>
      <c r="X331" s="817">
        <f t="shared" si="8"/>
        <v>88.8</v>
      </c>
      <c r="Y331" s="797">
        <v>29370</v>
      </c>
      <c r="Z331" s="782">
        <v>97.4</v>
      </c>
      <c r="AA331" s="798">
        <f t="shared" si="9"/>
        <v>301540</v>
      </c>
      <c r="AB331" s="784">
        <v>103.91881075157197</v>
      </c>
      <c r="AC331" s="785">
        <v>93.9</v>
      </c>
      <c r="AD331" s="786">
        <v>97.8</v>
      </c>
      <c r="AE331" s="787">
        <v>106.7</v>
      </c>
      <c r="AF331" s="799">
        <f t="shared" si="10"/>
        <v>0.93500000000000005</v>
      </c>
      <c r="AG331" s="776">
        <v>97.6</v>
      </c>
      <c r="AH331" s="777">
        <v>101.0351966873706</v>
      </c>
      <c r="AI331" s="778">
        <v>92.7</v>
      </c>
      <c r="AJ331" s="713">
        <v>74.599999999999994</v>
      </c>
      <c r="AK331" s="713">
        <v>81.599999999999994</v>
      </c>
      <c r="AL331" s="713">
        <v>100.5</v>
      </c>
      <c r="AM331" s="713">
        <v>61.3</v>
      </c>
      <c r="AN331" s="713">
        <v>92.2</v>
      </c>
      <c r="AO331" s="713">
        <v>75.8</v>
      </c>
    </row>
    <row r="332" spans="1:41" ht="13.5" customHeight="1">
      <c r="A332" s="726"/>
      <c r="B332" s="662"/>
      <c r="C332" s="608" t="s">
        <v>167</v>
      </c>
      <c r="D332" s="895">
        <v>114.9</v>
      </c>
      <c r="E332" s="645">
        <v>3487651</v>
      </c>
      <c r="F332" s="826">
        <v>689049</v>
      </c>
      <c r="G332" s="805">
        <v>100.6</v>
      </c>
      <c r="H332" s="644">
        <v>997868.65799999994</v>
      </c>
      <c r="I332" s="1732">
        <v>0.44</v>
      </c>
      <c r="J332" s="806">
        <v>-3</v>
      </c>
      <c r="K332" s="1753">
        <v>0.999</v>
      </c>
      <c r="L332" s="1649">
        <v>391614</v>
      </c>
      <c r="M332" s="803"/>
      <c r="R332" s="816">
        <v>92.81411909803586</v>
      </c>
      <c r="S332" s="816">
        <v>61.357304212028907</v>
      </c>
      <c r="T332" s="816">
        <v>123.79156826181973</v>
      </c>
      <c r="U332" s="816">
        <v>47.691109434862661</v>
      </c>
      <c r="V332" s="816">
        <v>103.81298263128258</v>
      </c>
      <c r="W332" s="816">
        <v>117.0096003161693</v>
      </c>
      <c r="X332" s="817">
        <f t="shared" si="8"/>
        <v>86.6</v>
      </c>
      <c r="Y332" s="797">
        <v>32201</v>
      </c>
      <c r="Z332" s="782">
        <v>97.5</v>
      </c>
      <c r="AA332" s="798">
        <f t="shared" si="9"/>
        <v>330267</v>
      </c>
      <c r="AB332" s="784">
        <v>103.3582993667199</v>
      </c>
      <c r="AC332" s="785">
        <v>93.9</v>
      </c>
      <c r="AD332" s="786">
        <v>97.8</v>
      </c>
      <c r="AE332" s="787">
        <v>107.3</v>
      </c>
      <c r="AF332" s="799">
        <f t="shared" si="10"/>
        <v>0.92500000000000004</v>
      </c>
      <c r="AG332" s="776">
        <v>97.7</v>
      </c>
      <c r="AH332" s="777">
        <v>101.13871635610766</v>
      </c>
      <c r="AI332" s="778">
        <v>92.2</v>
      </c>
      <c r="AJ332" s="713">
        <v>71.8</v>
      </c>
      <c r="AK332" s="713">
        <v>79.7</v>
      </c>
      <c r="AL332" s="713">
        <v>97.7</v>
      </c>
      <c r="AM332" s="713">
        <v>56.6</v>
      </c>
      <c r="AN332" s="713">
        <v>92.3</v>
      </c>
      <c r="AO332" s="713">
        <v>79.8</v>
      </c>
    </row>
    <row r="333" spans="1:41" ht="13.5" customHeight="1">
      <c r="A333" s="750"/>
      <c r="B333" s="788"/>
      <c r="C333" s="611" t="s">
        <v>168</v>
      </c>
      <c r="D333" s="899">
        <v>118.3</v>
      </c>
      <c r="E333" s="652">
        <v>3469518</v>
      </c>
      <c r="F333" s="827">
        <v>590148</v>
      </c>
      <c r="G333" s="812">
        <v>108</v>
      </c>
      <c r="H333" s="651">
        <v>945816.91500000004</v>
      </c>
      <c r="I333" s="1734">
        <v>0.44</v>
      </c>
      <c r="J333" s="813">
        <v>-7.9</v>
      </c>
      <c r="K333" s="1755">
        <v>1.073</v>
      </c>
      <c r="L333" s="1651">
        <v>414244</v>
      </c>
      <c r="M333" s="814"/>
      <c r="N333" s="753"/>
      <c r="O333" s="753"/>
      <c r="P333" s="753"/>
      <c r="Q333" s="753"/>
      <c r="R333" s="818">
        <v>104.06039815309036</v>
      </c>
      <c r="S333" s="818">
        <v>65.822453075639544</v>
      </c>
      <c r="T333" s="818">
        <v>146.59861256798916</v>
      </c>
      <c r="U333" s="818">
        <v>50.977245950692421</v>
      </c>
      <c r="V333" s="818">
        <v>99.314045139135999</v>
      </c>
      <c r="W333" s="818">
        <v>112.75737173325088</v>
      </c>
      <c r="X333" s="819">
        <f t="shared" si="8"/>
        <v>93</v>
      </c>
      <c r="Y333" s="800">
        <v>42897</v>
      </c>
      <c r="Z333" s="791">
        <v>97.4</v>
      </c>
      <c r="AA333" s="801">
        <f t="shared" si="9"/>
        <v>440421</v>
      </c>
      <c r="AB333" s="793">
        <v>106.60926539886184</v>
      </c>
      <c r="AC333" s="794">
        <v>93.7</v>
      </c>
      <c r="AD333" s="795">
        <v>97.3</v>
      </c>
      <c r="AE333" s="796">
        <v>103.4</v>
      </c>
      <c r="AF333" s="802">
        <f>ROUND(AB333*AC333/AD333/AE333,3)</f>
        <v>0.99299999999999999</v>
      </c>
      <c r="AG333" s="776">
        <v>97.5</v>
      </c>
      <c r="AH333" s="777">
        <v>100.93167701863355</v>
      </c>
      <c r="AI333" s="778">
        <v>95.1</v>
      </c>
      <c r="AJ333" s="713">
        <v>80.5</v>
      </c>
      <c r="AK333" s="713">
        <v>85.5</v>
      </c>
      <c r="AL333" s="713">
        <v>115.7</v>
      </c>
      <c r="AM333" s="713">
        <v>60.5</v>
      </c>
      <c r="AN333" s="713">
        <v>88.3</v>
      </c>
      <c r="AO333" s="713">
        <v>76.900000000000006</v>
      </c>
    </row>
    <row r="334" spans="1:41" ht="13.5" customHeight="1">
      <c r="A334" s="726">
        <v>2003</v>
      </c>
      <c r="B334" s="662" t="s">
        <v>184</v>
      </c>
      <c r="C334" s="606" t="s">
        <v>418</v>
      </c>
      <c r="D334" s="893">
        <v>120.1</v>
      </c>
      <c r="E334" s="641">
        <v>3393570</v>
      </c>
      <c r="F334" s="828">
        <v>465817</v>
      </c>
      <c r="G334" s="808">
        <v>109.6</v>
      </c>
      <c r="H334" s="668">
        <v>872704.35200000007</v>
      </c>
      <c r="I334" s="1732">
        <v>0.46</v>
      </c>
      <c r="J334" s="809">
        <v>-4.5</v>
      </c>
      <c r="K334" s="1754">
        <v>1.008</v>
      </c>
      <c r="L334" s="1650">
        <v>324648</v>
      </c>
      <c r="M334" s="803"/>
      <c r="R334" s="829">
        <v>102.50918724894488</v>
      </c>
      <c r="S334" s="829">
        <v>61.896201488671572</v>
      </c>
      <c r="T334" s="829">
        <v>174.60059474389726</v>
      </c>
      <c r="U334" s="829">
        <v>58.307858178312657</v>
      </c>
      <c r="V334" s="829">
        <v>99.426518576439662</v>
      </c>
      <c r="W334" s="829">
        <v>133.57862893236873</v>
      </c>
      <c r="X334" s="817">
        <f t="shared" si="8"/>
        <v>94.5</v>
      </c>
      <c r="Y334" s="797">
        <v>31141</v>
      </c>
      <c r="Z334" s="830">
        <v>96.8</v>
      </c>
      <c r="AA334" s="798">
        <f>ROUND(Y334/Z334*1000,0)</f>
        <v>321705</v>
      </c>
      <c r="AB334" s="831">
        <v>100.44364016548919</v>
      </c>
      <c r="AC334" s="785">
        <v>93.8</v>
      </c>
      <c r="AD334" s="786">
        <v>94.9</v>
      </c>
      <c r="AE334" s="787">
        <v>106.4</v>
      </c>
      <c r="AF334" s="799">
        <f>ROUND(AB334*AC334/AD334/AE334,3)</f>
        <v>0.93300000000000005</v>
      </c>
      <c r="AG334" s="832">
        <v>97</v>
      </c>
      <c r="AH334" s="833">
        <v>100.41407867494824</v>
      </c>
      <c r="AI334" s="778"/>
    </row>
    <row r="335" spans="1:41" ht="13.5" customHeight="1">
      <c r="A335" s="726"/>
      <c r="B335" s="662"/>
      <c r="C335" s="608" t="s">
        <v>419</v>
      </c>
      <c r="D335" s="895">
        <v>119.4</v>
      </c>
      <c r="E335" s="645">
        <v>3272489</v>
      </c>
      <c r="F335" s="826">
        <v>561786</v>
      </c>
      <c r="G335" s="805">
        <v>109.6</v>
      </c>
      <c r="H335" s="644">
        <v>922588.8</v>
      </c>
      <c r="I335" s="1732">
        <v>0.47</v>
      </c>
      <c r="J335" s="806">
        <v>-1.5</v>
      </c>
      <c r="K335" s="1753">
        <v>1.042</v>
      </c>
      <c r="L335" s="1649">
        <v>380666</v>
      </c>
      <c r="M335" s="803"/>
      <c r="R335" s="816">
        <v>96.562878783054032</v>
      </c>
      <c r="S335" s="816">
        <v>66.746276978455541</v>
      </c>
      <c r="T335" s="816">
        <v>178.27506299322451</v>
      </c>
      <c r="U335" s="816">
        <v>63.531972639375354</v>
      </c>
      <c r="V335" s="829">
        <v>100.43877951217263</v>
      </c>
      <c r="W335" s="816">
        <v>130.64605749587324</v>
      </c>
      <c r="X335" s="817">
        <f t="shared" si="8"/>
        <v>94.6</v>
      </c>
      <c r="Y335" s="834">
        <v>23735</v>
      </c>
      <c r="Z335" s="835">
        <v>96.7</v>
      </c>
      <c r="AA335" s="798">
        <f t="shared" ref="AA335:AA380" si="11">ROUND(Y335/Z335*1000,0)</f>
        <v>245450</v>
      </c>
      <c r="AB335" s="836">
        <v>103.80670847460155</v>
      </c>
      <c r="AC335" s="835">
        <v>93.9</v>
      </c>
      <c r="AD335" s="837">
        <v>95.8</v>
      </c>
      <c r="AE335" s="838">
        <v>105.6</v>
      </c>
      <c r="AF335" s="799">
        <f t="shared" ref="AF335:AF390" si="12">ROUND(AB335*AC335/AD335/AE335,3)</f>
        <v>0.96399999999999997</v>
      </c>
      <c r="AG335" s="839">
        <v>96.8</v>
      </c>
      <c r="AH335" s="816">
        <v>100.20703933747413</v>
      </c>
      <c r="AI335" s="778"/>
    </row>
    <row r="336" spans="1:41" ht="13.5" customHeight="1">
      <c r="A336" s="726"/>
      <c r="B336" s="662"/>
      <c r="C336" s="608" t="s">
        <v>420</v>
      </c>
      <c r="D336" s="895">
        <v>121.1</v>
      </c>
      <c r="E336" s="645">
        <v>3550992</v>
      </c>
      <c r="F336" s="826">
        <v>531326</v>
      </c>
      <c r="G336" s="805">
        <v>110.2</v>
      </c>
      <c r="H336" s="644">
        <v>901472.22</v>
      </c>
      <c r="I336" s="1732">
        <v>0.48</v>
      </c>
      <c r="J336" s="806">
        <v>-4</v>
      </c>
      <c r="K336" s="1753">
        <v>1.3180000000000001</v>
      </c>
      <c r="L336" s="1649">
        <v>439259</v>
      </c>
      <c r="M336" s="803"/>
      <c r="R336" s="829">
        <v>112.46279055054485</v>
      </c>
      <c r="S336" s="816">
        <v>65.129585148527539</v>
      </c>
      <c r="T336" s="816">
        <v>124.55180307202536</v>
      </c>
      <c r="U336" s="816">
        <v>64.290311835336055</v>
      </c>
      <c r="V336" s="829">
        <v>98.526731078010329</v>
      </c>
      <c r="W336" s="816">
        <v>133.87188607601828</v>
      </c>
      <c r="X336" s="817">
        <f t="shared" si="8"/>
        <v>94.8</v>
      </c>
      <c r="Y336" s="834">
        <v>31194</v>
      </c>
      <c r="Z336" s="835">
        <v>96.9</v>
      </c>
      <c r="AA336" s="798">
        <f t="shared" si="11"/>
        <v>321920</v>
      </c>
      <c r="AB336" s="836">
        <v>131.04756177841168</v>
      </c>
      <c r="AC336" s="835">
        <v>94</v>
      </c>
      <c r="AD336" s="837">
        <v>96</v>
      </c>
      <c r="AE336" s="838">
        <v>105.2</v>
      </c>
      <c r="AF336" s="799">
        <f t="shared" si="12"/>
        <v>1.22</v>
      </c>
      <c r="AG336" s="839">
        <v>97.1</v>
      </c>
      <c r="AH336" s="816">
        <v>100.51759834368531</v>
      </c>
      <c r="AI336" s="778"/>
    </row>
    <row r="337" spans="1:35" ht="13.5" customHeight="1">
      <c r="A337" s="726"/>
      <c r="B337" s="662"/>
      <c r="C337" s="608" t="s">
        <v>421</v>
      </c>
      <c r="D337" s="895">
        <v>116.8</v>
      </c>
      <c r="E337" s="645">
        <v>3465136</v>
      </c>
      <c r="F337" s="826">
        <v>621201</v>
      </c>
      <c r="G337" s="805">
        <v>103.2</v>
      </c>
      <c r="H337" s="644">
        <v>965550.19499999995</v>
      </c>
      <c r="I337" s="1732">
        <v>0.48</v>
      </c>
      <c r="J337" s="806">
        <v>-5.4</v>
      </c>
      <c r="K337" s="1753">
        <v>1.0069999999999999</v>
      </c>
      <c r="L337" s="1649">
        <v>417182</v>
      </c>
      <c r="M337" s="803"/>
      <c r="R337" s="816">
        <v>99.794568166690368</v>
      </c>
      <c r="S337" s="816">
        <v>66.746276978455541</v>
      </c>
      <c r="T337" s="816">
        <v>124.9319204771282</v>
      </c>
      <c r="U337" s="816">
        <v>65.806990227257486</v>
      </c>
      <c r="V337" s="829">
        <v>89.416382656413489</v>
      </c>
      <c r="W337" s="816">
        <v>134.8982860787917</v>
      </c>
      <c r="X337" s="817">
        <f t="shared" si="8"/>
        <v>88.9</v>
      </c>
      <c r="Y337" s="834">
        <v>27784</v>
      </c>
      <c r="Z337" s="835">
        <v>97.4</v>
      </c>
      <c r="AA337" s="798">
        <f t="shared" si="11"/>
        <v>285257</v>
      </c>
      <c r="AB337" s="836">
        <v>99.883128780637122</v>
      </c>
      <c r="AC337" s="835">
        <v>93.7</v>
      </c>
      <c r="AD337" s="837">
        <v>96.6</v>
      </c>
      <c r="AE337" s="838">
        <v>104</v>
      </c>
      <c r="AF337" s="799">
        <f t="shared" si="12"/>
        <v>0.93200000000000005</v>
      </c>
      <c r="AG337" s="839">
        <v>97.6</v>
      </c>
      <c r="AH337" s="816">
        <v>101.0351966873706</v>
      </c>
      <c r="AI337" s="778"/>
    </row>
    <row r="338" spans="1:35" ht="13.5" customHeight="1">
      <c r="A338" s="726"/>
      <c r="B338" s="662"/>
      <c r="C338" s="608" t="s">
        <v>422</v>
      </c>
      <c r="D338" s="895">
        <v>119.3</v>
      </c>
      <c r="E338" s="645">
        <v>3558146</v>
      </c>
      <c r="F338" s="826">
        <v>471082</v>
      </c>
      <c r="G338" s="805">
        <v>108</v>
      </c>
      <c r="H338" s="644">
        <v>923714.4</v>
      </c>
      <c r="I338" s="1732">
        <v>0.49</v>
      </c>
      <c r="J338" s="806">
        <v>-4.5</v>
      </c>
      <c r="K338" s="1753">
        <v>1.01</v>
      </c>
      <c r="L338" s="1649">
        <v>372798</v>
      </c>
      <c r="M338" s="803"/>
      <c r="R338" s="816">
        <v>102.37991967359945</v>
      </c>
      <c r="S338" s="816">
        <v>70.056645963546174</v>
      </c>
      <c r="T338" s="816">
        <v>135.19509041490446</v>
      </c>
      <c r="U338" s="816">
        <v>65.806990227257486</v>
      </c>
      <c r="V338" s="829">
        <v>96.727156081151705</v>
      </c>
      <c r="W338" s="816">
        <v>127.27360034390345</v>
      </c>
      <c r="X338" s="817">
        <f t="shared" ref="X338:X401" si="13">ROUND((R338*R$5+S338*S$5+T338*T$5+U338*U$5+V338*V$5+W338*W$5)/SUM($R$5:$W$5),1)</f>
        <v>93.1</v>
      </c>
      <c r="Y338" s="834">
        <v>28349</v>
      </c>
      <c r="Z338" s="835">
        <v>97.5</v>
      </c>
      <c r="AA338" s="798">
        <f t="shared" si="11"/>
        <v>290759</v>
      </c>
      <c r="AB338" s="836">
        <v>98.874208287903429</v>
      </c>
      <c r="AC338" s="835">
        <v>93.5</v>
      </c>
      <c r="AD338" s="837">
        <v>95.1</v>
      </c>
      <c r="AE338" s="838">
        <v>104</v>
      </c>
      <c r="AF338" s="799">
        <f t="shared" si="12"/>
        <v>0.93500000000000005</v>
      </c>
      <c r="AG338" s="839">
        <v>97.9</v>
      </c>
      <c r="AH338" s="816">
        <v>101.34575569358179</v>
      </c>
      <c r="AI338" s="778"/>
    </row>
    <row r="339" spans="1:35" ht="13.5" customHeight="1">
      <c r="A339" s="726"/>
      <c r="B339" s="662"/>
      <c r="C339" s="608" t="s">
        <v>423</v>
      </c>
      <c r="D339" s="895">
        <v>120.2</v>
      </c>
      <c r="E339" s="645">
        <v>3665085</v>
      </c>
      <c r="F339" s="826">
        <v>628375</v>
      </c>
      <c r="G339" s="805">
        <v>111.9</v>
      </c>
      <c r="H339" s="644">
        <v>963288.86400000006</v>
      </c>
      <c r="I339" s="1732">
        <v>0.49</v>
      </c>
      <c r="J339" s="806">
        <v>-4.7</v>
      </c>
      <c r="K339" s="1753">
        <v>1.077</v>
      </c>
      <c r="L339" s="1649">
        <v>366760</v>
      </c>
      <c r="M339" s="803"/>
      <c r="R339" s="816">
        <v>115.95301508487211</v>
      </c>
      <c r="S339" s="816">
        <v>66.669291653220867</v>
      </c>
      <c r="T339" s="829">
        <v>149.63955180881175</v>
      </c>
      <c r="U339" s="829">
        <v>63.531972639375354</v>
      </c>
      <c r="V339" s="829">
        <v>89.641329531020816</v>
      </c>
      <c r="W339" s="816">
        <v>105.4259431420122</v>
      </c>
      <c r="X339" s="817">
        <f t="shared" si="13"/>
        <v>96.4</v>
      </c>
      <c r="Y339" s="834">
        <v>29543</v>
      </c>
      <c r="Z339" s="835">
        <v>97.3</v>
      </c>
      <c r="AA339" s="798">
        <f t="shared" si="11"/>
        <v>303628</v>
      </c>
      <c r="AB339" s="836">
        <v>106.16085629098021</v>
      </c>
      <c r="AC339" s="835">
        <v>93.3</v>
      </c>
      <c r="AD339" s="837">
        <v>97.7</v>
      </c>
      <c r="AE339" s="838">
        <v>101.7</v>
      </c>
      <c r="AF339" s="799">
        <f t="shared" si="12"/>
        <v>0.997</v>
      </c>
      <c r="AG339" s="839">
        <v>97.5</v>
      </c>
      <c r="AH339" s="816">
        <v>100.93167701863355</v>
      </c>
      <c r="AI339" s="778"/>
    </row>
    <row r="340" spans="1:35" ht="13.5" customHeight="1">
      <c r="A340" s="726"/>
      <c r="B340" s="662"/>
      <c r="C340" s="608" t="s">
        <v>424</v>
      </c>
      <c r="D340" s="895">
        <v>118.5</v>
      </c>
      <c r="E340" s="645">
        <v>3762956</v>
      </c>
      <c r="F340" s="826">
        <v>687165</v>
      </c>
      <c r="G340" s="805">
        <v>104.1</v>
      </c>
      <c r="H340" s="644">
        <v>961993.16500000004</v>
      </c>
      <c r="I340" s="1732">
        <v>0.5</v>
      </c>
      <c r="J340" s="806">
        <v>-5.6</v>
      </c>
      <c r="K340" s="1753">
        <v>1.0740000000000001</v>
      </c>
      <c r="L340" s="1649">
        <v>401744</v>
      </c>
      <c r="M340" s="803"/>
      <c r="R340" s="816">
        <v>95.658005755635841</v>
      </c>
      <c r="S340" s="816">
        <v>66.05340905134355</v>
      </c>
      <c r="T340" s="816">
        <v>132.02744537238092</v>
      </c>
      <c r="U340" s="829">
        <v>67.913487993815011</v>
      </c>
      <c r="V340" s="829">
        <v>97.739417016884687</v>
      </c>
      <c r="W340" s="816">
        <v>125.80731462565572</v>
      </c>
      <c r="X340" s="817">
        <f t="shared" si="13"/>
        <v>89.7</v>
      </c>
      <c r="Y340" s="834">
        <v>34953</v>
      </c>
      <c r="Z340" s="835">
        <v>97.2</v>
      </c>
      <c r="AA340" s="798">
        <f t="shared" si="11"/>
        <v>359599</v>
      </c>
      <c r="AB340" s="836">
        <v>104.59142441339442</v>
      </c>
      <c r="AC340" s="835">
        <v>93.4</v>
      </c>
      <c r="AD340" s="837">
        <v>96.7</v>
      </c>
      <c r="AE340" s="838">
        <v>101.8</v>
      </c>
      <c r="AF340" s="799">
        <f t="shared" si="12"/>
        <v>0.99199999999999999</v>
      </c>
      <c r="AG340" s="839">
        <v>97.3</v>
      </c>
      <c r="AH340" s="816">
        <v>100.72463768115942</v>
      </c>
      <c r="AI340" s="778"/>
    </row>
    <row r="341" spans="1:35" ht="13.5" customHeight="1">
      <c r="A341" s="726"/>
      <c r="B341" s="662"/>
      <c r="C341" s="608" t="s">
        <v>425</v>
      </c>
      <c r="D341" s="895">
        <v>115.9</v>
      </c>
      <c r="E341" s="645">
        <v>3641280</v>
      </c>
      <c r="F341" s="826">
        <v>573976</v>
      </c>
      <c r="G341" s="805">
        <v>102.2</v>
      </c>
      <c r="H341" s="644">
        <v>881444.17100000009</v>
      </c>
      <c r="I341" s="1732">
        <v>0.52</v>
      </c>
      <c r="J341" s="806">
        <v>-4.8</v>
      </c>
      <c r="K341" s="1753">
        <v>0.97299999999999998</v>
      </c>
      <c r="L341" s="1649">
        <v>374798</v>
      </c>
      <c r="M341" s="803"/>
      <c r="R341" s="816">
        <v>91.650710919926794</v>
      </c>
      <c r="S341" s="816">
        <v>68.362968808383513</v>
      </c>
      <c r="T341" s="816">
        <v>133.16779758768939</v>
      </c>
      <c r="U341" s="829">
        <v>69.261646564411848</v>
      </c>
      <c r="V341" s="829">
        <v>93.015532650130766</v>
      </c>
      <c r="W341" s="816">
        <v>137.39097179981283</v>
      </c>
      <c r="X341" s="817">
        <f t="shared" si="13"/>
        <v>88.2</v>
      </c>
      <c r="Y341" s="834">
        <v>25697</v>
      </c>
      <c r="Z341" s="835">
        <v>97.2</v>
      </c>
      <c r="AA341" s="798">
        <f t="shared" si="11"/>
        <v>264372</v>
      </c>
      <c r="AB341" s="836">
        <v>91.587560284826637</v>
      </c>
      <c r="AC341" s="835">
        <v>93.4</v>
      </c>
      <c r="AD341" s="837">
        <v>97.6</v>
      </c>
      <c r="AE341" s="838">
        <v>97.5</v>
      </c>
      <c r="AF341" s="799">
        <f t="shared" si="12"/>
        <v>0.89900000000000002</v>
      </c>
      <c r="AG341" s="839">
        <v>97.6</v>
      </c>
      <c r="AH341" s="816">
        <v>101.0351966873706</v>
      </c>
      <c r="AI341" s="778"/>
    </row>
    <row r="342" spans="1:35" ht="13.5" customHeight="1">
      <c r="A342" s="726"/>
      <c r="B342" s="662"/>
      <c r="C342" s="608" t="s">
        <v>426</v>
      </c>
      <c r="D342" s="895">
        <v>117.7</v>
      </c>
      <c r="E342" s="645">
        <v>3722776</v>
      </c>
      <c r="F342" s="826">
        <v>572394</v>
      </c>
      <c r="G342" s="805">
        <v>103.2</v>
      </c>
      <c r="H342" s="644">
        <v>902740.91200000001</v>
      </c>
      <c r="I342" s="1732">
        <v>0.55000000000000004</v>
      </c>
      <c r="J342" s="806">
        <v>-4.9000000000000004</v>
      </c>
      <c r="K342" s="1753">
        <v>1.1279999999999999</v>
      </c>
      <c r="L342" s="1649">
        <v>407313</v>
      </c>
      <c r="M342" s="803"/>
      <c r="R342" s="816">
        <v>93.589724550108599</v>
      </c>
      <c r="S342" s="816">
        <v>66.592306327986208</v>
      </c>
      <c r="T342" s="816">
        <v>137.22238324211952</v>
      </c>
      <c r="U342" s="829">
        <v>75.833919596071368</v>
      </c>
      <c r="V342" s="829">
        <v>92.678112338219776</v>
      </c>
      <c r="W342" s="816">
        <v>128.44662891850166</v>
      </c>
      <c r="X342" s="817">
        <f t="shared" si="13"/>
        <v>89.1</v>
      </c>
      <c r="Y342" s="834">
        <v>25619</v>
      </c>
      <c r="Z342" s="835">
        <v>97.7</v>
      </c>
      <c r="AA342" s="798">
        <f t="shared" si="11"/>
        <v>262221</v>
      </c>
      <c r="AB342" s="836">
        <v>106.49716312189143</v>
      </c>
      <c r="AC342" s="835">
        <v>93.3</v>
      </c>
      <c r="AD342" s="837">
        <v>97.9</v>
      </c>
      <c r="AE342" s="838">
        <v>97.2</v>
      </c>
      <c r="AF342" s="799">
        <f t="shared" si="12"/>
        <v>1.044</v>
      </c>
      <c r="AG342" s="839">
        <v>98.1</v>
      </c>
      <c r="AH342" s="816">
        <v>101.55279503105591</v>
      </c>
      <c r="AI342" s="778"/>
    </row>
    <row r="343" spans="1:35" ht="13.5" customHeight="1">
      <c r="A343" s="726"/>
      <c r="B343" s="662"/>
      <c r="C343" s="608" t="s">
        <v>166</v>
      </c>
      <c r="D343" s="895">
        <v>123.8</v>
      </c>
      <c r="E343" s="645">
        <v>3611935</v>
      </c>
      <c r="F343" s="826">
        <v>633260</v>
      </c>
      <c r="G343" s="805">
        <v>115.7</v>
      </c>
      <c r="H343" s="644">
        <v>940826.42399999988</v>
      </c>
      <c r="I343" s="1732">
        <v>0.56999999999999995</v>
      </c>
      <c r="J343" s="806">
        <v>1.9</v>
      </c>
      <c r="K343" s="1753">
        <v>1.177</v>
      </c>
      <c r="L343" s="1649">
        <v>426387</v>
      </c>
      <c r="M343" s="803"/>
      <c r="R343" s="816">
        <v>102.63845482429036</v>
      </c>
      <c r="S343" s="816">
        <v>73.751941574810161</v>
      </c>
      <c r="T343" s="816">
        <v>192.46611278372998</v>
      </c>
      <c r="U343" s="829">
        <v>74.73854075746145</v>
      </c>
      <c r="V343" s="829">
        <v>97.28952326767002</v>
      </c>
      <c r="W343" s="816">
        <v>126.83371462842915</v>
      </c>
      <c r="X343" s="817">
        <f t="shared" si="13"/>
        <v>99.9</v>
      </c>
      <c r="Y343" s="834">
        <v>29808</v>
      </c>
      <c r="Z343" s="835">
        <v>97.4</v>
      </c>
      <c r="AA343" s="798">
        <f t="shared" si="11"/>
        <v>306037</v>
      </c>
      <c r="AB343" s="836">
        <v>110.7570496467671</v>
      </c>
      <c r="AC343" s="835">
        <v>93.1</v>
      </c>
      <c r="AD343" s="837">
        <v>97.2</v>
      </c>
      <c r="AE343" s="838">
        <v>97.5</v>
      </c>
      <c r="AF343" s="799">
        <f t="shared" si="12"/>
        <v>1.0880000000000001</v>
      </c>
      <c r="AG343" s="839">
        <v>97.9</v>
      </c>
      <c r="AH343" s="816">
        <v>101.34575569358179</v>
      </c>
      <c r="AI343" s="778"/>
    </row>
    <row r="344" spans="1:35" ht="13.5" customHeight="1">
      <c r="A344" s="726"/>
      <c r="B344" s="662"/>
      <c r="C344" s="608" t="s">
        <v>167</v>
      </c>
      <c r="D344" s="895">
        <v>120.7</v>
      </c>
      <c r="E344" s="645">
        <v>3444506</v>
      </c>
      <c r="F344" s="826">
        <v>542731</v>
      </c>
      <c r="G344" s="805">
        <v>109.3</v>
      </c>
      <c r="H344" s="644">
        <v>924915.97899999993</v>
      </c>
      <c r="I344" s="1732">
        <v>0.59</v>
      </c>
      <c r="J344" s="806">
        <v>-4.3</v>
      </c>
      <c r="K344" s="1753">
        <v>1.1579999999999999</v>
      </c>
      <c r="L344" s="1649">
        <v>376609</v>
      </c>
      <c r="M344" s="803"/>
      <c r="R344" s="816">
        <v>105.35307390654488</v>
      </c>
      <c r="S344" s="816">
        <v>65.976423726108877</v>
      </c>
      <c r="T344" s="816">
        <v>140.89685149144682</v>
      </c>
      <c r="U344" s="829">
        <v>76.676518702694381</v>
      </c>
      <c r="V344" s="829">
        <v>96.164788894633375</v>
      </c>
      <c r="W344" s="816">
        <v>116.86297174434453</v>
      </c>
      <c r="X344" s="817">
        <f t="shared" si="13"/>
        <v>94.1</v>
      </c>
      <c r="Y344" s="834">
        <v>31339</v>
      </c>
      <c r="Z344" s="835">
        <v>97.1</v>
      </c>
      <c r="AA344" s="798">
        <f t="shared" si="11"/>
        <v>322750</v>
      </c>
      <c r="AB344" s="836">
        <v>106.60926539886184</v>
      </c>
      <c r="AC344" s="835">
        <v>93.2</v>
      </c>
      <c r="AD344" s="837">
        <v>101.9</v>
      </c>
      <c r="AE344" s="838">
        <v>91</v>
      </c>
      <c r="AF344" s="799">
        <f t="shared" si="12"/>
        <v>1.0720000000000001</v>
      </c>
      <c r="AG344" s="839">
        <v>97.4</v>
      </c>
      <c r="AH344" s="816">
        <v>100.82815734989649</v>
      </c>
      <c r="AI344" s="778"/>
    </row>
    <row r="345" spans="1:35" ht="13.5" customHeight="1">
      <c r="A345" s="726"/>
      <c r="B345" s="662"/>
      <c r="C345" s="611" t="s">
        <v>168</v>
      </c>
      <c r="D345" s="899">
        <v>122</v>
      </c>
      <c r="E345" s="652">
        <v>3458166</v>
      </c>
      <c r="F345" s="827">
        <v>670725</v>
      </c>
      <c r="G345" s="812">
        <v>114.1</v>
      </c>
      <c r="H345" s="673">
        <v>877196.74</v>
      </c>
      <c r="I345" s="1734">
        <v>0.61</v>
      </c>
      <c r="J345" s="813">
        <v>-4.2</v>
      </c>
      <c r="K345" s="1755">
        <v>1.3029999999999999</v>
      </c>
      <c r="L345" s="1651">
        <v>443221</v>
      </c>
      <c r="M345" s="814"/>
      <c r="N345" s="753"/>
      <c r="O345" s="753"/>
      <c r="P345" s="753"/>
      <c r="Q345" s="753"/>
      <c r="R345" s="818">
        <v>118.40909901643572</v>
      </c>
      <c r="S345" s="818">
        <v>66.438335677516861</v>
      </c>
      <c r="T345" s="818">
        <v>128.73309452815644</v>
      </c>
      <c r="U345" s="840">
        <v>74.485761025474545</v>
      </c>
      <c r="V345" s="840">
        <v>98.864151389921346</v>
      </c>
      <c r="W345" s="818">
        <v>105.86582885748652</v>
      </c>
      <c r="X345" s="819">
        <f t="shared" si="13"/>
        <v>98.2</v>
      </c>
      <c r="Y345" s="841">
        <v>41512</v>
      </c>
      <c r="Z345" s="835">
        <v>97.4</v>
      </c>
      <c r="AA345" s="798">
        <f t="shared" si="11"/>
        <v>426201</v>
      </c>
      <c r="AB345" s="836">
        <v>114.68062934073151</v>
      </c>
      <c r="AC345" s="835">
        <v>93.1</v>
      </c>
      <c r="AD345" s="837">
        <v>100.8</v>
      </c>
      <c r="AE345" s="838">
        <v>87.9</v>
      </c>
      <c r="AF345" s="799">
        <f t="shared" si="12"/>
        <v>1.2050000000000001</v>
      </c>
      <c r="AG345" s="839">
        <v>97.4</v>
      </c>
      <c r="AH345" s="816">
        <v>100.82815734989649</v>
      </c>
      <c r="AI345" s="778"/>
    </row>
    <row r="346" spans="1:35" ht="13.5" customHeight="1">
      <c r="A346" s="720">
        <v>2004</v>
      </c>
      <c r="B346" s="661" t="s">
        <v>185</v>
      </c>
      <c r="C346" s="606" t="s">
        <v>418</v>
      </c>
      <c r="D346" s="893">
        <v>122.8</v>
      </c>
      <c r="E346" s="641">
        <v>3417264</v>
      </c>
      <c r="F346" s="828">
        <v>604473</v>
      </c>
      <c r="G346" s="808">
        <v>115.8</v>
      </c>
      <c r="H346" s="644">
        <v>966909.30599999998</v>
      </c>
      <c r="I346" s="1732">
        <v>0.63</v>
      </c>
      <c r="J346" s="809">
        <v>-1.4</v>
      </c>
      <c r="K346" s="1754">
        <v>1.0029999999999999</v>
      </c>
      <c r="L346" s="1650">
        <v>341987</v>
      </c>
      <c r="M346" s="803"/>
      <c r="R346" s="816">
        <v>113.23839600261756</v>
      </c>
      <c r="S346" s="816">
        <v>81.60444474874609</v>
      </c>
      <c r="T346" s="816">
        <v>117.20286657337078</v>
      </c>
      <c r="U346" s="829">
        <v>77.771897541304298</v>
      </c>
      <c r="V346" s="829">
        <v>98.301784203403017</v>
      </c>
      <c r="W346" s="816">
        <v>140.17691466448352</v>
      </c>
      <c r="X346" s="817">
        <f t="shared" si="13"/>
        <v>99.7</v>
      </c>
      <c r="Y346" s="834">
        <v>30784</v>
      </c>
      <c r="Z346" s="842">
        <v>96.9</v>
      </c>
      <c r="AA346" s="843">
        <f t="shared" si="11"/>
        <v>317688</v>
      </c>
      <c r="AB346" s="844">
        <v>101.5646629351933</v>
      </c>
      <c r="AC346" s="842">
        <v>93.3</v>
      </c>
      <c r="AD346" s="845">
        <v>99.9</v>
      </c>
      <c r="AE346" s="846">
        <v>102.3</v>
      </c>
      <c r="AF346" s="847">
        <f t="shared" si="12"/>
        <v>0.92700000000000005</v>
      </c>
      <c r="AG346" s="839">
        <v>96.9</v>
      </c>
      <c r="AH346" s="816">
        <v>100.31055900621119</v>
      </c>
      <c r="AI346" s="778"/>
    </row>
    <row r="347" spans="1:35" ht="13.5" customHeight="1">
      <c r="A347" s="726"/>
      <c r="B347" s="662"/>
      <c r="C347" s="608" t="s">
        <v>419</v>
      </c>
      <c r="D347" s="895">
        <v>123.1</v>
      </c>
      <c r="E347" s="645">
        <v>3384689</v>
      </c>
      <c r="F347" s="826">
        <v>508622</v>
      </c>
      <c r="G347" s="805">
        <v>119.8</v>
      </c>
      <c r="H347" s="644">
        <v>1008630.0209999999</v>
      </c>
      <c r="I347" s="1732">
        <v>0.63</v>
      </c>
      <c r="J347" s="806">
        <v>1.6</v>
      </c>
      <c r="K347" s="1753">
        <v>1.05</v>
      </c>
      <c r="L347" s="1649">
        <v>413722</v>
      </c>
      <c r="M347" s="803"/>
      <c r="R347" s="816">
        <v>136.37729198945379</v>
      </c>
      <c r="S347" s="816">
        <v>69.671719337372849</v>
      </c>
      <c r="T347" s="816">
        <v>108.33346045430487</v>
      </c>
      <c r="U347" s="829">
        <v>77.771897541304298</v>
      </c>
      <c r="V347" s="829">
        <v>94.027793585863748</v>
      </c>
      <c r="W347" s="816">
        <v>120.52868603996387</v>
      </c>
      <c r="X347" s="817">
        <f t="shared" si="13"/>
        <v>103</v>
      </c>
      <c r="Y347" s="834">
        <v>24298</v>
      </c>
      <c r="Z347" s="835">
        <v>97</v>
      </c>
      <c r="AA347" s="798">
        <f t="shared" si="11"/>
        <v>250495</v>
      </c>
      <c r="AB347" s="836">
        <v>109.41182232312214</v>
      </c>
      <c r="AC347" s="835">
        <v>93.5</v>
      </c>
      <c r="AD347" s="837">
        <v>102.7</v>
      </c>
      <c r="AE347" s="838">
        <v>102.6</v>
      </c>
      <c r="AF347" s="799">
        <f>ROUND(AB347*AC347/AD347/AE347,3)</f>
        <v>0.97099999999999997</v>
      </c>
      <c r="AG347" s="839">
        <v>97</v>
      </c>
      <c r="AH347" s="816">
        <v>100.41407867494824</v>
      </c>
      <c r="AI347" s="778"/>
    </row>
    <row r="348" spans="1:35" ht="13.5" customHeight="1">
      <c r="A348" s="726"/>
      <c r="B348" s="662"/>
      <c r="C348" s="608" t="s">
        <v>420</v>
      </c>
      <c r="D348" s="895">
        <v>119.6</v>
      </c>
      <c r="E348" s="645">
        <v>3596713</v>
      </c>
      <c r="F348" s="826">
        <v>555105</v>
      </c>
      <c r="G348" s="805">
        <v>109.3</v>
      </c>
      <c r="H348" s="644">
        <v>1065554.1000000001</v>
      </c>
      <c r="I348" s="1732">
        <v>0.63</v>
      </c>
      <c r="J348" s="806">
        <v>-3.7</v>
      </c>
      <c r="K348" s="1753">
        <v>1.325</v>
      </c>
      <c r="L348" s="1649">
        <v>479890</v>
      </c>
      <c r="M348" s="803"/>
      <c r="R348" s="816">
        <v>108.19696056414489</v>
      </c>
      <c r="S348" s="816">
        <v>70.364587264484854</v>
      </c>
      <c r="T348" s="816">
        <v>131.26721056217528</v>
      </c>
      <c r="U348" s="829">
        <v>78.86727637991423</v>
      </c>
      <c r="V348" s="829">
        <v>88.516595157984185</v>
      </c>
      <c r="W348" s="816">
        <v>137.83085751528716</v>
      </c>
      <c r="X348" s="817">
        <f t="shared" si="13"/>
        <v>94.2</v>
      </c>
      <c r="Y348" s="834">
        <v>29990</v>
      </c>
      <c r="Z348" s="835">
        <v>97.1</v>
      </c>
      <c r="AA348" s="798">
        <f t="shared" si="11"/>
        <v>308857</v>
      </c>
      <c r="AB348" s="836">
        <v>134.74693691843527</v>
      </c>
      <c r="AC348" s="835">
        <v>93.8</v>
      </c>
      <c r="AD348" s="837">
        <v>100.6</v>
      </c>
      <c r="AE348" s="838">
        <v>102.6</v>
      </c>
      <c r="AF348" s="799">
        <f t="shared" si="12"/>
        <v>1.2250000000000001</v>
      </c>
      <c r="AG348" s="839">
        <v>97.1</v>
      </c>
      <c r="AH348" s="816">
        <v>100.51759834368531</v>
      </c>
      <c r="AI348" s="778"/>
    </row>
    <row r="349" spans="1:35" ht="13.5" customHeight="1">
      <c r="A349" s="726"/>
      <c r="B349" s="662"/>
      <c r="C349" s="608" t="s">
        <v>421</v>
      </c>
      <c r="D349" s="895">
        <v>123.6</v>
      </c>
      <c r="E349" s="645">
        <v>3474468</v>
      </c>
      <c r="F349" s="826">
        <v>524886</v>
      </c>
      <c r="G349" s="805">
        <v>113.7</v>
      </c>
      <c r="H349" s="644">
        <v>1066730.3639999998</v>
      </c>
      <c r="I349" s="1732">
        <v>0.64</v>
      </c>
      <c r="J349" s="806">
        <v>-1.9</v>
      </c>
      <c r="K349" s="1753">
        <v>1.0469999999999999</v>
      </c>
      <c r="L349" s="1649">
        <v>444088</v>
      </c>
      <c r="M349" s="803"/>
      <c r="R349" s="816">
        <v>112.59205812589029</v>
      </c>
      <c r="S349" s="829">
        <v>76.138486657084812</v>
      </c>
      <c r="T349" s="816">
        <v>106.17946182538888</v>
      </c>
      <c r="U349" s="816">
        <v>74.317241204149951</v>
      </c>
      <c r="V349" s="829">
        <v>103.36308888206793</v>
      </c>
      <c r="W349" s="816">
        <v>136.51120036886417</v>
      </c>
      <c r="X349" s="817">
        <f t="shared" si="13"/>
        <v>97.9</v>
      </c>
      <c r="Y349" s="834">
        <v>28053</v>
      </c>
      <c r="Z349" s="835">
        <v>97.1</v>
      </c>
      <c r="AA349" s="798">
        <f t="shared" si="11"/>
        <v>288908</v>
      </c>
      <c r="AB349" s="836">
        <v>105.71244718309856</v>
      </c>
      <c r="AC349" s="835">
        <v>94.1</v>
      </c>
      <c r="AD349" s="837">
        <v>101.5</v>
      </c>
      <c r="AE349" s="838">
        <v>101.3</v>
      </c>
      <c r="AF349" s="799">
        <f t="shared" si="12"/>
        <v>0.96699999999999997</v>
      </c>
      <c r="AG349" s="839">
        <v>97.1</v>
      </c>
      <c r="AH349" s="816">
        <v>100.51759834368531</v>
      </c>
      <c r="AI349" s="778"/>
    </row>
    <row r="350" spans="1:35" ht="13.5" customHeight="1">
      <c r="A350" s="726"/>
      <c r="B350" s="662"/>
      <c r="C350" s="608" t="s">
        <v>422</v>
      </c>
      <c r="D350" s="895">
        <v>124.6</v>
      </c>
      <c r="E350" s="645">
        <v>3656027</v>
      </c>
      <c r="F350" s="826">
        <v>605473</v>
      </c>
      <c r="G350" s="805">
        <v>115</v>
      </c>
      <c r="H350" s="644">
        <v>981735.78599999996</v>
      </c>
      <c r="I350" s="1732">
        <v>0.67</v>
      </c>
      <c r="J350" s="806">
        <v>-1.8</v>
      </c>
      <c r="K350" s="1753">
        <v>0.98</v>
      </c>
      <c r="L350" s="1649">
        <v>400628</v>
      </c>
      <c r="M350" s="803"/>
      <c r="R350" s="816">
        <v>108.71403086552667</v>
      </c>
      <c r="S350" s="816">
        <v>74.444809501922151</v>
      </c>
      <c r="T350" s="816">
        <v>137.85591225062421</v>
      </c>
      <c r="U350" s="816">
        <v>78.277457005278109</v>
      </c>
      <c r="V350" s="816">
        <v>102.80072169554961</v>
      </c>
      <c r="W350" s="816">
        <v>141.93645752638082</v>
      </c>
      <c r="X350" s="817">
        <f t="shared" si="13"/>
        <v>99.1</v>
      </c>
      <c r="Y350" s="834">
        <v>28093</v>
      </c>
      <c r="Z350" s="835">
        <v>97.3</v>
      </c>
      <c r="AA350" s="798">
        <f t="shared" si="11"/>
        <v>288726</v>
      </c>
      <c r="AB350" s="836">
        <v>98.76210601093301</v>
      </c>
      <c r="AC350" s="835">
        <v>94.3</v>
      </c>
      <c r="AD350" s="837">
        <v>101</v>
      </c>
      <c r="AE350" s="838">
        <v>101.8</v>
      </c>
      <c r="AF350" s="799">
        <f t="shared" si="12"/>
        <v>0.90600000000000003</v>
      </c>
      <c r="AG350" s="839">
        <v>97.2</v>
      </c>
      <c r="AH350" s="816">
        <v>100.62111801242237</v>
      </c>
      <c r="AI350" s="778"/>
    </row>
    <row r="351" spans="1:35" ht="13.5" customHeight="1">
      <c r="A351" s="726"/>
      <c r="B351" s="662"/>
      <c r="C351" s="608" t="s">
        <v>423</v>
      </c>
      <c r="D351" s="895">
        <v>122.5</v>
      </c>
      <c r="E351" s="645">
        <v>3833122</v>
      </c>
      <c r="F351" s="826">
        <v>764836</v>
      </c>
      <c r="G351" s="805">
        <v>112.7</v>
      </c>
      <c r="H351" s="644">
        <v>1061378.3160000001</v>
      </c>
      <c r="I351" s="1732">
        <v>0.69</v>
      </c>
      <c r="J351" s="806">
        <v>-5.2</v>
      </c>
      <c r="K351" s="1753">
        <v>1.1000000000000001</v>
      </c>
      <c r="L351" s="1649">
        <v>469294</v>
      </c>
      <c r="M351" s="803"/>
      <c r="R351" s="829">
        <v>108.19696056414489</v>
      </c>
      <c r="S351" s="816">
        <v>71.134440516831518</v>
      </c>
      <c r="T351" s="816">
        <v>128.98650613155831</v>
      </c>
      <c r="U351" s="816">
        <v>80.973774146471754</v>
      </c>
      <c r="V351" s="816">
        <v>101.90093419712026</v>
      </c>
      <c r="W351" s="816">
        <v>133.72525750419351</v>
      </c>
      <c r="X351" s="817">
        <f t="shared" si="13"/>
        <v>97.2</v>
      </c>
      <c r="Y351" s="834">
        <v>27228</v>
      </c>
      <c r="Z351" s="835">
        <v>97.6</v>
      </c>
      <c r="AA351" s="798">
        <f t="shared" si="11"/>
        <v>278975</v>
      </c>
      <c r="AB351" s="836">
        <v>110.19653826191504</v>
      </c>
      <c r="AC351" s="835">
        <v>94.5</v>
      </c>
      <c r="AD351" s="837">
        <v>100.8</v>
      </c>
      <c r="AE351" s="838">
        <v>101.6</v>
      </c>
      <c r="AF351" s="799">
        <f t="shared" si="12"/>
        <v>1.0169999999999999</v>
      </c>
      <c r="AG351" s="839">
        <v>97.3</v>
      </c>
      <c r="AH351" s="816">
        <v>100.72463768115942</v>
      </c>
      <c r="AI351" s="778"/>
    </row>
    <row r="352" spans="1:35" ht="13.5" customHeight="1">
      <c r="A352" s="726"/>
      <c r="B352" s="662"/>
      <c r="C352" s="608" t="s">
        <v>424</v>
      </c>
      <c r="D352" s="895">
        <v>127.9</v>
      </c>
      <c r="E352" s="645">
        <v>4022361</v>
      </c>
      <c r="F352" s="826">
        <v>631346</v>
      </c>
      <c r="G352" s="805">
        <v>120.5</v>
      </c>
      <c r="H352" s="644">
        <v>1060694.4350000001</v>
      </c>
      <c r="I352" s="1732">
        <v>0.69</v>
      </c>
      <c r="J352" s="806">
        <v>-1</v>
      </c>
      <c r="K352" s="1753">
        <v>1.1000000000000001</v>
      </c>
      <c r="L352" s="1649">
        <v>467998</v>
      </c>
      <c r="M352" s="803"/>
      <c r="R352" s="829">
        <v>118.92616931781754</v>
      </c>
      <c r="S352" s="816">
        <v>81.835400724450096</v>
      </c>
      <c r="T352" s="816">
        <v>122.01768703800656</v>
      </c>
      <c r="U352" s="816">
        <v>77.519117809317407</v>
      </c>
      <c r="V352" s="816">
        <v>105.72503106544488</v>
      </c>
      <c r="W352" s="816">
        <v>136.51120036886417</v>
      </c>
      <c r="X352" s="817">
        <f t="shared" si="13"/>
        <v>103.8</v>
      </c>
      <c r="Y352" s="834">
        <v>34093</v>
      </c>
      <c r="Z352" s="835">
        <v>97.3</v>
      </c>
      <c r="AA352" s="798">
        <f t="shared" si="11"/>
        <v>350391</v>
      </c>
      <c r="AB352" s="836">
        <v>111.09335647767831</v>
      </c>
      <c r="AC352" s="835">
        <v>94.8</v>
      </c>
      <c r="AD352" s="837">
        <v>102</v>
      </c>
      <c r="AE352" s="838">
        <v>101.4</v>
      </c>
      <c r="AF352" s="799">
        <f t="shared" si="12"/>
        <v>1.018</v>
      </c>
      <c r="AG352" s="839">
        <v>97.2</v>
      </c>
      <c r="AH352" s="816">
        <v>100.62111801242237</v>
      </c>
      <c r="AI352" s="778"/>
    </row>
    <row r="353" spans="1:43" ht="13.5" customHeight="1">
      <c r="A353" s="726"/>
      <c r="B353" s="662"/>
      <c r="C353" s="608" t="s">
        <v>425</v>
      </c>
      <c r="D353" s="895">
        <v>121.8</v>
      </c>
      <c r="E353" s="645">
        <v>3773456</v>
      </c>
      <c r="F353" s="826">
        <v>660362</v>
      </c>
      <c r="G353" s="805">
        <v>115.4</v>
      </c>
      <c r="H353" s="644">
        <v>994415.76</v>
      </c>
      <c r="I353" s="1732">
        <v>0.7</v>
      </c>
      <c r="J353" s="806">
        <v>-3.8</v>
      </c>
      <c r="K353" s="1753">
        <v>0.97</v>
      </c>
      <c r="L353" s="1649">
        <v>446453</v>
      </c>
      <c r="M353" s="803"/>
      <c r="R353" s="816">
        <v>110.65304449570849</v>
      </c>
      <c r="S353" s="816">
        <v>75.753560030911473</v>
      </c>
      <c r="T353" s="816">
        <v>126.83250750264231</v>
      </c>
      <c r="U353" s="816">
        <v>79.204316022563418</v>
      </c>
      <c r="V353" s="816">
        <v>103.92545606858626</v>
      </c>
      <c r="W353" s="816">
        <v>142.96285752915421</v>
      </c>
      <c r="X353" s="817">
        <f t="shared" si="13"/>
        <v>99.5</v>
      </c>
      <c r="Y353" s="834">
        <v>24253</v>
      </c>
      <c r="Z353" s="835">
        <v>97.5</v>
      </c>
      <c r="AA353" s="798">
        <f t="shared" si="11"/>
        <v>248749</v>
      </c>
      <c r="AB353" s="836">
        <v>97.304776410317658</v>
      </c>
      <c r="AC353" s="835">
        <v>94.9</v>
      </c>
      <c r="AD353" s="837">
        <v>102.2</v>
      </c>
      <c r="AE353" s="838">
        <v>100.7</v>
      </c>
      <c r="AF353" s="799">
        <f t="shared" si="12"/>
        <v>0.89700000000000002</v>
      </c>
      <c r="AG353" s="839">
        <v>97.2</v>
      </c>
      <c r="AH353" s="816">
        <v>100.62111801242237</v>
      </c>
      <c r="AI353" s="778"/>
    </row>
    <row r="354" spans="1:43" ht="13.5" customHeight="1">
      <c r="A354" s="726"/>
      <c r="B354" s="662"/>
      <c r="C354" s="608" t="s">
        <v>426</v>
      </c>
      <c r="D354" s="895">
        <v>122.8</v>
      </c>
      <c r="E354" s="645">
        <v>3828482</v>
      </c>
      <c r="F354" s="826">
        <v>1143418</v>
      </c>
      <c r="G354" s="805">
        <v>115.2</v>
      </c>
      <c r="H354" s="644">
        <v>1012538.3939999999</v>
      </c>
      <c r="I354" s="1732">
        <v>0.69</v>
      </c>
      <c r="J354" s="806">
        <v>-2.1</v>
      </c>
      <c r="K354" s="1753">
        <v>1.093</v>
      </c>
      <c r="L354" s="1649">
        <v>463056</v>
      </c>
      <c r="M354" s="803"/>
      <c r="R354" s="816">
        <v>115.04814205745393</v>
      </c>
      <c r="S354" s="829">
        <v>68.978851410260859</v>
      </c>
      <c r="T354" s="829">
        <v>132.15415117408187</v>
      </c>
      <c r="U354" s="816">
        <v>78.698756558589622</v>
      </c>
      <c r="V354" s="816">
        <v>102.68824825824593</v>
      </c>
      <c r="W354" s="816">
        <v>122.43485747368594</v>
      </c>
      <c r="X354" s="817">
        <f t="shared" si="13"/>
        <v>99.2</v>
      </c>
      <c r="Y354" s="834">
        <v>24240</v>
      </c>
      <c r="Z354" s="835">
        <v>98.2</v>
      </c>
      <c r="AA354" s="798">
        <f t="shared" si="11"/>
        <v>246843</v>
      </c>
      <c r="AB354" s="836">
        <v>110.86915192373752</v>
      </c>
      <c r="AC354" s="835">
        <v>95</v>
      </c>
      <c r="AD354" s="837">
        <v>103.3</v>
      </c>
      <c r="AE354" s="838">
        <v>100.9</v>
      </c>
      <c r="AF354" s="799">
        <f t="shared" si="12"/>
        <v>1.0109999999999999</v>
      </c>
      <c r="AG354" s="839">
        <v>97.9</v>
      </c>
      <c r="AH354" s="816">
        <v>101.34575569358179</v>
      </c>
      <c r="AI354" s="778"/>
    </row>
    <row r="355" spans="1:43" ht="13.5" customHeight="1">
      <c r="A355" s="726"/>
      <c r="B355" s="662"/>
      <c r="C355" s="608" t="s">
        <v>166</v>
      </c>
      <c r="D355" s="895">
        <v>124.6</v>
      </c>
      <c r="E355" s="645">
        <v>3756869</v>
      </c>
      <c r="F355" s="826">
        <v>600307</v>
      </c>
      <c r="G355" s="805">
        <v>115</v>
      </c>
      <c r="H355" s="644">
        <v>1017274.4</v>
      </c>
      <c r="I355" s="1732">
        <v>0.74</v>
      </c>
      <c r="J355" s="806">
        <v>-4.2</v>
      </c>
      <c r="K355" s="1753">
        <v>1.0760000000000001</v>
      </c>
      <c r="L355" s="1649">
        <v>492235</v>
      </c>
      <c r="M355" s="803"/>
      <c r="R355" s="816">
        <v>118.02129629039935</v>
      </c>
      <c r="S355" s="816">
        <v>72.0582644196475</v>
      </c>
      <c r="T355" s="816">
        <v>126.70580170094138</v>
      </c>
      <c r="U355" s="816">
        <v>77.097818256005894</v>
      </c>
      <c r="V355" s="816">
        <v>94.590160772382063</v>
      </c>
      <c r="W355" s="816">
        <v>145.01565753470106</v>
      </c>
      <c r="X355" s="817">
        <f t="shared" si="13"/>
        <v>98.9</v>
      </c>
      <c r="Y355" s="834">
        <v>28582</v>
      </c>
      <c r="Z355" s="835">
        <v>99</v>
      </c>
      <c r="AA355" s="798">
        <f t="shared" si="11"/>
        <v>288707</v>
      </c>
      <c r="AB355" s="836">
        <v>108.0665949994772</v>
      </c>
      <c r="AC355" s="835">
        <v>95.4</v>
      </c>
      <c r="AD355" s="837">
        <v>102.5</v>
      </c>
      <c r="AE355" s="838">
        <v>101.1</v>
      </c>
      <c r="AF355" s="799">
        <f t="shared" si="12"/>
        <v>0.995</v>
      </c>
      <c r="AG355" s="839">
        <v>98.3</v>
      </c>
      <c r="AH355" s="816">
        <v>101.75983436853002</v>
      </c>
      <c r="AI355" s="778"/>
    </row>
    <row r="356" spans="1:43" ht="13.5" customHeight="1">
      <c r="A356" s="726"/>
      <c r="B356" s="662"/>
      <c r="C356" s="608" t="s">
        <v>167</v>
      </c>
      <c r="D356" s="895">
        <v>126.6</v>
      </c>
      <c r="E356" s="645">
        <v>3532016</v>
      </c>
      <c r="F356" s="826">
        <v>513254</v>
      </c>
      <c r="G356" s="805">
        <v>122.3</v>
      </c>
      <c r="H356" s="644">
        <v>1037046.7839999999</v>
      </c>
      <c r="I356" s="1732">
        <v>0.77</v>
      </c>
      <c r="J356" s="806">
        <v>-4.0999999999999996</v>
      </c>
      <c r="K356" s="1753">
        <v>1.1639999999999999</v>
      </c>
      <c r="L356" s="1649">
        <v>477027</v>
      </c>
      <c r="M356" s="803"/>
      <c r="R356" s="816">
        <v>122.54566142749024</v>
      </c>
      <c r="S356" s="816">
        <v>85.299740360010077</v>
      </c>
      <c r="T356" s="816">
        <v>112.388046108735</v>
      </c>
      <c r="U356" s="816">
        <v>74.991320489448341</v>
      </c>
      <c r="V356" s="816">
        <v>106.39987168926686</v>
      </c>
      <c r="W356" s="816">
        <v>147.94822897119656</v>
      </c>
      <c r="X356" s="817">
        <f t="shared" si="13"/>
        <v>105.2</v>
      </c>
      <c r="Y356" s="834">
        <v>29769</v>
      </c>
      <c r="Z356" s="835">
        <v>98.8</v>
      </c>
      <c r="AA356" s="798">
        <f t="shared" si="11"/>
        <v>301306</v>
      </c>
      <c r="AB356" s="836">
        <v>115.57744755649482</v>
      </c>
      <c r="AC356" s="835">
        <v>95.5</v>
      </c>
      <c r="AD356" s="837">
        <v>102.8</v>
      </c>
      <c r="AE356" s="838">
        <v>99.7</v>
      </c>
      <c r="AF356" s="799">
        <f t="shared" si="12"/>
        <v>1.077</v>
      </c>
      <c r="AG356" s="839">
        <v>98.3</v>
      </c>
      <c r="AH356" s="816">
        <v>101.75983436853002</v>
      </c>
      <c r="AI356" s="778"/>
    </row>
    <row r="357" spans="1:43" ht="13.5" customHeight="1">
      <c r="A357" s="750"/>
      <c r="B357" s="788"/>
      <c r="C357" s="611" t="s">
        <v>168</v>
      </c>
      <c r="D357" s="899">
        <v>125.5</v>
      </c>
      <c r="E357" s="652">
        <v>3528140</v>
      </c>
      <c r="F357" s="827">
        <v>764356</v>
      </c>
      <c r="G357" s="812">
        <v>121.2</v>
      </c>
      <c r="H357" s="651">
        <v>1033111.7</v>
      </c>
      <c r="I357" s="1734">
        <v>0.78</v>
      </c>
      <c r="J357" s="813">
        <v>-2.9</v>
      </c>
      <c r="K357" s="1755">
        <v>1.1830000000000001</v>
      </c>
      <c r="L357" s="1651">
        <v>505740</v>
      </c>
      <c r="M357" s="803"/>
      <c r="N357" s="753"/>
      <c r="O357" s="753"/>
      <c r="P357" s="753"/>
      <c r="Q357" s="753"/>
      <c r="R357" s="818">
        <v>121.12371809869026</v>
      </c>
      <c r="S357" s="818">
        <v>75.368633404738148</v>
      </c>
      <c r="T357" s="818">
        <v>138.86955866423173</v>
      </c>
      <c r="U357" s="818">
        <v>75.328360132097558</v>
      </c>
      <c r="V357" s="818">
        <v>105.94997794005222</v>
      </c>
      <c r="W357" s="818">
        <v>149.56114326126902</v>
      </c>
      <c r="X357" s="819">
        <f t="shared" si="13"/>
        <v>104.3</v>
      </c>
      <c r="Y357" s="841">
        <v>39464</v>
      </c>
      <c r="Z357" s="848">
        <v>98.1</v>
      </c>
      <c r="AA357" s="801">
        <f t="shared" si="11"/>
        <v>402283</v>
      </c>
      <c r="AB357" s="849">
        <v>118.71631131166636</v>
      </c>
      <c r="AC357" s="848">
        <v>95.3</v>
      </c>
      <c r="AD357" s="850">
        <v>102.6</v>
      </c>
      <c r="AE357" s="851">
        <v>100.8</v>
      </c>
      <c r="AF357" s="802">
        <f t="shared" si="12"/>
        <v>1.0940000000000001</v>
      </c>
      <c r="AG357" s="839">
        <v>97.4</v>
      </c>
      <c r="AH357" s="816">
        <v>100.82815734989649</v>
      </c>
      <c r="AI357" s="778"/>
    </row>
    <row r="358" spans="1:43" ht="13.5" customHeight="1">
      <c r="A358" s="726">
        <v>2005</v>
      </c>
      <c r="B358" s="662" t="s">
        <v>186</v>
      </c>
      <c r="C358" s="606" t="s">
        <v>418</v>
      </c>
      <c r="D358" s="893">
        <v>123.5</v>
      </c>
      <c r="E358" s="641">
        <v>3463225</v>
      </c>
      <c r="F358" s="828">
        <v>657784</v>
      </c>
      <c r="G358" s="808">
        <v>117.1</v>
      </c>
      <c r="H358" s="640">
        <v>938133.77099999995</v>
      </c>
      <c r="I358" s="1732">
        <v>0.79</v>
      </c>
      <c r="J358" s="809">
        <v>0.8</v>
      </c>
      <c r="K358" s="1754">
        <v>1.0609999999999999</v>
      </c>
      <c r="L358" s="1650">
        <v>411777</v>
      </c>
      <c r="M358" s="803"/>
      <c r="R358" s="816">
        <v>115.43594478349027</v>
      </c>
      <c r="S358" s="816">
        <v>73.13605897293283</v>
      </c>
      <c r="T358" s="816">
        <v>119.1034535988849</v>
      </c>
      <c r="U358" s="816">
        <v>74.907060578786059</v>
      </c>
      <c r="V358" s="816">
        <v>109.99902168298414</v>
      </c>
      <c r="W358" s="816">
        <v>140.91005752360741</v>
      </c>
      <c r="X358" s="835">
        <f t="shared" si="13"/>
        <v>100.8</v>
      </c>
      <c r="Y358" s="834">
        <v>30950</v>
      </c>
      <c r="Z358" s="835">
        <v>97.5</v>
      </c>
      <c r="AA358" s="798">
        <f t="shared" si="11"/>
        <v>317436</v>
      </c>
      <c r="AB358" s="836">
        <v>102.3493788739862</v>
      </c>
      <c r="AC358" s="835">
        <v>95.4</v>
      </c>
      <c r="AD358" s="852">
        <v>100.8</v>
      </c>
      <c r="AE358" s="853">
        <v>98.7</v>
      </c>
      <c r="AF358" s="799">
        <f t="shared" si="12"/>
        <v>0.98099999999999998</v>
      </c>
      <c r="AG358" s="839">
        <v>96.6</v>
      </c>
      <c r="AH358" s="816">
        <v>100</v>
      </c>
    </row>
    <row r="359" spans="1:43" ht="13.5" customHeight="1">
      <c r="A359" s="726"/>
      <c r="B359" s="662"/>
      <c r="C359" s="608" t="s">
        <v>419</v>
      </c>
      <c r="D359" s="895">
        <v>123.7</v>
      </c>
      <c r="E359" s="645">
        <v>3339607</v>
      </c>
      <c r="F359" s="826">
        <v>570996</v>
      </c>
      <c r="G359" s="805">
        <v>118.6</v>
      </c>
      <c r="H359" s="644">
        <v>996103.11699999985</v>
      </c>
      <c r="I359" s="1732">
        <v>0.81</v>
      </c>
      <c r="J359" s="806">
        <v>-6.2</v>
      </c>
      <c r="K359" s="1753">
        <v>1.095</v>
      </c>
      <c r="L359" s="1649">
        <v>439058</v>
      </c>
      <c r="M359" s="803"/>
      <c r="R359" s="816">
        <v>116.21155023556302</v>
      </c>
      <c r="S359" s="816">
        <v>75.060692103799482</v>
      </c>
      <c r="T359" s="816">
        <v>139.37638187103553</v>
      </c>
      <c r="U359" s="816">
        <v>73.72742182951383</v>
      </c>
      <c r="V359" s="816">
        <v>104.93771700431923</v>
      </c>
      <c r="W359" s="816">
        <v>147.21508611207267</v>
      </c>
      <c r="X359" s="835">
        <f t="shared" si="13"/>
        <v>102.2</v>
      </c>
      <c r="Y359" s="834">
        <v>22416</v>
      </c>
      <c r="Z359" s="835">
        <v>97.2</v>
      </c>
      <c r="AA359" s="798">
        <f t="shared" si="11"/>
        <v>230617</v>
      </c>
      <c r="AB359" s="836">
        <v>107.28187906068433</v>
      </c>
      <c r="AC359" s="835">
        <v>95.4</v>
      </c>
      <c r="AD359" s="854">
        <v>101.7</v>
      </c>
      <c r="AE359" s="853">
        <v>99.4</v>
      </c>
      <c r="AF359" s="799">
        <f t="shared" si="12"/>
        <v>1.012</v>
      </c>
      <c r="AG359" s="839">
        <v>96.6</v>
      </c>
      <c r="AH359" s="816">
        <v>99.7</v>
      </c>
    </row>
    <row r="360" spans="1:43" ht="13.5" customHeight="1">
      <c r="A360" s="726"/>
      <c r="B360" s="662"/>
      <c r="C360" s="608" t="s">
        <v>420</v>
      </c>
      <c r="D360" s="895">
        <v>122.8</v>
      </c>
      <c r="E360" s="645">
        <v>3637213</v>
      </c>
      <c r="F360" s="826">
        <v>526056</v>
      </c>
      <c r="G360" s="805">
        <v>116.5</v>
      </c>
      <c r="H360" s="644">
        <v>1028119.96</v>
      </c>
      <c r="I360" s="1732">
        <v>0.84</v>
      </c>
      <c r="J360" s="806">
        <v>-5.5</v>
      </c>
      <c r="K360" s="1753">
        <v>1.393</v>
      </c>
      <c r="L360" s="1649">
        <v>520571</v>
      </c>
      <c r="M360" s="803"/>
      <c r="R360" s="816">
        <v>119.96030992058117</v>
      </c>
      <c r="S360" s="816">
        <v>71.750323118708835</v>
      </c>
      <c r="T360" s="816">
        <v>93.508881655294729</v>
      </c>
      <c r="U360" s="816">
        <v>76.002439417395976</v>
      </c>
      <c r="V360" s="816">
        <v>111.57364980523545</v>
      </c>
      <c r="W360" s="816">
        <v>145.16228610652584</v>
      </c>
      <c r="X360" s="835">
        <f t="shared" si="13"/>
        <v>100.3</v>
      </c>
      <c r="Y360" s="834">
        <v>28118</v>
      </c>
      <c r="Z360" s="835">
        <v>97.8</v>
      </c>
      <c r="AA360" s="798">
        <f t="shared" si="11"/>
        <v>287505</v>
      </c>
      <c r="AB360" s="836">
        <v>135.08324374934654</v>
      </c>
      <c r="AC360" s="835">
        <v>95.7</v>
      </c>
      <c r="AD360" s="852">
        <v>101.1</v>
      </c>
      <c r="AE360" s="853">
        <v>99.3</v>
      </c>
      <c r="AF360" s="799">
        <f t="shared" si="12"/>
        <v>1.288</v>
      </c>
      <c r="AG360" s="839">
        <v>96.8</v>
      </c>
      <c r="AH360" s="816">
        <v>100.2</v>
      </c>
    </row>
    <row r="361" spans="1:43" ht="13.5" customHeight="1">
      <c r="A361" s="726"/>
      <c r="B361" s="662"/>
      <c r="C361" s="608" t="s">
        <v>421</v>
      </c>
      <c r="D361" s="895">
        <v>130.9</v>
      </c>
      <c r="E361" s="645">
        <v>3549411</v>
      </c>
      <c r="F361" s="826">
        <v>641454</v>
      </c>
      <c r="G361" s="805">
        <v>133.5</v>
      </c>
      <c r="H361" s="644">
        <v>1069862.6000000001</v>
      </c>
      <c r="I361" s="1732">
        <v>0.86</v>
      </c>
      <c r="J361" s="806">
        <v>-2.6</v>
      </c>
      <c r="K361" s="1753">
        <v>1.115</v>
      </c>
      <c r="L361" s="1649">
        <v>490335</v>
      </c>
      <c r="M361" s="803"/>
      <c r="R361" s="816">
        <v>147.88210619519921</v>
      </c>
      <c r="S361" s="816">
        <v>75.214662754268815</v>
      </c>
      <c r="T361" s="816">
        <v>129.87344674346491</v>
      </c>
      <c r="U361" s="816">
        <v>79.457095754550338</v>
      </c>
      <c r="V361" s="816">
        <v>112.81085761557577</v>
      </c>
      <c r="W361" s="816">
        <v>149.85440040491858</v>
      </c>
      <c r="X361" s="835">
        <f t="shared" si="13"/>
        <v>114.8</v>
      </c>
      <c r="Y361" s="834">
        <v>27015</v>
      </c>
      <c r="Z361" s="835">
        <v>97.6</v>
      </c>
      <c r="AA361" s="798">
        <f t="shared" si="11"/>
        <v>276793</v>
      </c>
      <c r="AB361" s="836">
        <v>110.53284509282626</v>
      </c>
      <c r="AC361" s="835">
        <v>96.4</v>
      </c>
      <c r="AD361" s="852">
        <v>102.4</v>
      </c>
      <c r="AE361" s="853">
        <v>100.9</v>
      </c>
      <c r="AF361" s="799">
        <f t="shared" si="12"/>
        <v>1.0309999999999999</v>
      </c>
      <c r="AG361" s="839">
        <v>96.8</v>
      </c>
      <c r="AH361" s="816">
        <v>100.2</v>
      </c>
    </row>
    <row r="362" spans="1:43" ht="13.5" customHeight="1">
      <c r="A362" s="726"/>
      <c r="B362" s="662"/>
      <c r="C362" s="608" t="s">
        <v>422</v>
      </c>
      <c r="D362" s="895">
        <v>122.5</v>
      </c>
      <c r="E362" s="645">
        <v>3562292</v>
      </c>
      <c r="F362" s="826">
        <v>525385</v>
      </c>
      <c r="G362" s="805">
        <v>119.9</v>
      </c>
      <c r="H362" s="644">
        <v>982640.46300000011</v>
      </c>
      <c r="I362" s="1732">
        <v>0.84</v>
      </c>
      <c r="J362" s="806">
        <v>-3.2</v>
      </c>
      <c r="K362" s="1753">
        <v>0.86499999999999999</v>
      </c>
      <c r="L362" s="1649">
        <v>447175</v>
      </c>
      <c r="M362" s="803"/>
      <c r="R362" s="816">
        <v>124.61394263301752</v>
      </c>
      <c r="S362" s="816">
        <v>69.440763361668857</v>
      </c>
      <c r="T362" s="816">
        <v>113.14828091894066</v>
      </c>
      <c r="U362" s="816">
        <v>79.288575933225729</v>
      </c>
      <c r="V362" s="816">
        <v>111.34870293062814</v>
      </c>
      <c r="W362" s="816">
        <v>145.4555432501754</v>
      </c>
      <c r="X362" s="835">
        <f t="shared" si="13"/>
        <v>103.2</v>
      </c>
      <c r="Y362" s="834">
        <v>27125</v>
      </c>
      <c r="Z362" s="835">
        <v>97.9</v>
      </c>
      <c r="AA362" s="798">
        <f t="shared" si="11"/>
        <v>277068</v>
      </c>
      <c r="AB362" s="836">
        <v>98.874208287903429</v>
      </c>
      <c r="AC362" s="835">
        <v>96.4</v>
      </c>
      <c r="AD362" s="852">
        <v>108.3</v>
      </c>
      <c r="AE362" s="853">
        <v>110</v>
      </c>
      <c r="AF362" s="799">
        <f t="shared" si="12"/>
        <v>0.8</v>
      </c>
      <c r="AG362" s="839">
        <v>96.8</v>
      </c>
      <c r="AH362" s="816">
        <v>100.5</v>
      </c>
    </row>
    <row r="363" spans="1:43" ht="13.5" customHeight="1">
      <c r="A363" s="726"/>
      <c r="B363" s="662"/>
      <c r="C363" s="608" t="s">
        <v>423</v>
      </c>
      <c r="D363" s="895">
        <v>124.6</v>
      </c>
      <c r="E363" s="645">
        <v>3826781</v>
      </c>
      <c r="F363" s="826">
        <v>886305</v>
      </c>
      <c r="G363" s="805">
        <v>127</v>
      </c>
      <c r="H363" s="644">
        <v>1079019.004</v>
      </c>
      <c r="I363" s="1732">
        <v>0.84</v>
      </c>
      <c r="J363" s="806">
        <v>-0.2</v>
      </c>
      <c r="K363" s="1753">
        <v>1.1419999999999999</v>
      </c>
      <c r="L363" s="1649">
        <v>477342</v>
      </c>
      <c r="M363" s="803"/>
      <c r="R363" s="816">
        <v>126.29442111250842</v>
      </c>
      <c r="S363" s="816">
        <v>81.60444474874609</v>
      </c>
      <c r="T363" s="816">
        <v>124.29839146862349</v>
      </c>
      <c r="U363" s="816">
        <v>80.80525432514716</v>
      </c>
      <c r="V363" s="816">
        <v>116.97237479581136</v>
      </c>
      <c r="W363" s="816">
        <v>148.68137183032042</v>
      </c>
      <c r="X363" s="835">
        <f t="shared" si="13"/>
        <v>109.3</v>
      </c>
      <c r="Y363" s="834">
        <v>27552</v>
      </c>
      <c r="Z363" s="835">
        <v>97.1</v>
      </c>
      <c r="AA363" s="798">
        <f t="shared" si="11"/>
        <v>283749</v>
      </c>
      <c r="AB363" s="836">
        <v>112.21437924738245</v>
      </c>
      <c r="AC363" s="835">
        <v>96.3</v>
      </c>
      <c r="AD363" s="852">
        <v>102.4</v>
      </c>
      <c r="AE363" s="853">
        <v>99.9</v>
      </c>
      <c r="AF363" s="799">
        <f t="shared" si="12"/>
        <v>1.056</v>
      </c>
      <c r="AG363" s="839">
        <v>96.2</v>
      </c>
      <c r="AH363" s="816">
        <v>99.9</v>
      </c>
    </row>
    <row r="364" spans="1:43" ht="13.5" customHeight="1">
      <c r="A364" s="726"/>
      <c r="B364" s="662"/>
      <c r="C364" s="608" t="s">
        <v>424</v>
      </c>
      <c r="D364" s="895">
        <v>124.7</v>
      </c>
      <c r="E364" s="645">
        <v>3952182</v>
      </c>
      <c r="F364" s="826">
        <v>534953</v>
      </c>
      <c r="G364" s="805">
        <v>121.4</v>
      </c>
      <c r="H364" s="644">
        <v>1053545.7379999999</v>
      </c>
      <c r="I364" s="1732">
        <v>0.84</v>
      </c>
      <c r="J364" s="806">
        <v>-2.1</v>
      </c>
      <c r="K364" s="1753">
        <v>1.0960000000000001</v>
      </c>
      <c r="L364" s="1649">
        <v>485842</v>
      </c>
      <c r="M364" s="803"/>
      <c r="R364" s="816">
        <v>118.27983144109027</v>
      </c>
      <c r="S364" s="816">
        <v>78.679002389828781</v>
      </c>
      <c r="T364" s="816">
        <v>124.9319204771282</v>
      </c>
      <c r="U364" s="816">
        <v>81.563593521107862</v>
      </c>
      <c r="V364" s="816">
        <v>111.57364980523545</v>
      </c>
      <c r="W364" s="816">
        <v>140.47017180813307</v>
      </c>
      <c r="X364" s="835">
        <f t="shared" si="13"/>
        <v>104.6</v>
      </c>
      <c r="Y364" s="834">
        <v>33355</v>
      </c>
      <c r="Z364" s="835">
        <v>97.1</v>
      </c>
      <c r="AA364" s="798">
        <f t="shared" si="11"/>
        <v>343512</v>
      </c>
      <c r="AB364" s="836">
        <v>106.49716312189143</v>
      </c>
      <c r="AC364" s="835">
        <v>96.7</v>
      </c>
      <c r="AD364" s="852">
        <v>102</v>
      </c>
      <c r="AE364" s="853">
        <v>99.6</v>
      </c>
      <c r="AF364" s="799">
        <f t="shared" si="12"/>
        <v>1.014</v>
      </c>
      <c r="AG364" s="839">
        <v>96.2</v>
      </c>
      <c r="AH364" s="816">
        <v>99.7</v>
      </c>
    </row>
    <row r="365" spans="1:43" ht="13.5" customHeight="1">
      <c r="A365" s="726"/>
      <c r="B365" s="662"/>
      <c r="C365" s="608" t="s">
        <v>425</v>
      </c>
      <c r="D365" s="895">
        <v>133.69999999999999</v>
      </c>
      <c r="E365" s="645">
        <v>3835581</v>
      </c>
      <c r="F365" s="826">
        <v>690071</v>
      </c>
      <c r="G365" s="805">
        <v>138.5</v>
      </c>
      <c r="H365" s="644">
        <v>1006051.165</v>
      </c>
      <c r="I365" s="1732">
        <v>0.84</v>
      </c>
      <c r="J365" s="806">
        <v>-3.2</v>
      </c>
      <c r="K365" s="1753">
        <v>1.1140000000000001</v>
      </c>
      <c r="L365" s="1649">
        <v>473957</v>
      </c>
      <c r="M365" s="803"/>
      <c r="R365" s="816">
        <v>155.37962556523553</v>
      </c>
      <c r="S365" s="816">
        <v>80.757606171164781</v>
      </c>
      <c r="T365" s="816">
        <v>122.27109864140844</v>
      </c>
      <c r="U365" s="816">
        <v>87.883086820780491</v>
      </c>
      <c r="V365" s="816">
        <v>113.82311855130875</v>
      </c>
      <c r="W365" s="816">
        <v>144.57577181922673</v>
      </c>
      <c r="X365" s="835">
        <f t="shared" si="13"/>
        <v>119</v>
      </c>
      <c r="Y365" s="834">
        <v>24056</v>
      </c>
      <c r="Z365" s="835">
        <v>97.2</v>
      </c>
      <c r="AA365" s="798">
        <f t="shared" si="11"/>
        <v>247490</v>
      </c>
      <c r="AB365" s="836">
        <v>108.29079955341803</v>
      </c>
      <c r="AC365" s="835">
        <v>96.8</v>
      </c>
      <c r="AD365" s="852">
        <v>102.1</v>
      </c>
      <c r="AE365" s="853">
        <v>99.6</v>
      </c>
      <c r="AF365" s="799">
        <f t="shared" si="12"/>
        <v>1.0309999999999999</v>
      </c>
      <c r="AG365" s="839">
        <v>96.2</v>
      </c>
      <c r="AH365" s="816">
        <v>99.8</v>
      </c>
    </row>
    <row r="366" spans="1:43" ht="13.5" customHeight="1">
      <c r="A366" s="726"/>
      <c r="B366" s="662"/>
      <c r="C366" s="608" t="s">
        <v>426</v>
      </c>
      <c r="D366" s="895">
        <v>126.7</v>
      </c>
      <c r="E366" s="645">
        <v>3844372</v>
      </c>
      <c r="F366" s="826">
        <v>627806</v>
      </c>
      <c r="G366" s="805">
        <v>130.19999999999999</v>
      </c>
      <c r="H366" s="644">
        <v>1048582.656</v>
      </c>
      <c r="I366" s="1732">
        <v>0.83</v>
      </c>
      <c r="J366" s="806">
        <v>-3.1</v>
      </c>
      <c r="K366" s="1753">
        <v>1.17</v>
      </c>
      <c r="L366" s="1649">
        <v>515089</v>
      </c>
      <c r="M366" s="803"/>
      <c r="R366" s="816">
        <v>127.84563201665387</v>
      </c>
      <c r="S366" s="816">
        <v>77.67819316177814</v>
      </c>
      <c r="T366" s="816">
        <v>130.76038735537151</v>
      </c>
      <c r="U366" s="816">
        <v>88.557166106078895</v>
      </c>
      <c r="V366" s="816">
        <v>126.98251071583752</v>
      </c>
      <c r="W366" s="816">
        <v>158.652114714405</v>
      </c>
      <c r="X366" s="835">
        <f t="shared" si="13"/>
        <v>112.2</v>
      </c>
      <c r="Y366" s="834">
        <v>23866</v>
      </c>
      <c r="Z366" s="835">
        <v>97.6</v>
      </c>
      <c r="AA366" s="798">
        <f t="shared" si="11"/>
        <v>244529</v>
      </c>
      <c r="AB366" s="836">
        <v>114.23222023284988</v>
      </c>
      <c r="AC366" s="835">
        <v>96.9</v>
      </c>
      <c r="AD366" s="855">
        <v>102.7</v>
      </c>
      <c r="AE366" s="856">
        <v>99.6</v>
      </c>
      <c r="AF366" s="799">
        <f t="shared" si="12"/>
        <v>1.0820000000000001</v>
      </c>
      <c r="AG366" s="839">
        <v>96.7</v>
      </c>
      <c r="AH366" s="816">
        <v>100.3</v>
      </c>
    </row>
    <row r="367" spans="1:43" ht="13.5" customHeight="1">
      <c r="A367" s="726"/>
      <c r="B367" s="662"/>
      <c r="C367" s="608" t="s">
        <v>166</v>
      </c>
      <c r="D367" s="895">
        <v>127.9</v>
      </c>
      <c r="E367" s="645">
        <v>3704747</v>
      </c>
      <c r="F367" s="826">
        <v>711113</v>
      </c>
      <c r="G367" s="805">
        <v>131.80000000000001</v>
      </c>
      <c r="H367" s="644">
        <v>1020851.127</v>
      </c>
      <c r="I367" s="1732">
        <v>0.83</v>
      </c>
      <c r="J367" s="806">
        <v>-3.8</v>
      </c>
      <c r="K367" s="1753">
        <v>1.1379999999999999</v>
      </c>
      <c r="L367" s="1649">
        <v>496607</v>
      </c>
      <c r="M367" s="803"/>
      <c r="R367" s="816">
        <v>139.86751652378106</v>
      </c>
      <c r="S367" s="816">
        <v>78.217090438420783</v>
      </c>
      <c r="T367" s="816">
        <v>134.68826720810068</v>
      </c>
      <c r="U367" s="816">
        <v>91.927562532570946</v>
      </c>
      <c r="V367" s="816">
        <v>109.77407480837681</v>
      </c>
      <c r="W367" s="816">
        <v>154.8397718469609</v>
      </c>
      <c r="X367" s="835">
        <f t="shared" si="13"/>
        <v>113.4</v>
      </c>
      <c r="Y367" s="834">
        <v>27731</v>
      </c>
      <c r="Z367" s="835">
        <v>97.5</v>
      </c>
      <c r="AA367" s="798">
        <f t="shared" si="11"/>
        <v>284421</v>
      </c>
      <c r="AB367" s="836">
        <v>110.7570496467671</v>
      </c>
      <c r="AC367" s="835">
        <v>97.2</v>
      </c>
      <c r="AD367" s="855">
        <v>102.7</v>
      </c>
      <c r="AE367" s="856">
        <v>99.6</v>
      </c>
      <c r="AF367" s="799">
        <f t="shared" si="12"/>
        <v>1.052</v>
      </c>
      <c r="AG367" s="839">
        <v>96.4</v>
      </c>
      <c r="AH367" s="816">
        <v>100.2</v>
      </c>
    </row>
    <row r="368" spans="1:43" ht="13.5" customHeight="1">
      <c r="A368" s="726"/>
      <c r="B368" s="662"/>
      <c r="C368" s="608" t="s">
        <v>167</v>
      </c>
      <c r="D368" s="895">
        <v>129</v>
      </c>
      <c r="E368" s="645">
        <v>3539215</v>
      </c>
      <c r="F368" s="826">
        <v>774503</v>
      </c>
      <c r="G368" s="805">
        <v>135.5</v>
      </c>
      <c r="H368" s="644">
        <v>1041391.8</v>
      </c>
      <c r="I368" s="1732">
        <v>0.84</v>
      </c>
      <c r="J368" s="806">
        <v>-0.9</v>
      </c>
      <c r="K368" s="1753">
        <v>1.1839999999999999</v>
      </c>
      <c r="L368" s="1649">
        <v>482582</v>
      </c>
      <c r="M368" s="803"/>
      <c r="R368" s="816">
        <v>141.67726257861742</v>
      </c>
      <c r="S368" s="816">
        <v>83.375107229143424</v>
      </c>
      <c r="T368" s="816">
        <v>153.94754906664377</v>
      </c>
      <c r="U368" s="816">
        <v>97.741496368269765</v>
      </c>
      <c r="V368" s="816">
        <v>106.17492481465955</v>
      </c>
      <c r="W368" s="816">
        <v>147.5083432557222</v>
      </c>
      <c r="X368" s="835">
        <f t="shared" si="13"/>
        <v>116.7</v>
      </c>
      <c r="Y368" s="834">
        <v>30038</v>
      </c>
      <c r="Z368" s="835">
        <v>97.2</v>
      </c>
      <c r="AA368" s="798">
        <f t="shared" si="11"/>
        <v>309033</v>
      </c>
      <c r="AB368" s="836">
        <v>118.04369764984388</v>
      </c>
      <c r="AC368" s="835">
        <v>97.2</v>
      </c>
      <c r="AD368" s="855">
        <v>105.2</v>
      </c>
      <c r="AE368" s="856">
        <v>99.6</v>
      </c>
      <c r="AF368" s="799">
        <f t="shared" si="12"/>
        <v>1.095</v>
      </c>
      <c r="AG368" s="839">
        <v>96.4</v>
      </c>
      <c r="AH368" s="816">
        <v>99.8</v>
      </c>
      <c r="AP368" s="713" t="s">
        <v>501</v>
      </c>
      <c r="AQ368" s="713" t="s">
        <v>502</v>
      </c>
    </row>
    <row r="369" spans="1:44" ht="13.5" customHeight="1">
      <c r="A369" s="726"/>
      <c r="B369" s="662"/>
      <c r="C369" s="611" t="s">
        <v>168</v>
      </c>
      <c r="D369" s="899">
        <v>129.4</v>
      </c>
      <c r="E369" s="652">
        <v>3621894</v>
      </c>
      <c r="F369" s="827">
        <v>482873</v>
      </c>
      <c r="G369" s="812">
        <v>135.4</v>
      </c>
      <c r="H369" s="651">
        <v>1023429.3420000001</v>
      </c>
      <c r="I369" s="1734">
        <v>0.85</v>
      </c>
      <c r="J369" s="813">
        <v>-1</v>
      </c>
      <c r="K369" s="1755">
        <v>1.2390000000000001</v>
      </c>
      <c r="L369" s="1651">
        <v>542499</v>
      </c>
      <c r="M369" s="803"/>
      <c r="N369" s="753"/>
      <c r="O369" s="753"/>
      <c r="P369" s="753"/>
      <c r="Q369" s="753"/>
      <c r="R369" s="818">
        <v>132.75779987978112</v>
      </c>
      <c r="S369" s="818">
        <v>82.682239302031434</v>
      </c>
      <c r="T369" s="818">
        <v>163.57718999591532</v>
      </c>
      <c r="U369" s="818">
        <v>101.28041261608642</v>
      </c>
      <c r="V369" s="818">
        <v>117.53474198232969</v>
      </c>
      <c r="W369" s="818">
        <v>129.17977177762552</v>
      </c>
      <c r="X369" s="848">
        <f t="shared" si="13"/>
        <v>116.7</v>
      </c>
      <c r="Y369" s="841">
        <v>40085</v>
      </c>
      <c r="Z369" s="848">
        <v>97.2</v>
      </c>
      <c r="AA369" s="801">
        <f t="shared" si="11"/>
        <v>412397</v>
      </c>
      <c r="AB369" s="849">
        <v>121.070459128045</v>
      </c>
      <c r="AC369" s="848">
        <v>97.3</v>
      </c>
      <c r="AD369" s="857">
        <v>103.3</v>
      </c>
      <c r="AE369" s="858">
        <v>99.5</v>
      </c>
      <c r="AF369" s="802">
        <f t="shared" si="12"/>
        <v>1.1459999999999999</v>
      </c>
      <c r="AG369" s="839">
        <v>96.4</v>
      </c>
      <c r="AH369" s="816">
        <v>99.9</v>
      </c>
    </row>
    <row r="370" spans="1:44" ht="13.5" customHeight="1">
      <c r="A370" s="720">
        <v>2006</v>
      </c>
      <c r="B370" s="661" t="s">
        <v>187</v>
      </c>
      <c r="C370" s="606" t="s">
        <v>418</v>
      </c>
      <c r="D370" s="1711">
        <v>130.5</v>
      </c>
      <c r="E370" s="641">
        <v>3544385</v>
      </c>
      <c r="F370" s="828">
        <v>518380</v>
      </c>
      <c r="G370" s="808">
        <v>135.9</v>
      </c>
      <c r="H370" s="640">
        <v>950403.41</v>
      </c>
      <c r="I370" s="1732">
        <v>0.89</v>
      </c>
      <c r="J370" s="809">
        <v>-5.6</v>
      </c>
      <c r="K370" s="1754">
        <v>1.1499999999999999</v>
      </c>
      <c r="L370" s="1650">
        <v>405566</v>
      </c>
      <c r="M370" s="803"/>
      <c r="R370" s="859">
        <v>160.42106100370822</v>
      </c>
      <c r="S370" s="859">
        <v>78.217090438420783</v>
      </c>
      <c r="T370" s="859">
        <v>148.75261119690518</v>
      </c>
      <c r="U370" s="859">
        <v>110.12770323562808</v>
      </c>
      <c r="V370" s="859">
        <v>114.38548573782707</v>
      </c>
      <c r="W370" s="859">
        <v>125.66068605383096</v>
      </c>
      <c r="X370" s="835">
        <f t="shared" si="13"/>
        <v>124</v>
      </c>
      <c r="Y370" s="834">
        <v>30041</v>
      </c>
      <c r="Z370" s="835">
        <v>97.2</v>
      </c>
      <c r="AA370" s="798">
        <f t="shared" si="11"/>
        <v>309064</v>
      </c>
      <c r="AB370" s="860">
        <v>108.0665949994772</v>
      </c>
      <c r="AC370" s="835">
        <v>97.4</v>
      </c>
      <c r="AD370" s="852">
        <v>100</v>
      </c>
      <c r="AE370" s="853">
        <v>99</v>
      </c>
      <c r="AF370" s="799">
        <f t="shared" si="12"/>
        <v>1.0629999999999999</v>
      </c>
      <c r="AG370" s="839">
        <v>96.3</v>
      </c>
      <c r="AH370" s="816">
        <v>99.8</v>
      </c>
      <c r="AO370" s="713">
        <v>2006.01</v>
      </c>
      <c r="AP370" s="713">
        <v>99.2</v>
      </c>
      <c r="AQ370" s="612">
        <v>101</v>
      </c>
      <c r="AR370" s="861">
        <f>ROUND(AP370/AQ370,3)</f>
        <v>0.98199999999999998</v>
      </c>
    </row>
    <row r="371" spans="1:44" ht="13.5" customHeight="1">
      <c r="A371" s="726"/>
      <c r="B371" s="662"/>
      <c r="C371" s="608" t="s">
        <v>419</v>
      </c>
      <c r="D371" s="1711">
        <v>131</v>
      </c>
      <c r="E371" s="645">
        <v>3413399</v>
      </c>
      <c r="F371" s="826">
        <v>859241</v>
      </c>
      <c r="G371" s="805">
        <v>140.5</v>
      </c>
      <c r="H371" s="644">
        <v>1007190.8909999999</v>
      </c>
      <c r="I371" s="1732">
        <v>0.9</v>
      </c>
      <c r="J371" s="806">
        <v>-3.1</v>
      </c>
      <c r="K371" s="1753">
        <v>1.1879999999999999</v>
      </c>
      <c r="L371" s="1649">
        <v>498660</v>
      </c>
      <c r="M371" s="803"/>
      <c r="R371" s="859">
        <v>165.72103159287181</v>
      </c>
      <c r="S371" s="859">
        <v>77.524222511308793</v>
      </c>
      <c r="T371" s="859">
        <v>137.47579484552142</v>
      </c>
      <c r="U371" s="859">
        <v>109.45362395032969</v>
      </c>
      <c r="V371" s="859">
        <v>117.64721541963335</v>
      </c>
      <c r="W371" s="859">
        <v>130.2061717803989</v>
      </c>
      <c r="X371" s="835">
        <f t="shared" si="13"/>
        <v>125.4</v>
      </c>
      <c r="Y371" s="834">
        <v>22888</v>
      </c>
      <c r="Z371" s="835">
        <v>96.7</v>
      </c>
      <c r="AA371" s="798">
        <f t="shared" si="11"/>
        <v>236691</v>
      </c>
      <c r="AB371" s="860">
        <v>115.353243002554</v>
      </c>
      <c r="AC371" s="835">
        <v>97.7</v>
      </c>
      <c r="AD371" s="854">
        <v>103.6</v>
      </c>
      <c r="AE371" s="853">
        <v>99</v>
      </c>
      <c r="AF371" s="799">
        <f t="shared" si="12"/>
        <v>1.099</v>
      </c>
      <c r="AG371" s="839">
        <v>95.9</v>
      </c>
      <c r="AH371" s="816">
        <v>99.4</v>
      </c>
      <c r="AO371" s="713">
        <v>2006.02</v>
      </c>
      <c r="AP371" s="713">
        <v>99.5</v>
      </c>
      <c r="AQ371" s="612">
        <v>101.3</v>
      </c>
      <c r="AR371" s="861">
        <f t="shared" ref="AR371:AR391" si="14">ROUND(AP371/AQ371,3)</f>
        <v>0.98199999999999998</v>
      </c>
    </row>
    <row r="372" spans="1:44" ht="13.5" customHeight="1">
      <c r="A372" s="726"/>
      <c r="B372" s="662"/>
      <c r="C372" s="608" t="s">
        <v>420</v>
      </c>
      <c r="D372" s="1711">
        <v>133.1</v>
      </c>
      <c r="E372" s="645">
        <v>3694479</v>
      </c>
      <c r="F372" s="826">
        <v>536644</v>
      </c>
      <c r="G372" s="805">
        <v>137.69999999999999</v>
      </c>
      <c r="H372" s="644">
        <v>1028821.6680000001</v>
      </c>
      <c r="I372" s="1732">
        <v>0.92</v>
      </c>
      <c r="J372" s="806">
        <v>-1</v>
      </c>
      <c r="K372" s="1753">
        <v>1.52</v>
      </c>
      <c r="L372" s="1649">
        <v>594528</v>
      </c>
      <c r="M372" s="803"/>
      <c r="R372" s="859">
        <v>179.55266215483542</v>
      </c>
      <c r="S372" s="859">
        <v>77.67819316177814</v>
      </c>
      <c r="T372" s="859">
        <v>159.64931014318614</v>
      </c>
      <c r="U372" s="859">
        <v>107.34712618377213</v>
      </c>
      <c r="V372" s="859">
        <v>126.0827232174082</v>
      </c>
      <c r="W372" s="859">
        <v>123.16800033280981</v>
      </c>
      <c r="X372" s="835">
        <f t="shared" si="13"/>
        <v>133.9</v>
      </c>
      <c r="Y372" s="834">
        <v>28568</v>
      </c>
      <c r="Z372" s="835">
        <v>96.9</v>
      </c>
      <c r="AA372" s="798">
        <f t="shared" si="11"/>
        <v>294819</v>
      </c>
      <c r="AB372" s="860">
        <v>145.62085778456523</v>
      </c>
      <c r="AC372" s="835">
        <v>97.7</v>
      </c>
      <c r="AD372" s="852">
        <v>102.6</v>
      </c>
      <c r="AE372" s="853">
        <v>98.6</v>
      </c>
      <c r="AF372" s="799">
        <f t="shared" si="12"/>
        <v>1.4059999999999999</v>
      </c>
      <c r="AG372" s="839">
        <v>96.1</v>
      </c>
      <c r="AH372" s="816">
        <v>99.6</v>
      </c>
      <c r="AO372" s="713">
        <v>2006.03</v>
      </c>
      <c r="AP372" s="713">
        <v>99.6</v>
      </c>
      <c r="AQ372" s="612">
        <v>101.3</v>
      </c>
      <c r="AR372" s="861">
        <f t="shared" si="14"/>
        <v>0.98299999999999998</v>
      </c>
    </row>
    <row r="373" spans="1:44" ht="13.5" customHeight="1">
      <c r="A373" s="726"/>
      <c r="B373" s="662"/>
      <c r="C373" s="608" t="s">
        <v>421</v>
      </c>
      <c r="D373" s="1711">
        <v>137.69999999999999</v>
      </c>
      <c r="E373" s="645">
        <v>3536505</v>
      </c>
      <c r="F373" s="826">
        <v>772745</v>
      </c>
      <c r="G373" s="805">
        <v>152.6</v>
      </c>
      <c r="H373" s="644">
        <v>1064073.92</v>
      </c>
      <c r="I373" s="1732">
        <v>0.93</v>
      </c>
      <c r="J373" s="806">
        <v>-1.6</v>
      </c>
      <c r="K373" s="1753">
        <v>1.19</v>
      </c>
      <c r="L373" s="1649">
        <v>502556</v>
      </c>
      <c r="M373" s="803"/>
      <c r="R373" s="859">
        <v>167.53077764770819</v>
      </c>
      <c r="S373" s="859">
        <v>80.218708894522109</v>
      </c>
      <c r="T373" s="859">
        <v>163.57718999591532</v>
      </c>
      <c r="U373" s="859">
        <v>114.42495867940548</v>
      </c>
      <c r="V373" s="859">
        <v>119.33431697918833</v>
      </c>
      <c r="W373" s="859">
        <v>119.20902889354092</v>
      </c>
      <c r="X373" s="835">
        <f t="shared" si="13"/>
        <v>129.69999999999999</v>
      </c>
      <c r="Y373" s="834">
        <v>26674</v>
      </c>
      <c r="Z373" s="835">
        <v>97.1</v>
      </c>
      <c r="AA373" s="798">
        <f t="shared" si="11"/>
        <v>274706</v>
      </c>
      <c r="AB373" s="860">
        <v>116.69847032619893</v>
      </c>
      <c r="AC373" s="835">
        <v>98</v>
      </c>
      <c r="AD373" s="852">
        <v>104.2</v>
      </c>
      <c r="AE373" s="853">
        <v>99.7</v>
      </c>
      <c r="AF373" s="799">
        <f t="shared" si="12"/>
        <v>1.101</v>
      </c>
      <c r="AG373" s="839">
        <v>96.6</v>
      </c>
      <c r="AH373" s="816">
        <v>99.8</v>
      </c>
      <c r="AO373" s="713">
        <v>2006.04</v>
      </c>
      <c r="AP373" s="713">
        <v>100.2</v>
      </c>
      <c r="AQ373" s="612">
        <v>101.7</v>
      </c>
      <c r="AR373" s="861">
        <f t="shared" si="14"/>
        <v>0.98499999999999999</v>
      </c>
    </row>
    <row r="374" spans="1:44" ht="13.5" customHeight="1">
      <c r="A374" s="726"/>
      <c r="B374" s="662"/>
      <c r="C374" s="608" t="s">
        <v>422</v>
      </c>
      <c r="D374" s="1712">
        <v>140.1</v>
      </c>
      <c r="E374" s="645">
        <v>3601519</v>
      </c>
      <c r="F374" s="826">
        <v>667113</v>
      </c>
      <c r="G374" s="805">
        <v>151.1</v>
      </c>
      <c r="H374" s="644">
        <v>999729.06699999992</v>
      </c>
      <c r="I374" s="1732">
        <v>0.94</v>
      </c>
      <c r="J374" s="806">
        <v>-0.5</v>
      </c>
      <c r="K374" s="1753">
        <v>1.2170000000000001</v>
      </c>
      <c r="L374" s="1649">
        <v>499016</v>
      </c>
      <c r="M374" s="803"/>
      <c r="R374" s="829">
        <v>170.76246703134453</v>
      </c>
      <c r="S374" s="829">
        <v>79.14091434123678</v>
      </c>
      <c r="T374" s="829">
        <v>138.23602965572704</v>
      </c>
      <c r="U374" s="829">
        <v>115.94163707132688</v>
      </c>
      <c r="V374" s="829">
        <v>116.41000760929305</v>
      </c>
      <c r="W374" s="829">
        <v>125.95394319748051</v>
      </c>
      <c r="X374" s="835">
        <f t="shared" si="13"/>
        <v>127.9</v>
      </c>
      <c r="Y374" s="834">
        <v>27114</v>
      </c>
      <c r="Z374" s="835">
        <v>97.6</v>
      </c>
      <c r="AA374" s="798">
        <f t="shared" si="11"/>
        <v>277807</v>
      </c>
      <c r="AB374" s="860">
        <v>115.12903844861317</v>
      </c>
      <c r="AC374" s="835">
        <v>98.5</v>
      </c>
      <c r="AD374" s="852">
        <v>101.3</v>
      </c>
      <c r="AE374" s="853">
        <v>99.5</v>
      </c>
      <c r="AF374" s="799">
        <f t="shared" si="12"/>
        <v>1.125</v>
      </c>
      <c r="AG374" s="839">
        <v>97.2</v>
      </c>
      <c r="AH374" s="816">
        <v>100.2</v>
      </c>
      <c r="AO374" s="713">
        <v>2006.05</v>
      </c>
      <c r="AP374" s="713">
        <v>100.8</v>
      </c>
      <c r="AQ374" s="612">
        <v>102.1</v>
      </c>
      <c r="AR374" s="861">
        <f t="shared" si="14"/>
        <v>0.98699999999999999</v>
      </c>
    </row>
    <row r="375" spans="1:44" ht="13.5" customHeight="1">
      <c r="A375" s="726"/>
      <c r="B375" s="662"/>
      <c r="C375" s="608" t="s">
        <v>423</v>
      </c>
      <c r="D375" s="1712">
        <v>145.30000000000001</v>
      </c>
      <c r="E375" s="645">
        <v>3992328</v>
      </c>
      <c r="F375" s="826">
        <v>746252</v>
      </c>
      <c r="G375" s="805">
        <v>165.8</v>
      </c>
      <c r="H375" s="644">
        <v>1085085.06</v>
      </c>
      <c r="I375" s="1732">
        <v>0.94</v>
      </c>
      <c r="J375" s="806">
        <v>-0.9</v>
      </c>
      <c r="K375" s="1753">
        <v>1.345</v>
      </c>
      <c r="L375" s="1649">
        <v>553930</v>
      </c>
      <c r="M375" s="803"/>
      <c r="R375" s="829">
        <v>183.81849214123534</v>
      </c>
      <c r="S375" s="829">
        <v>76.523413283258137</v>
      </c>
      <c r="T375" s="829">
        <v>153.69413746324187</v>
      </c>
      <c r="U375" s="829">
        <v>113.24531993013325</v>
      </c>
      <c r="V375" s="829">
        <v>108.5368669980365</v>
      </c>
      <c r="W375" s="829">
        <v>121.84834318638683</v>
      </c>
      <c r="X375" s="835">
        <f t="shared" si="13"/>
        <v>131.19999999999999</v>
      </c>
      <c r="Y375" s="834">
        <v>27289</v>
      </c>
      <c r="Z375" s="835">
        <v>97.7</v>
      </c>
      <c r="AA375" s="798">
        <f t="shared" si="11"/>
        <v>279314</v>
      </c>
      <c r="AB375" s="860">
        <v>130.93545950144127</v>
      </c>
      <c r="AC375" s="835">
        <v>98.5</v>
      </c>
      <c r="AD375" s="852">
        <v>104</v>
      </c>
      <c r="AE375" s="853">
        <v>99.7</v>
      </c>
      <c r="AF375" s="799">
        <f t="shared" si="12"/>
        <v>1.244</v>
      </c>
      <c r="AG375" s="839">
        <v>97.2</v>
      </c>
      <c r="AH375" s="816">
        <v>100.3</v>
      </c>
      <c r="AO375" s="713">
        <v>2006.06</v>
      </c>
      <c r="AP375" s="713">
        <v>100.7</v>
      </c>
      <c r="AQ375" s="612">
        <v>102.1</v>
      </c>
      <c r="AR375" s="861">
        <f t="shared" si="14"/>
        <v>0.98599999999999999</v>
      </c>
    </row>
    <row r="376" spans="1:44" ht="13.5" customHeight="1">
      <c r="A376" s="726"/>
      <c r="B376" s="662"/>
      <c r="C376" s="608" t="s">
        <v>424</v>
      </c>
      <c r="D376" s="1712">
        <v>140.69999999999999</v>
      </c>
      <c r="E376" s="645">
        <v>4158703</v>
      </c>
      <c r="F376" s="826">
        <v>725117</v>
      </c>
      <c r="G376" s="805">
        <v>152.6</v>
      </c>
      <c r="H376" s="644">
        <v>1043151.2579999999</v>
      </c>
      <c r="I376" s="1732">
        <v>0.96</v>
      </c>
      <c r="J376" s="806">
        <v>-1.7</v>
      </c>
      <c r="K376" s="1753">
        <v>1.256</v>
      </c>
      <c r="L376" s="1649">
        <v>541590</v>
      </c>
      <c r="M376" s="803"/>
      <c r="R376" s="829">
        <v>178.64778912741718</v>
      </c>
      <c r="S376" s="829">
        <v>77.062310559900794</v>
      </c>
      <c r="T376" s="829">
        <v>135.44850201830636</v>
      </c>
      <c r="U376" s="829">
        <v>120.23889251510427</v>
      </c>
      <c r="V376" s="829">
        <v>114.38548573782707</v>
      </c>
      <c r="W376" s="829">
        <v>124.19440033558321</v>
      </c>
      <c r="X376" s="835">
        <f t="shared" si="13"/>
        <v>129.69999999999999</v>
      </c>
      <c r="Y376" s="834">
        <v>32406</v>
      </c>
      <c r="Z376" s="835">
        <v>97.2</v>
      </c>
      <c r="AA376" s="798">
        <f t="shared" si="11"/>
        <v>333395</v>
      </c>
      <c r="AB376" s="860">
        <v>120.06153863531129</v>
      </c>
      <c r="AC376" s="835">
        <v>99</v>
      </c>
      <c r="AD376" s="852">
        <v>102.6</v>
      </c>
      <c r="AE376" s="853">
        <v>99.7</v>
      </c>
      <c r="AF376" s="799">
        <f t="shared" si="12"/>
        <v>1.1619999999999999</v>
      </c>
      <c r="AG376" s="839">
        <v>96.8</v>
      </c>
      <c r="AH376" s="816">
        <v>100.2</v>
      </c>
      <c r="AO376" s="713">
        <v>2006.07</v>
      </c>
      <c r="AP376" s="713">
        <v>101.4</v>
      </c>
      <c r="AQ376" s="612">
        <v>102.6</v>
      </c>
      <c r="AR376" s="861">
        <f t="shared" si="14"/>
        <v>0.98799999999999999</v>
      </c>
    </row>
    <row r="377" spans="1:44" ht="13.5" customHeight="1">
      <c r="A377" s="726"/>
      <c r="B377" s="662"/>
      <c r="C377" s="608" t="s">
        <v>425</v>
      </c>
      <c r="D377" s="1712">
        <v>142.1</v>
      </c>
      <c r="E377" s="645">
        <v>4074475</v>
      </c>
      <c r="F377" s="826">
        <v>724482</v>
      </c>
      <c r="G377" s="805">
        <v>155.19999999999999</v>
      </c>
      <c r="H377" s="644">
        <v>1010167.49</v>
      </c>
      <c r="I377" s="1732">
        <v>0.96</v>
      </c>
      <c r="J377" s="806">
        <v>1.6</v>
      </c>
      <c r="K377" s="1753">
        <v>1.2090000000000001</v>
      </c>
      <c r="L377" s="1649">
        <v>555053</v>
      </c>
      <c r="M377" s="803"/>
      <c r="R377" s="829">
        <v>175.80390246981725</v>
      </c>
      <c r="S377" s="829">
        <v>79.371870316940772</v>
      </c>
      <c r="T377" s="829">
        <v>118.59663039208112</v>
      </c>
      <c r="U377" s="829">
        <v>118.80647403384515</v>
      </c>
      <c r="V377" s="829">
        <v>102.57577482094227</v>
      </c>
      <c r="W377" s="829">
        <v>118.18262889076749</v>
      </c>
      <c r="X377" s="835">
        <f t="shared" si="13"/>
        <v>125.2</v>
      </c>
      <c r="Y377" s="834">
        <v>23851</v>
      </c>
      <c r="Z377" s="835">
        <v>98</v>
      </c>
      <c r="AA377" s="798">
        <f t="shared" si="11"/>
        <v>243378</v>
      </c>
      <c r="AB377" s="860">
        <v>115.01693617164274</v>
      </c>
      <c r="AC377" s="835">
        <v>99.3</v>
      </c>
      <c r="AD377" s="852">
        <v>102.7</v>
      </c>
      <c r="AE377" s="853">
        <v>99.4</v>
      </c>
      <c r="AF377" s="799">
        <f t="shared" si="12"/>
        <v>1.119</v>
      </c>
      <c r="AH377" s="816">
        <v>100.6</v>
      </c>
      <c r="AJ377" s="713" t="s">
        <v>503</v>
      </c>
      <c r="AL377" s="713" t="s">
        <v>502</v>
      </c>
      <c r="AM377" s="713" t="s">
        <v>504</v>
      </c>
      <c r="AN377" s="713" t="s">
        <v>505</v>
      </c>
      <c r="AO377" s="713">
        <v>2006.08</v>
      </c>
      <c r="AP377" s="713">
        <v>101.8</v>
      </c>
      <c r="AQ377" s="612">
        <v>102.9</v>
      </c>
      <c r="AR377" s="861">
        <f t="shared" si="14"/>
        <v>0.98899999999999999</v>
      </c>
    </row>
    <row r="378" spans="1:44" ht="13.5" customHeight="1">
      <c r="A378" s="726"/>
      <c r="B378" s="662"/>
      <c r="C378" s="608" t="s">
        <v>426</v>
      </c>
      <c r="D378" s="1712">
        <v>142.1</v>
      </c>
      <c r="E378" s="645">
        <v>3945241</v>
      </c>
      <c r="F378" s="826">
        <v>744169</v>
      </c>
      <c r="G378" s="805">
        <v>156.30000000000001</v>
      </c>
      <c r="H378" s="644">
        <v>1029284.9920000001</v>
      </c>
      <c r="I378" s="1732">
        <v>0.95</v>
      </c>
      <c r="J378" s="806">
        <v>2.6</v>
      </c>
      <c r="K378" s="1753">
        <v>1.3380000000000001</v>
      </c>
      <c r="L378" s="1649">
        <v>568702</v>
      </c>
      <c r="M378" s="803"/>
      <c r="R378" s="829">
        <v>173.08928338756269</v>
      </c>
      <c r="S378" s="829">
        <v>80.449664870226101</v>
      </c>
      <c r="T378" s="829">
        <v>121.38415802950185</v>
      </c>
      <c r="U378" s="829">
        <v>118.80647403384515</v>
      </c>
      <c r="V378" s="829">
        <v>119.55926385379564</v>
      </c>
      <c r="W378" s="829">
        <v>112.02422887412702</v>
      </c>
      <c r="X378" s="835">
        <f t="shared" si="13"/>
        <v>128.30000000000001</v>
      </c>
      <c r="Y378" s="834">
        <v>24335</v>
      </c>
      <c r="Z378" s="835">
        <v>97.9</v>
      </c>
      <c r="AA378" s="798">
        <f t="shared" si="11"/>
        <v>248570</v>
      </c>
      <c r="AB378" s="860">
        <v>128.13290257718094</v>
      </c>
      <c r="AC378" s="835">
        <v>99.4</v>
      </c>
      <c r="AD378" s="855">
        <v>103.6</v>
      </c>
      <c r="AE378" s="856">
        <v>99.4</v>
      </c>
      <c r="AF378" s="799">
        <f t="shared" si="12"/>
        <v>1.2370000000000001</v>
      </c>
      <c r="AI378" s="713">
        <v>2006.09</v>
      </c>
      <c r="AJ378" s="713">
        <v>103.1</v>
      </c>
      <c r="AK378" s="713">
        <f>ROUND(AC378/AJ378,4)</f>
        <v>0.96409999999999996</v>
      </c>
      <c r="AM378" s="713">
        <v>100</v>
      </c>
      <c r="AN378" s="713">
        <v>102.3</v>
      </c>
      <c r="AO378" s="713">
        <v>2006.09</v>
      </c>
      <c r="AP378" s="713">
        <v>102</v>
      </c>
      <c r="AQ378" s="612">
        <v>103.1</v>
      </c>
      <c r="AR378" s="861">
        <f t="shared" si="14"/>
        <v>0.98899999999999999</v>
      </c>
    </row>
    <row r="379" spans="1:44" ht="13.5" customHeight="1">
      <c r="A379" s="726"/>
      <c r="B379" s="662"/>
      <c r="C379" s="608" t="s">
        <v>166</v>
      </c>
      <c r="D379" s="1712">
        <v>138.30000000000001</v>
      </c>
      <c r="E379" s="645">
        <v>3989224</v>
      </c>
      <c r="F379" s="826">
        <v>617355</v>
      </c>
      <c r="G379" s="805">
        <v>149.6</v>
      </c>
      <c r="H379" s="644">
        <v>1040822.6429999999</v>
      </c>
      <c r="I379" s="1732">
        <v>0.95</v>
      </c>
      <c r="J379" s="806">
        <v>-1.6</v>
      </c>
      <c r="K379" s="1753">
        <v>1.278</v>
      </c>
      <c r="L379" s="1649">
        <v>555926</v>
      </c>
      <c r="M379" s="803"/>
      <c r="R379" s="829">
        <v>160.42106100370822</v>
      </c>
      <c r="S379" s="829">
        <v>83.221136578674077</v>
      </c>
      <c r="T379" s="829">
        <v>111.7545171002303</v>
      </c>
      <c r="U379" s="829">
        <v>124.53614795888166</v>
      </c>
      <c r="V379" s="829">
        <v>123.04594041020927</v>
      </c>
      <c r="W379" s="829">
        <v>113.63714316419951</v>
      </c>
      <c r="X379" s="835">
        <f t="shared" si="13"/>
        <v>124.9</v>
      </c>
      <c r="Y379" s="834">
        <v>26848</v>
      </c>
      <c r="Z379" s="835">
        <v>97.7</v>
      </c>
      <c r="AA379" s="798">
        <f t="shared" si="11"/>
        <v>274800</v>
      </c>
      <c r="AB379" s="860">
        <v>121.63097051289706</v>
      </c>
      <c r="AC379" s="835">
        <v>99.1</v>
      </c>
      <c r="AD379" s="855">
        <v>102.2</v>
      </c>
      <c r="AE379" s="856">
        <v>99.8</v>
      </c>
      <c r="AF379" s="799">
        <f>ROUND(AB379*AC379/AD379/AE379,3)</f>
        <v>1.1819999999999999</v>
      </c>
      <c r="AI379" s="713">
        <v>2006.1</v>
      </c>
      <c r="AJ379" s="713">
        <v>102.7</v>
      </c>
      <c r="AK379" s="713">
        <f t="shared" ref="AK379:AK394" si="15">ROUND(AC379/AJ379,4)</f>
        <v>0.96489999999999998</v>
      </c>
      <c r="AO379" s="713">
        <v>2006.1</v>
      </c>
      <c r="AP379" s="713">
        <v>101.7</v>
      </c>
      <c r="AQ379" s="612">
        <v>102.7</v>
      </c>
      <c r="AR379" s="861">
        <f t="shared" si="14"/>
        <v>0.99</v>
      </c>
    </row>
    <row r="380" spans="1:44" ht="13.5" customHeight="1">
      <c r="A380" s="726"/>
      <c r="B380" s="662"/>
      <c r="C380" s="608" t="s">
        <v>167</v>
      </c>
      <c r="D380" s="1712">
        <v>137.5</v>
      </c>
      <c r="E380" s="645">
        <v>3762924</v>
      </c>
      <c r="F380" s="826">
        <v>676084</v>
      </c>
      <c r="G380" s="805">
        <v>148.30000000000001</v>
      </c>
      <c r="H380" s="644">
        <v>1053438.2320000001</v>
      </c>
      <c r="I380" s="1732">
        <v>0.96</v>
      </c>
      <c r="J380" s="806">
        <v>1.5</v>
      </c>
      <c r="K380" s="1753">
        <v>1.3180000000000001</v>
      </c>
      <c r="L380" s="1649">
        <v>541407</v>
      </c>
      <c r="M380" s="803"/>
      <c r="R380" s="829">
        <v>161.45520160647186</v>
      </c>
      <c r="S380" s="829">
        <v>80.141723569287436</v>
      </c>
      <c r="T380" s="829">
        <v>132.15415117408187</v>
      </c>
      <c r="U380" s="829">
        <v>150.31968062154593</v>
      </c>
      <c r="V380" s="829">
        <v>120.12163104031397</v>
      </c>
      <c r="W380" s="829">
        <v>115.98320031339588</v>
      </c>
      <c r="X380" s="835">
        <f t="shared" si="13"/>
        <v>127.4</v>
      </c>
      <c r="Y380" s="834">
        <v>30427</v>
      </c>
      <c r="Z380" s="835">
        <v>97.4</v>
      </c>
      <c r="AA380" s="798">
        <f t="shared" si="11"/>
        <v>312392</v>
      </c>
      <c r="AB380" s="860">
        <v>126.11506159171354</v>
      </c>
      <c r="AC380" s="835">
        <v>98.9</v>
      </c>
      <c r="AD380" s="855">
        <v>102.7</v>
      </c>
      <c r="AE380" s="856">
        <v>99.6</v>
      </c>
      <c r="AF380" s="799">
        <f t="shared" si="12"/>
        <v>1.2190000000000001</v>
      </c>
      <c r="AI380" s="713">
        <v>2006.11</v>
      </c>
      <c r="AJ380" s="713">
        <v>102.5</v>
      </c>
      <c r="AK380" s="713">
        <f t="shared" si="15"/>
        <v>0.96489999999999998</v>
      </c>
      <c r="AO380" s="713">
        <v>2006.11</v>
      </c>
      <c r="AP380" s="713">
        <v>101.5</v>
      </c>
      <c r="AQ380" s="612">
        <v>102.5</v>
      </c>
      <c r="AR380" s="861">
        <f t="shared" si="14"/>
        <v>0.99</v>
      </c>
    </row>
    <row r="381" spans="1:44" ht="13.5" customHeight="1">
      <c r="A381" s="750"/>
      <c r="B381" s="788"/>
      <c r="C381" s="611" t="s">
        <v>168</v>
      </c>
      <c r="D381" s="1713">
        <v>138.30000000000001</v>
      </c>
      <c r="E381" s="652">
        <v>3726834</v>
      </c>
      <c r="F381" s="827">
        <v>561499</v>
      </c>
      <c r="G381" s="812">
        <v>146.1</v>
      </c>
      <c r="H381" s="651">
        <v>1034427.9</v>
      </c>
      <c r="I381" s="1734">
        <v>0.96</v>
      </c>
      <c r="J381" s="813">
        <v>-1.1000000000000001</v>
      </c>
      <c r="K381" s="1755">
        <v>1.349</v>
      </c>
      <c r="L381" s="1651">
        <v>592180</v>
      </c>
      <c r="M381" s="803"/>
      <c r="N381" s="753"/>
      <c r="O381" s="753"/>
      <c r="P381" s="753"/>
      <c r="Q381" s="753"/>
      <c r="R381" s="840">
        <v>170.37466430530819</v>
      </c>
      <c r="S381" s="840">
        <v>78.217090438420783</v>
      </c>
      <c r="T381" s="840">
        <v>120.6239232192962</v>
      </c>
      <c r="U381" s="840">
        <v>125.12596733351776</v>
      </c>
      <c r="V381" s="840">
        <v>119.33431697918833</v>
      </c>
      <c r="W381" s="840">
        <v>124.78091462288229</v>
      </c>
      <c r="X381" s="848">
        <f t="shared" si="13"/>
        <v>127.2</v>
      </c>
      <c r="Y381" s="841">
        <v>38475</v>
      </c>
      <c r="Z381" s="848">
        <v>97.3</v>
      </c>
      <c r="AA381" s="801">
        <f>ROUND(Y381/Z381*1000,0)</f>
        <v>395427</v>
      </c>
      <c r="AB381" s="862">
        <v>129.81443673173715</v>
      </c>
      <c r="AC381" s="848">
        <v>98.9</v>
      </c>
      <c r="AD381" s="857">
        <v>103.7</v>
      </c>
      <c r="AE381" s="858">
        <v>99.3</v>
      </c>
      <c r="AF381" s="802">
        <f t="shared" si="12"/>
        <v>1.2470000000000001</v>
      </c>
      <c r="AI381" s="713">
        <v>2006.12</v>
      </c>
      <c r="AJ381" s="713">
        <v>102.5</v>
      </c>
      <c r="AK381" s="713">
        <f t="shared" si="15"/>
        <v>0.96489999999999998</v>
      </c>
      <c r="AO381" s="713">
        <v>2006.12</v>
      </c>
      <c r="AP381" s="713">
        <v>101.5</v>
      </c>
      <c r="AQ381" s="612">
        <v>102.5</v>
      </c>
      <c r="AR381" s="861">
        <f t="shared" si="14"/>
        <v>0.99</v>
      </c>
    </row>
    <row r="382" spans="1:44" ht="13.5" customHeight="1">
      <c r="A382" s="726">
        <v>2007</v>
      </c>
      <c r="B382" s="662" t="s">
        <v>188</v>
      </c>
      <c r="C382" s="606" t="s">
        <v>418</v>
      </c>
      <c r="D382" s="1712">
        <v>133.69999999999999</v>
      </c>
      <c r="E382" s="645">
        <v>3610642</v>
      </c>
      <c r="F382" s="826">
        <v>499994</v>
      </c>
      <c r="G382" s="805">
        <v>143.6</v>
      </c>
      <c r="H382" s="644">
        <v>966776.92500000005</v>
      </c>
      <c r="I382" s="1732">
        <v>0.95</v>
      </c>
      <c r="J382" s="809">
        <v>2.4</v>
      </c>
      <c r="K382" s="1753">
        <v>1.161</v>
      </c>
      <c r="L382" s="1649">
        <v>459892</v>
      </c>
      <c r="M382" s="803"/>
      <c r="R382" s="829">
        <v>169.21125612719911</v>
      </c>
      <c r="S382" s="829">
        <v>80.603635520695434</v>
      </c>
      <c r="T382" s="829">
        <v>116.9494549699689</v>
      </c>
      <c r="U382" s="829">
        <v>124.87318760153084</v>
      </c>
      <c r="V382" s="829">
        <v>117.98463573154434</v>
      </c>
      <c r="W382" s="829">
        <v>99.560800269021257</v>
      </c>
      <c r="X382" s="835">
        <f t="shared" si="13"/>
        <v>126.6</v>
      </c>
      <c r="Y382" s="834">
        <v>29154</v>
      </c>
      <c r="Z382" s="835">
        <v>96.9</v>
      </c>
      <c r="AA382" s="798">
        <f t="shared" ref="AA382:AA429" si="16">ROUND(Y382/Z382*1000,0)</f>
        <v>300867</v>
      </c>
      <c r="AB382" s="860">
        <v>112.21437924738245</v>
      </c>
      <c r="AC382" s="835">
        <v>98.8</v>
      </c>
      <c r="AD382" s="852">
        <v>101.4</v>
      </c>
      <c r="AE382" s="853">
        <v>101.9</v>
      </c>
      <c r="AF382" s="799">
        <f t="shared" si="12"/>
        <v>1.073</v>
      </c>
      <c r="AI382" s="713">
        <v>2007.01</v>
      </c>
      <c r="AJ382" s="713">
        <v>102.4</v>
      </c>
      <c r="AK382" s="713">
        <f t="shared" si="15"/>
        <v>0.96479999999999999</v>
      </c>
      <c r="AO382" s="713">
        <v>2007.01</v>
      </c>
      <c r="AP382" s="713">
        <v>101.3</v>
      </c>
      <c r="AQ382" s="612">
        <v>102.4</v>
      </c>
      <c r="AR382" s="861">
        <f t="shared" si="14"/>
        <v>0.98899999999999999</v>
      </c>
    </row>
    <row r="383" spans="1:44" ht="13.5" customHeight="1">
      <c r="A383" s="726"/>
      <c r="B383" s="662"/>
      <c r="C383" s="608" t="s">
        <v>419</v>
      </c>
      <c r="D383" s="1712">
        <v>145.5</v>
      </c>
      <c r="E383" s="645">
        <v>3519903</v>
      </c>
      <c r="F383" s="826">
        <v>728716</v>
      </c>
      <c r="G383" s="805">
        <v>160.6</v>
      </c>
      <c r="H383" s="644">
        <v>1021525.2659999999</v>
      </c>
      <c r="I383" s="1732">
        <v>0.95</v>
      </c>
      <c r="J383" s="806">
        <v>2.7</v>
      </c>
      <c r="K383" s="1753">
        <v>1.258</v>
      </c>
      <c r="L383" s="1649">
        <v>526820</v>
      </c>
      <c r="M383" s="803"/>
      <c r="R383" s="829">
        <v>210.83541538843522</v>
      </c>
      <c r="S383" s="829">
        <v>81.450474098276771</v>
      </c>
      <c r="T383" s="829">
        <v>131.77403376897902</v>
      </c>
      <c r="U383" s="829">
        <v>127.23246510007529</v>
      </c>
      <c r="V383" s="829">
        <v>122.37109978638725</v>
      </c>
      <c r="W383" s="829">
        <v>125.66068605383096</v>
      </c>
      <c r="X383" s="835">
        <f t="shared" si="13"/>
        <v>144.19999999999999</v>
      </c>
      <c r="Y383" s="834">
        <v>21844</v>
      </c>
      <c r="Z383" s="835">
        <v>96.4</v>
      </c>
      <c r="AA383" s="798">
        <f t="shared" si="16"/>
        <v>226598</v>
      </c>
      <c r="AB383" s="860">
        <v>125.6666524838319</v>
      </c>
      <c r="AC383" s="835">
        <v>98.7</v>
      </c>
      <c r="AD383" s="854">
        <v>104.9</v>
      </c>
      <c r="AE383" s="853">
        <v>101.7</v>
      </c>
      <c r="AF383" s="799">
        <f t="shared" si="12"/>
        <v>1.163</v>
      </c>
      <c r="AI383" s="713">
        <v>2007.02</v>
      </c>
      <c r="AJ383" s="713">
        <v>102.3</v>
      </c>
      <c r="AK383" s="713">
        <f t="shared" si="15"/>
        <v>0.96479999999999999</v>
      </c>
      <c r="AO383" s="713">
        <v>2007.02</v>
      </c>
      <c r="AP383" s="713">
        <v>101.2</v>
      </c>
      <c r="AQ383" s="612">
        <v>102.3</v>
      </c>
      <c r="AR383" s="861">
        <f t="shared" si="14"/>
        <v>0.98899999999999999</v>
      </c>
    </row>
    <row r="384" spans="1:44" ht="13.5" customHeight="1">
      <c r="A384" s="726"/>
      <c r="B384" s="662"/>
      <c r="C384" s="608" t="s">
        <v>420</v>
      </c>
      <c r="D384" s="1712">
        <v>135.6</v>
      </c>
      <c r="E384" s="645">
        <v>3866188</v>
      </c>
      <c r="F384" s="826">
        <v>506558</v>
      </c>
      <c r="G384" s="805">
        <v>141.6</v>
      </c>
      <c r="H384" s="644">
        <v>1022358.6439999999</v>
      </c>
      <c r="I384" s="1732">
        <v>0.95</v>
      </c>
      <c r="J384" s="806">
        <v>1.6</v>
      </c>
      <c r="K384" s="1753">
        <v>1.4490000000000001</v>
      </c>
      <c r="L384" s="1649">
        <v>653967</v>
      </c>
      <c r="M384" s="803"/>
      <c r="R384" s="829">
        <v>184.20629486727174</v>
      </c>
      <c r="S384" s="829">
        <v>68.132012832679521</v>
      </c>
      <c r="T384" s="829">
        <v>133.16779758768939</v>
      </c>
      <c r="U384" s="829">
        <v>119.39629340848126</v>
      </c>
      <c r="V384" s="829">
        <v>145.2032075590312</v>
      </c>
      <c r="W384" s="829">
        <v>122.87474318916026</v>
      </c>
      <c r="X384" s="835">
        <f t="shared" si="13"/>
        <v>135.69999999999999</v>
      </c>
      <c r="Y384" s="834">
        <v>26571</v>
      </c>
      <c r="Z384" s="835">
        <v>97</v>
      </c>
      <c r="AA384" s="798">
        <f t="shared" si="16"/>
        <v>273928</v>
      </c>
      <c r="AB384" s="860">
        <v>144.05142590697949</v>
      </c>
      <c r="AC384" s="835">
        <v>98.8</v>
      </c>
      <c r="AD384" s="852">
        <v>104.9</v>
      </c>
      <c r="AE384" s="853">
        <v>101.3</v>
      </c>
      <c r="AF384" s="799">
        <f t="shared" si="12"/>
        <v>1.339</v>
      </c>
      <c r="AI384" s="713">
        <v>2007.03</v>
      </c>
      <c r="AJ384" s="713">
        <v>102.5</v>
      </c>
      <c r="AK384" s="713">
        <f t="shared" si="15"/>
        <v>0.96389999999999998</v>
      </c>
      <c r="AO384" s="713">
        <v>2007.03</v>
      </c>
      <c r="AP384" s="713">
        <v>101.5</v>
      </c>
      <c r="AQ384" s="612">
        <v>102.5</v>
      </c>
      <c r="AR384" s="861">
        <f t="shared" si="14"/>
        <v>0.99</v>
      </c>
    </row>
    <row r="385" spans="1:47" ht="13.5" customHeight="1">
      <c r="A385" s="726"/>
      <c r="B385" s="662"/>
      <c r="C385" s="608" t="s">
        <v>421</v>
      </c>
      <c r="D385" s="1712">
        <v>141.19999999999999</v>
      </c>
      <c r="E385" s="645">
        <v>3719696</v>
      </c>
      <c r="F385" s="826">
        <v>504227</v>
      </c>
      <c r="G385" s="805">
        <v>156.30000000000001</v>
      </c>
      <c r="H385" s="644">
        <v>1074089.148</v>
      </c>
      <c r="I385" s="1732">
        <v>0.96</v>
      </c>
      <c r="J385" s="806">
        <v>1.8</v>
      </c>
      <c r="K385" s="1753">
        <v>1.2190000000000001</v>
      </c>
      <c r="L385" s="1649">
        <v>545867</v>
      </c>
      <c r="M385" s="803"/>
      <c r="R385" s="829">
        <v>183.94775971658083</v>
      </c>
      <c r="S385" s="829">
        <v>88.995035971274049</v>
      </c>
      <c r="T385" s="829">
        <v>112.76816351383783</v>
      </c>
      <c r="U385" s="829">
        <v>119.98611278311736</v>
      </c>
      <c r="V385" s="829">
        <v>123.94572790863857</v>
      </c>
      <c r="W385" s="829">
        <v>122.87474318916026</v>
      </c>
      <c r="X385" s="835">
        <f t="shared" si="13"/>
        <v>134.80000000000001</v>
      </c>
      <c r="Y385" s="834">
        <v>25220</v>
      </c>
      <c r="Z385" s="835">
        <v>97.2</v>
      </c>
      <c r="AA385" s="798">
        <f t="shared" si="16"/>
        <v>259465</v>
      </c>
      <c r="AB385" s="860">
        <v>121.74307278986747</v>
      </c>
      <c r="AC385" s="835">
        <v>99.7</v>
      </c>
      <c r="AD385" s="852">
        <v>104.6</v>
      </c>
      <c r="AE385" s="853">
        <v>102.9</v>
      </c>
      <c r="AF385" s="799">
        <f t="shared" si="12"/>
        <v>1.1279999999999999</v>
      </c>
      <c r="AI385" s="713">
        <v>2007.04</v>
      </c>
      <c r="AJ385" s="713">
        <v>103.4</v>
      </c>
      <c r="AK385" s="713">
        <f t="shared" si="15"/>
        <v>0.96419999999999995</v>
      </c>
      <c r="AO385" s="713">
        <v>2007.04</v>
      </c>
      <c r="AP385" s="713">
        <v>102.6</v>
      </c>
      <c r="AQ385" s="612">
        <v>103.4</v>
      </c>
      <c r="AR385" s="861">
        <f t="shared" si="14"/>
        <v>0.99199999999999999</v>
      </c>
    </row>
    <row r="386" spans="1:47" ht="13.5" customHeight="1">
      <c r="A386" s="726"/>
      <c r="B386" s="662"/>
      <c r="C386" s="608" t="s">
        <v>422</v>
      </c>
      <c r="D386" s="1712">
        <v>138.1</v>
      </c>
      <c r="E386" s="645">
        <v>3770405</v>
      </c>
      <c r="F386" s="826">
        <v>812072</v>
      </c>
      <c r="G386" s="805">
        <v>150.69999999999999</v>
      </c>
      <c r="H386" s="644">
        <v>1026967.2270000001</v>
      </c>
      <c r="I386" s="1732">
        <v>0.96</v>
      </c>
      <c r="J386" s="806">
        <v>0.8</v>
      </c>
      <c r="K386" s="1753">
        <v>1.1919999999999999</v>
      </c>
      <c r="L386" s="1649">
        <v>552340</v>
      </c>
      <c r="M386" s="803"/>
      <c r="R386" s="829">
        <v>178.51852155207177</v>
      </c>
      <c r="S386" s="829">
        <v>74.983706778564823</v>
      </c>
      <c r="T386" s="829">
        <v>124.9319204771282</v>
      </c>
      <c r="U386" s="829">
        <v>107.76842573708365</v>
      </c>
      <c r="V386" s="829">
        <v>127.88229821426685</v>
      </c>
      <c r="W386" s="829">
        <v>123.75451462010889</v>
      </c>
      <c r="X386" s="835">
        <f t="shared" si="13"/>
        <v>130.19999999999999</v>
      </c>
      <c r="Y386" s="834">
        <v>24976</v>
      </c>
      <c r="Z386" s="835">
        <v>97.5</v>
      </c>
      <c r="AA386" s="798">
        <f t="shared" si="16"/>
        <v>256164</v>
      </c>
      <c r="AB386" s="860">
        <v>115.68954983346524</v>
      </c>
      <c r="AC386" s="835">
        <v>100.1</v>
      </c>
      <c r="AD386" s="852">
        <v>102.6</v>
      </c>
      <c r="AE386" s="853">
        <v>102.4</v>
      </c>
      <c r="AF386" s="799">
        <f t="shared" si="12"/>
        <v>1.1020000000000001</v>
      </c>
      <c r="AI386" s="713">
        <v>2007.05</v>
      </c>
      <c r="AJ386" s="713">
        <v>103.8</v>
      </c>
      <c r="AK386" s="713">
        <f t="shared" si="15"/>
        <v>0.96440000000000003</v>
      </c>
      <c r="AO386" s="713">
        <v>2007.05</v>
      </c>
      <c r="AP386" s="713">
        <v>103.1</v>
      </c>
      <c r="AQ386" s="612">
        <v>103.8</v>
      </c>
      <c r="AR386" s="861">
        <f t="shared" si="14"/>
        <v>0.99299999999999999</v>
      </c>
    </row>
    <row r="387" spans="1:47" ht="13.5" customHeight="1">
      <c r="A387" s="726"/>
      <c r="B387" s="662"/>
      <c r="C387" s="608" t="s">
        <v>423</v>
      </c>
      <c r="D387" s="895">
        <v>136.19999999999999</v>
      </c>
      <c r="E387" s="645">
        <v>3979982</v>
      </c>
      <c r="F387" s="826">
        <v>962779</v>
      </c>
      <c r="G387" s="805">
        <v>146.4</v>
      </c>
      <c r="H387" s="644">
        <v>1087199.82</v>
      </c>
      <c r="I387" s="1732">
        <v>0.97</v>
      </c>
      <c r="J387" s="806">
        <v>2.8</v>
      </c>
      <c r="K387" s="1753">
        <v>1.212</v>
      </c>
      <c r="L387" s="1649">
        <v>604471</v>
      </c>
      <c r="M387" s="803"/>
      <c r="R387" s="816">
        <v>135.60168653738111</v>
      </c>
      <c r="S387" s="816">
        <v>74.829736128095476</v>
      </c>
      <c r="T387" s="816">
        <v>126.32568429583857</v>
      </c>
      <c r="U387" s="816">
        <v>109.28510412900506</v>
      </c>
      <c r="V387" s="816">
        <v>131.81886851989512</v>
      </c>
      <c r="W387" s="816">
        <v>119.79554318084</v>
      </c>
      <c r="X387" s="835">
        <f t="shared" si="13"/>
        <v>116</v>
      </c>
      <c r="Y387" s="834">
        <v>26457</v>
      </c>
      <c r="Z387" s="835">
        <v>97.2</v>
      </c>
      <c r="AA387" s="798">
        <f t="shared" si="16"/>
        <v>272191</v>
      </c>
      <c r="AB387" s="860">
        <v>120.06153863531129</v>
      </c>
      <c r="AC387" s="835">
        <v>100.2</v>
      </c>
      <c r="AD387" s="852">
        <v>104.7</v>
      </c>
      <c r="AE387" s="853">
        <v>102.6</v>
      </c>
      <c r="AF387" s="799">
        <f t="shared" si="12"/>
        <v>1.1200000000000001</v>
      </c>
      <c r="AI387" s="713">
        <v>2007.06</v>
      </c>
      <c r="AJ387" s="713">
        <v>103.9</v>
      </c>
      <c r="AK387" s="713">
        <f t="shared" si="15"/>
        <v>0.96440000000000003</v>
      </c>
      <c r="AO387" s="713">
        <v>2007.06</v>
      </c>
      <c r="AP387" s="713">
        <v>103.2</v>
      </c>
      <c r="AQ387" s="612">
        <v>103.9</v>
      </c>
      <c r="AR387" s="861">
        <f t="shared" si="14"/>
        <v>0.99299999999999999</v>
      </c>
    </row>
    <row r="388" spans="1:47" ht="13.5" customHeight="1">
      <c r="A388" s="726"/>
      <c r="B388" s="662"/>
      <c r="C388" s="608" t="s">
        <v>424</v>
      </c>
      <c r="D388" s="895">
        <v>138.1</v>
      </c>
      <c r="E388" s="645">
        <v>4117393</v>
      </c>
      <c r="F388" s="826">
        <v>610485</v>
      </c>
      <c r="G388" s="805">
        <v>147.4</v>
      </c>
      <c r="H388" s="644">
        <v>1063706.5919999999</v>
      </c>
      <c r="I388" s="1732">
        <v>0.97</v>
      </c>
      <c r="J388" s="806">
        <v>-0.8</v>
      </c>
      <c r="K388" s="1753">
        <v>1.2390000000000001</v>
      </c>
      <c r="L388" s="1649">
        <v>602321</v>
      </c>
      <c r="M388" s="803"/>
      <c r="R388" s="816">
        <v>168.30638309978087</v>
      </c>
      <c r="S388" s="816">
        <v>82.143342025388762</v>
      </c>
      <c r="T388" s="816">
        <v>124.67850887372633</v>
      </c>
      <c r="U388" s="816">
        <v>112.40272082351024</v>
      </c>
      <c r="V388" s="816">
        <v>113.59817167670141</v>
      </c>
      <c r="W388" s="816">
        <v>114.37028602332339</v>
      </c>
      <c r="X388" s="835">
        <f t="shared" si="13"/>
        <v>125.7</v>
      </c>
      <c r="Y388" s="834">
        <v>29532</v>
      </c>
      <c r="Z388" s="835">
        <v>97</v>
      </c>
      <c r="AA388" s="798">
        <f t="shared" si="16"/>
        <v>304454</v>
      </c>
      <c r="AB388" s="860">
        <v>120.39784546622253</v>
      </c>
      <c r="AC388" s="835">
        <v>100.7</v>
      </c>
      <c r="AD388" s="852">
        <v>103.5</v>
      </c>
      <c r="AE388" s="853">
        <v>102.3</v>
      </c>
      <c r="AF388" s="799">
        <f t="shared" si="12"/>
        <v>1.145</v>
      </c>
      <c r="AI388" s="713">
        <v>2007.07</v>
      </c>
      <c r="AJ388" s="713">
        <v>104.3</v>
      </c>
      <c r="AK388" s="713">
        <f t="shared" si="15"/>
        <v>0.96550000000000002</v>
      </c>
      <c r="AO388" s="713">
        <v>2007.07</v>
      </c>
      <c r="AP388" s="713">
        <v>103.8</v>
      </c>
      <c r="AQ388" s="612">
        <v>104.3</v>
      </c>
      <c r="AR388" s="861">
        <f t="shared" si="14"/>
        <v>0.995</v>
      </c>
    </row>
    <row r="389" spans="1:47" ht="13.5" customHeight="1">
      <c r="A389" s="726"/>
      <c r="B389" s="662"/>
      <c r="C389" s="608" t="s">
        <v>425</v>
      </c>
      <c r="D389" s="895">
        <v>141.80000000000001</v>
      </c>
      <c r="E389" s="645">
        <v>4050424</v>
      </c>
      <c r="F389" s="826">
        <v>338067</v>
      </c>
      <c r="G389" s="805">
        <v>153.5</v>
      </c>
      <c r="H389" s="644">
        <v>1016317.4</v>
      </c>
      <c r="I389" s="1732">
        <v>0.96</v>
      </c>
      <c r="J389" s="806">
        <v>2.5</v>
      </c>
      <c r="K389" s="1753">
        <v>1.2</v>
      </c>
      <c r="L389" s="1649">
        <v>592434</v>
      </c>
      <c r="M389" s="803"/>
      <c r="R389" s="816">
        <v>162.36007463389004</v>
      </c>
      <c r="S389" s="816">
        <v>89.225991946978056</v>
      </c>
      <c r="T389" s="816">
        <v>136.5888542336148</v>
      </c>
      <c r="U389" s="829">
        <v>111.56012171688721</v>
      </c>
      <c r="V389" s="816">
        <v>125.29540915628255</v>
      </c>
      <c r="W389" s="816">
        <v>115.83657174157112</v>
      </c>
      <c r="X389" s="835">
        <f t="shared" si="13"/>
        <v>128.9</v>
      </c>
      <c r="Y389" s="834">
        <v>22435</v>
      </c>
      <c r="Z389" s="835">
        <v>97.7</v>
      </c>
      <c r="AA389" s="798">
        <f t="shared" si="16"/>
        <v>229632</v>
      </c>
      <c r="AB389" s="860">
        <v>116.47426577225811</v>
      </c>
      <c r="AC389" s="835">
        <v>100.7</v>
      </c>
      <c r="AD389" s="852">
        <v>103.5</v>
      </c>
      <c r="AE389" s="853">
        <v>102.2</v>
      </c>
      <c r="AF389" s="799">
        <f t="shared" si="12"/>
        <v>1.109</v>
      </c>
      <c r="AI389" s="713">
        <v>2007.08</v>
      </c>
      <c r="AJ389" s="713">
        <v>104.3</v>
      </c>
      <c r="AK389" s="713">
        <f t="shared" si="15"/>
        <v>0.96550000000000002</v>
      </c>
      <c r="AO389" s="713">
        <v>2007.08</v>
      </c>
      <c r="AP389" s="713">
        <v>103.7</v>
      </c>
      <c r="AQ389" s="612">
        <v>104.3</v>
      </c>
      <c r="AR389" s="861">
        <f t="shared" si="14"/>
        <v>0.99399999999999999</v>
      </c>
    </row>
    <row r="390" spans="1:47" ht="13.5" customHeight="1">
      <c r="A390" s="726"/>
      <c r="B390" s="662"/>
      <c r="C390" s="608" t="s">
        <v>426</v>
      </c>
      <c r="D390" s="895">
        <v>135.4</v>
      </c>
      <c r="E390" s="645">
        <v>4028089</v>
      </c>
      <c r="F390" s="826">
        <v>301595</v>
      </c>
      <c r="G390" s="805">
        <v>144.6</v>
      </c>
      <c r="H390" s="644">
        <v>1038051.4080000002</v>
      </c>
      <c r="I390" s="1732">
        <v>0.94</v>
      </c>
      <c r="J390" s="806">
        <v>1.6</v>
      </c>
      <c r="K390" s="1753">
        <v>1.218</v>
      </c>
      <c r="L390" s="1649">
        <v>605308</v>
      </c>
      <c r="M390" s="803"/>
      <c r="R390" s="816">
        <v>145.42602226363559</v>
      </c>
      <c r="S390" s="816">
        <v>77.832163812247458</v>
      </c>
      <c r="T390" s="816">
        <v>131.90073957067997</v>
      </c>
      <c r="U390" s="829">
        <v>116.78423617794991</v>
      </c>
      <c r="V390" s="816">
        <v>120.00915760301031</v>
      </c>
      <c r="W390" s="816">
        <v>114.66354316697294</v>
      </c>
      <c r="X390" s="835">
        <f t="shared" si="13"/>
        <v>118.7</v>
      </c>
      <c r="Y390" s="834">
        <v>22473</v>
      </c>
      <c r="Z390" s="835">
        <v>97.6</v>
      </c>
      <c r="AA390" s="798">
        <f t="shared" si="16"/>
        <v>230256</v>
      </c>
      <c r="AB390" s="860">
        <v>118.60420903469594</v>
      </c>
      <c r="AC390" s="835">
        <v>100.5</v>
      </c>
      <c r="AD390" s="855">
        <v>103.8</v>
      </c>
      <c r="AE390" s="856">
        <v>102</v>
      </c>
      <c r="AF390" s="799">
        <f t="shared" si="12"/>
        <v>1.1259999999999999</v>
      </c>
      <c r="AI390" s="713">
        <v>2007.09</v>
      </c>
      <c r="AJ390" s="713">
        <v>104.2</v>
      </c>
      <c r="AK390" s="713">
        <f t="shared" si="15"/>
        <v>0.96450000000000002</v>
      </c>
      <c r="AO390" s="713">
        <v>2007.09</v>
      </c>
      <c r="AP390" s="713">
        <v>103.6</v>
      </c>
      <c r="AQ390" s="612">
        <v>104.2</v>
      </c>
      <c r="AR390" s="861">
        <f t="shared" si="14"/>
        <v>0.99399999999999999</v>
      </c>
    </row>
    <row r="391" spans="1:47" ht="13.5" customHeight="1">
      <c r="A391" s="726"/>
      <c r="B391" s="662"/>
      <c r="C391" s="608" t="s">
        <v>166</v>
      </c>
      <c r="D391" s="895">
        <v>135.69999999999999</v>
      </c>
      <c r="E391" s="645">
        <v>3984830</v>
      </c>
      <c r="F391" s="826">
        <v>456514</v>
      </c>
      <c r="G391" s="805">
        <v>143.80000000000001</v>
      </c>
      <c r="H391" s="644">
        <v>1049479.7549999999</v>
      </c>
      <c r="I391" s="1732">
        <v>0.92</v>
      </c>
      <c r="J391" s="806">
        <v>2.2000000000000002</v>
      </c>
      <c r="K391" s="1753">
        <v>1.2370000000000001</v>
      </c>
      <c r="L391" s="1649">
        <v>616871</v>
      </c>
      <c r="M391" s="803"/>
      <c r="R391" s="816">
        <v>149.43331709934463</v>
      </c>
      <c r="S391" s="816">
        <v>80.526650195460775</v>
      </c>
      <c r="T391" s="816">
        <v>103.01181678286534</v>
      </c>
      <c r="U391" s="829">
        <v>128.32784393868522</v>
      </c>
      <c r="V391" s="816">
        <v>119.67173729109932</v>
      </c>
      <c r="W391" s="816">
        <v>129.3264003494503</v>
      </c>
      <c r="X391" s="835">
        <f t="shared" si="13"/>
        <v>119.2</v>
      </c>
      <c r="Y391" s="834">
        <v>25409</v>
      </c>
      <c r="Z391" s="835">
        <v>98</v>
      </c>
      <c r="AA391" s="798">
        <f t="shared" si="16"/>
        <v>259276</v>
      </c>
      <c r="AB391" s="860">
        <v>121.18256140501541</v>
      </c>
      <c r="AC391" s="835">
        <v>101</v>
      </c>
      <c r="AD391" s="855">
        <v>104.9</v>
      </c>
      <c r="AE391" s="856">
        <v>102.1</v>
      </c>
      <c r="AF391" s="799">
        <f>ROUND(AB391*AC391/AD391/AE391,3)</f>
        <v>1.143</v>
      </c>
      <c r="AI391" s="713">
        <v>2007.1</v>
      </c>
      <c r="AJ391" s="713">
        <v>104.7</v>
      </c>
      <c r="AK391" s="713">
        <f t="shared" si="15"/>
        <v>0.9647</v>
      </c>
      <c r="AO391" s="713">
        <v>2007.1</v>
      </c>
      <c r="AP391" s="713">
        <v>104.2</v>
      </c>
      <c r="AQ391" s="612">
        <v>104.7</v>
      </c>
      <c r="AR391" s="861">
        <f t="shared" si="14"/>
        <v>0.995</v>
      </c>
      <c r="AT391" s="713">
        <f>SUM(AP389:AP391)</f>
        <v>311.5</v>
      </c>
      <c r="AU391" s="713">
        <f>ROUND(AT391/3,1)</f>
        <v>103.8</v>
      </c>
    </row>
    <row r="392" spans="1:47" ht="13.5" customHeight="1">
      <c r="A392" s="726"/>
      <c r="B392" s="662"/>
      <c r="C392" s="608" t="s">
        <v>167</v>
      </c>
      <c r="D392" s="895">
        <v>133.1</v>
      </c>
      <c r="E392" s="645">
        <v>3812202</v>
      </c>
      <c r="F392" s="826">
        <v>667067</v>
      </c>
      <c r="G392" s="805">
        <v>140.19999999999999</v>
      </c>
      <c r="H392" s="644">
        <v>1077481.2319999998</v>
      </c>
      <c r="I392" s="1732">
        <v>0.89</v>
      </c>
      <c r="J392" s="806">
        <v>2.8</v>
      </c>
      <c r="K392" s="1753">
        <v>1.266</v>
      </c>
      <c r="L392" s="1649">
        <v>593500</v>
      </c>
      <c r="M392" s="803"/>
      <c r="R392" s="816">
        <v>140.77238955119927</v>
      </c>
      <c r="S392" s="816">
        <v>86.454520238530066</v>
      </c>
      <c r="T392" s="816">
        <v>136.208736828512</v>
      </c>
      <c r="U392" s="829">
        <v>152.00487883479195</v>
      </c>
      <c r="V392" s="816">
        <v>120.6839982268323</v>
      </c>
      <c r="W392" s="816">
        <v>112.90400030507566</v>
      </c>
      <c r="X392" s="835">
        <f t="shared" si="13"/>
        <v>122.3</v>
      </c>
      <c r="Y392" s="834">
        <v>28902</v>
      </c>
      <c r="Z392" s="835">
        <v>97.8</v>
      </c>
      <c r="AA392" s="798">
        <f t="shared" si="16"/>
        <v>295521</v>
      </c>
      <c r="AB392" s="860">
        <v>123.20040239048284</v>
      </c>
      <c r="AC392" s="835">
        <v>101.3</v>
      </c>
      <c r="AD392" s="855">
        <v>105.1</v>
      </c>
      <c r="AE392" s="856">
        <v>101.5</v>
      </c>
      <c r="AF392" s="799">
        <f>ROUND(AB392*AC392/AD392/AE392,3)</f>
        <v>1.17</v>
      </c>
      <c r="AI392" s="713">
        <v>2007.11</v>
      </c>
      <c r="AJ392" s="713">
        <v>105</v>
      </c>
      <c r="AK392" s="713">
        <f t="shared" si="15"/>
        <v>0.96479999999999999</v>
      </c>
      <c r="AL392" s="713">
        <f>ROUND(AJ392*0.994,1)</f>
        <v>104.4</v>
      </c>
      <c r="AO392" s="713">
        <v>2007.11</v>
      </c>
      <c r="AP392" s="713">
        <f>ROUND(AQ392*AR391,1)</f>
        <v>104.5</v>
      </c>
      <c r="AQ392" s="612">
        <v>105</v>
      </c>
      <c r="AR392" s="861"/>
      <c r="AT392" s="713">
        <f>SUM(AQ389:AQ391)</f>
        <v>313.2</v>
      </c>
      <c r="AU392" s="713">
        <f>ROUND(AT392/3,1)</f>
        <v>104.4</v>
      </c>
    </row>
    <row r="393" spans="1:47" ht="13.5" customHeight="1">
      <c r="A393" s="726"/>
      <c r="B393" s="662"/>
      <c r="C393" s="611" t="s">
        <v>168</v>
      </c>
      <c r="D393" s="899">
        <v>132.9</v>
      </c>
      <c r="E393" s="652">
        <v>3865955</v>
      </c>
      <c r="F393" s="827">
        <v>957212</v>
      </c>
      <c r="G393" s="812">
        <v>139.6</v>
      </c>
      <c r="H393" s="651">
        <v>1039087.214</v>
      </c>
      <c r="I393" s="1734">
        <v>0.88</v>
      </c>
      <c r="J393" s="813">
        <v>1.3</v>
      </c>
      <c r="K393" s="1755">
        <v>1.252</v>
      </c>
      <c r="L393" s="1651">
        <v>634915</v>
      </c>
      <c r="M393" s="803"/>
      <c r="N393" s="863"/>
      <c r="O393" s="863"/>
      <c r="P393" s="863"/>
      <c r="Q393" s="863"/>
      <c r="R393" s="818">
        <v>131.20658897563564</v>
      </c>
      <c r="S393" s="818">
        <v>90.996654427375361</v>
      </c>
      <c r="T393" s="818">
        <v>134.81497300980163</v>
      </c>
      <c r="U393" s="818">
        <v>147.03354410571617</v>
      </c>
      <c r="V393" s="818">
        <v>119.22184354188464</v>
      </c>
      <c r="W393" s="818">
        <v>109.23828600945632</v>
      </c>
      <c r="X393" s="848">
        <f t="shared" si="13"/>
        <v>119.3</v>
      </c>
      <c r="Y393" s="841">
        <v>36098</v>
      </c>
      <c r="Z393" s="835">
        <v>97.8</v>
      </c>
      <c r="AA393" s="801">
        <f t="shared" si="16"/>
        <v>369100</v>
      </c>
      <c r="AB393" s="862">
        <v>122.07937962077872</v>
      </c>
      <c r="AC393" s="848">
        <v>101.5</v>
      </c>
      <c r="AD393" s="857">
        <v>104.9</v>
      </c>
      <c r="AE393" s="858">
        <v>102.1</v>
      </c>
      <c r="AF393" s="802">
        <f>ROUND(AB393*AC393/AD393/AE393,3)</f>
        <v>1.157</v>
      </c>
      <c r="AI393" s="713">
        <v>2007.12</v>
      </c>
      <c r="AJ393" s="713">
        <v>105.2</v>
      </c>
      <c r="AK393" s="713">
        <f t="shared" si="15"/>
        <v>0.96479999999999999</v>
      </c>
      <c r="AL393" s="713">
        <f>ROUND(AJ393*0.994,1)</f>
        <v>104.6</v>
      </c>
      <c r="AO393" s="713">
        <v>2007.12</v>
      </c>
      <c r="AP393" s="713">
        <f>ROUND(AQ393*AR391,1)</f>
        <v>104.7</v>
      </c>
      <c r="AQ393" s="612">
        <v>105.2</v>
      </c>
      <c r="AR393" s="861"/>
      <c r="AU393" s="713">
        <f>ROUND(AU391/AU392,3)</f>
        <v>0.99399999999999999</v>
      </c>
    </row>
    <row r="394" spans="1:47" ht="13.5" customHeight="1">
      <c r="A394" s="720">
        <v>2008</v>
      </c>
      <c r="B394" s="661" t="s">
        <v>189</v>
      </c>
      <c r="C394" s="606" t="s">
        <v>418</v>
      </c>
      <c r="D394" s="1712">
        <v>133.6</v>
      </c>
      <c r="E394" s="645">
        <v>3764794</v>
      </c>
      <c r="F394" s="826">
        <v>463515</v>
      </c>
      <c r="G394" s="805">
        <v>139</v>
      </c>
      <c r="H394" s="644">
        <v>952116.93</v>
      </c>
      <c r="I394" s="1732">
        <v>0.86</v>
      </c>
      <c r="J394" s="809">
        <v>0.2</v>
      </c>
      <c r="K394" s="1753">
        <v>1.1579999999999999</v>
      </c>
      <c r="L394" s="1649">
        <v>490534</v>
      </c>
      <c r="M394" s="803"/>
      <c r="R394" s="829">
        <v>140.74166371874065</v>
      </c>
      <c r="S394" s="829">
        <v>94.784558221550483</v>
      </c>
      <c r="T394" s="829">
        <v>129.76564495275986</v>
      </c>
      <c r="U394" s="829">
        <v>142.98144803662115</v>
      </c>
      <c r="V394" s="829">
        <v>129.93836295021291</v>
      </c>
      <c r="W394" s="829">
        <v>95.002879151889545</v>
      </c>
      <c r="X394" s="835">
        <f t="shared" si="13"/>
        <v>125.1</v>
      </c>
      <c r="Y394" s="834">
        <v>27908</v>
      </c>
      <c r="Z394" s="842">
        <v>97.4</v>
      </c>
      <c r="AA394" s="798">
        <f t="shared" si="16"/>
        <v>286530</v>
      </c>
      <c r="AB394" s="860">
        <v>109.64456372380623</v>
      </c>
      <c r="AC394" s="835">
        <v>101.8</v>
      </c>
      <c r="AD394" s="852">
        <v>102.2</v>
      </c>
      <c r="AE394" s="853">
        <v>102</v>
      </c>
      <c r="AF394" s="799">
        <f t="shared" ref="AF394:AF417" si="17">ROUND(AB394*AC394/AD394/AE394,3)</f>
        <v>1.071</v>
      </c>
      <c r="AI394" s="713">
        <v>2008.01</v>
      </c>
      <c r="AJ394" s="713">
        <v>105.4</v>
      </c>
      <c r="AK394" s="713">
        <f t="shared" si="15"/>
        <v>0.96579999999999999</v>
      </c>
      <c r="AR394" s="861"/>
    </row>
    <row r="395" spans="1:47" ht="13.5" customHeight="1">
      <c r="A395" s="726"/>
      <c r="B395" s="662"/>
      <c r="C395" s="608" t="s">
        <v>419</v>
      </c>
      <c r="D395" s="1712">
        <v>133.30000000000001</v>
      </c>
      <c r="E395" s="645">
        <v>3813439</v>
      </c>
      <c r="F395" s="826">
        <v>545017</v>
      </c>
      <c r="G395" s="805">
        <v>137.4</v>
      </c>
      <c r="H395" s="644">
        <v>1040636.535</v>
      </c>
      <c r="I395" s="1732">
        <v>0.85</v>
      </c>
      <c r="J395" s="806">
        <v>5</v>
      </c>
      <c r="K395" s="1753">
        <v>1.248</v>
      </c>
      <c r="L395" s="1649">
        <v>573901</v>
      </c>
      <c r="M395" s="803"/>
      <c r="R395" s="829">
        <v>134.93122806062749</v>
      </c>
      <c r="S395" s="829">
        <v>91.226683040493739</v>
      </c>
      <c r="T395" s="829">
        <v>128.93293883639984</v>
      </c>
      <c r="U395" s="829">
        <v>143.73037336385096</v>
      </c>
      <c r="V395" s="829">
        <v>124.13060195398673</v>
      </c>
      <c r="W395" s="829">
        <v>110.855016588491</v>
      </c>
      <c r="X395" s="835">
        <f t="shared" si="13"/>
        <v>121</v>
      </c>
      <c r="Y395" s="834">
        <v>21906</v>
      </c>
      <c r="Z395" s="835">
        <v>97</v>
      </c>
      <c r="AA395" s="798">
        <f t="shared" si="16"/>
        <v>225835</v>
      </c>
      <c r="AB395" s="860">
        <v>118.32518893850907</v>
      </c>
      <c r="AC395" s="835">
        <v>102.2</v>
      </c>
      <c r="AD395" s="854">
        <v>103.1</v>
      </c>
      <c r="AE395" s="853">
        <v>101.7</v>
      </c>
      <c r="AF395" s="799">
        <f t="shared" si="17"/>
        <v>1.153</v>
      </c>
    </row>
    <row r="396" spans="1:47" ht="13.5" customHeight="1">
      <c r="A396" s="726"/>
      <c r="B396" s="662"/>
      <c r="C396" s="608" t="s">
        <v>420</v>
      </c>
      <c r="D396" s="1712">
        <v>126.3</v>
      </c>
      <c r="E396" s="645">
        <v>3917929</v>
      </c>
      <c r="F396" s="826">
        <v>709892</v>
      </c>
      <c r="G396" s="805">
        <v>127.1</v>
      </c>
      <c r="H396" s="644">
        <v>1032155.415</v>
      </c>
      <c r="I396" s="1732">
        <v>0.84</v>
      </c>
      <c r="J396" s="806">
        <v>4.0999999999999996</v>
      </c>
      <c r="K396" s="1753">
        <v>1.399</v>
      </c>
      <c r="L396" s="1649">
        <v>649999</v>
      </c>
      <c r="M396" s="803"/>
      <c r="N396" s="762"/>
      <c r="O396" s="762"/>
      <c r="P396" s="762"/>
      <c r="Q396" s="762"/>
      <c r="R396" s="829">
        <v>125.31512694222971</v>
      </c>
      <c r="S396" s="829">
        <v>94.292327917375161</v>
      </c>
      <c r="T396" s="829">
        <v>130.16152163102936</v>
      </c>
      <c r="U396" s="829">
        <v>143.43502253057721</v>
      </c>
      <c r="V396" s="829">
        <v>111.5821797700146</v>
      </c>
      <c r="W396" s="829">
        <v>132.85410517484647</v>
      </c>
      <c r="X396" s="835">
        <f t="shared" si="13"/>
        <v>115.9</v>
      </c>
      <c r="Y396" s="834">
        <v>26939</v>
      </c>
      <c r="Z396" s="835">
        <v>97.6</v>
      </c>
      <c r="AA396" s="798">
        <f t="shared" si="16"/>
        <v>276014</v>
      </c>
      <c r="AB396" s="860">
        <v>132.99957918241151</v>
      </c>
      <c r="AC396" s="835">
        <v>102.6</v>
      </c>
      <c r="AD396" s="852">
        <v>103.8</v>
      </c>
      <c r="AE396" s="853">
        <v>101.6</v>
      </c>
      <c r="AF396" s="799">
        <f t="shared" si="17"/>
        <v>1.294</v>
      </c>
    </row>
    <row r="397" spans="1:47" ht="13.5" customHeight="1">
      <c r="A397" s="726"/>
      <c r="B397" s="662"/>
      <c r="C397" s="608" t="s">
        <v>421</v>
      </c>
      <c r="D397" s="1712">
        <v>131.80000000000001</v>
      </c>
      <c r="E397" s="645">
        <v>3788782</v>
      </c>
      <c r="F397" s="826">
        <v>597581</v>
      </c>
      <c r="G397" s="805">
        <v>130.69999999999999</v>
      </c>
      <c r="H397" s="644">
        <v>1082536</v>
      </c>
      <c r="I397" s="1732">
        <v>0.85</v>
      </c>
      <c r="J397" s="806">
        <v>-2.1</v>
      </c>
      <c r="K397" s="1753">
        <v>1.1850000000000001</v>
      </c>
      <c r="L397" s="1649">
        <v>572790</v>
      </c>
      <c r="M397" s="803"/>
      <c r="N397" s="762"/>
      <c r="O397" s="762"/>
      <c r="P397" s="762"/>
      <c r="Q397" s="762"/>
      <c r="R397" s="829">
        <v>131.52198608578917</v>
      </c>
      <c r="S397" s="829">
        <v>92.936535676050141</v>
      </c>
      <c r="T397" s="829">
        <v>141.71019990054702</v>
      </c>
      <c r="U397" s="829">
        <v>138.97311529933484</v>
      </c>
      <c r="V397" s="829">
        <v>108.8749399985454</v>
      </c>
      <c r="W397" s="829">
        <v>118.19137779811614</v>
      </c>
      <c r="X397" s="835">
        <f t="shared" si="13"/>
        <v>117.8</v>
      </c>
      <c r="Y397" s="834">
        <v>23589</v>
      </c>
      <c r="Z397" s="835">
        <v>97.8</v>
      </c>
      <c r="AA397" s="798">
        <f t="shared" si="16"/>
        <v>241196</v>
      </c>
      <c r="AB397" s="860">
        <v>113.26149089659907</v>
      </c>
      <c r="AC397" s="835">
        <v>103.4</v>
      </c>
      <c r="AD397" s="852">
        <v>103.3</v>
      </c>
      <c r="AE397" s="853">
        <v>103.4</v>
      </c>
      <c r="AF397" s="799">
        <f t="shared" si="17"/>
        <v>1.0960000000000001</v>
      </c>
    </row>
    <row r="398" spans="1:47" ht="13.5" customHeight="1">
      <c r="A398" s="726"/>
      <c r="B398" s="662"/>
      <c r="C398" s="608" t="s">
        <v>422</v>
      </c>
      <c r="D398" s="1712">
        <v>131.1</v>
      </c>
      <c r="E398" s="645">
        <v>4031911</v>
      </c>
      <c r="F398" s="826">
        <v>469314</v>
      </c>
      <c r="G398" s="805">
        <v>131</v>
      </c>
      <c r="H398" s="644">
        <v>1027974.5820000001</v>
      </c>
      <c r="I398" s="1732">
        <v>0.83</v>
      </c>
      <c r="J398" s="806">
        <v>0.4</v>
      </c>
      <c r="K398" s="1753">
        <v>1.1639999999999999</v>
      </c>
      <c r="L398" s="1649">
        <v>570904</v>
      </c>
      <c r="M398" s="803"/>
      <c r="N398" s="762"/>
      <c r="O398" s="762"/>
      <c r="P398" s="762"/>
      <c r="Q398" s="762"/>
      <c r="R398" s="829">
        <v>132.73390931272505</v>
      </c>
      <c r="S398" s="829">
        <v>94.53412525977707</v>
      </c>
      <c r="T398" s="829">
        <v>140.94574838388866</v>
      </c>
      <c r="U398" s="829">
        <v>134.01544059795438</v>
      </c>
      <c r="V398" s="829">
        <v>112.90836141482215</v>
      </c>
      <c r="W398" s="829">
        <v>109.34576516798229</v>
      </c>
      <c r="X398" s="835">
        <f t="shared" si="13"/>
        <v>119</v>
      </c>
      <c r="Y398" s="834">
        <v>24839</v>
      </c>
      <c r="Z398" s="835">
        <v>98.4</v>
      </c>
      <c r="AA398" s="798">
        <f t="shared" si="16"/>
        <v>252429</v>
      </c>
      <c r="AB398" s="860">
        <v>107.68108897286155</v>
      </c>
      <c r="AC398" s="835">
        <v>104.6</v>
      </c>
      <c r="AD398" s="852">
        <v>101.4</v>
      </c>
      <c r="AE398" s="853">
        <v>103.2</v>
      </c>
      <c r="AF398" s="799">
        <f t="shared" si="17"/>
        <v>1.0760000000000001</v>
      </c>
    </row>
    <row r="399" spans="1:47" ht="13.5" customHeight="1">
      <c r="A399" s="726"/>
      <c r="B399" s="662"/>
      <c r="C399" s="608" t="s">
        <v>423</v>
      </c>
      <c r="D399" s="895">
        <v>129.30000000000001</v>
      </c>
      <c r="E399" s="645">
        <v>4181161</v>
      </c>
      <c r="F399" s="826">
        <v>605726</v>
      </c>
      <c r="G399" s="805">
        <v>131.30000000000001</v>
      </c>
      <c r="H399" s="644">
        <v>1072962.693</v>
      </c>
      <c r="I399" s="1732">
        <v>0.79</v>
      </c>
      <c r="J399" s="806">
        <v>-2.2000000000000002</v>
      </c>
      <c r="K399" s="1753">
        <v>1.26</v>
      </c>
      <c r="L399" s="1649">
        <v>598442</v>
      </c>
      <c r="M399" s="803"/>
      <c r="N399" s="864"/>
      <c r="O399" s="864"/>
      <c r="P399" s="864"/>
      <c r="Q399" s="864"/>
      <c r="R399" s="816">
        <v>127.62570954311681</v>
      </c>
      <c r="S399" s="816">
        <v>98.532417028780159</v>
      </c>
      <c r="T399" s="816">
        <v>130.69390750870218</v>
      </c>
      <c r="U399" s="816">
        <v>137.52800586510264</v>
      </c>
      <c r="V399" s="829">
        <v>101.98794152585515</v>
      </c>
      <c r="W399" s="816">
        <v>116.91201235556571</v>
      </c>
      <c r="X399" s="835">
        <f t="shared" si="13"/>
        <v>115.3</v>
      </c>
      <c r="Y399" s="834">
        <v>24858</v>
      </c>
      <c r="Z399" s="835">
        <v>98.6</v>
      </c>
      <c r="AA399" s="798">
        <f t="shared" si="16"/>
        <v>252110</v>
      </c>
      <c r="AB399" s="860">
        <v>117.80848505668153</v>
      </c>
      <c r="AC399" s="835">
        <v>105.5</v>
      </c>
      <c r="AD399" s="852">
        <v>103.2</v>
      </c>
      <c r="AE399" s="853">
        <v>103.3</v>
      </c>
      <c r="AF399" s="799">
        <f t="shared" si="17"/>
        <v>1.1659999999999999</v>
      </c>
    </row>
    <row r="400" spans="1:47" ht="13.5" customHeight="1">
      <c r="A400" s="726"/>
      <c r="B400" s="662"/>
      <c r="C400" s="608" t="s">
        <v>424</v>
      </c>
      <c r="D400" s="895">
        <v>132</v>
      </c>
      <c r="E400" s="645">
        <v>4365234</v>
      </c>
      <c r="F400" s="826">
        <v>850753</v>
      </c>
      <c r="G400" s="805">
        <v>136</v>
      </c>
      <c r="H400" s="644">
        <v>1077784.8119999999</v>
      </c>
      <c r="I400" s="1732">
        <v>0.78</v>
      </c>
      <c r="J400" s="806">
        <v>-0.6</v>
      </c>
      <c r="K400" s="1753">
        <v>1.2909999999999999</v>
      </c>
      <c r="L400" s="1649">
        <v>637021</v>
      </c>
      <c r="M400" s="803"/>
      <c r="N400" s="864"/>
      <c r="O400" s="864"/>
      <c r="P400" s="864"/>
      <c r="Q400" s="864"/>
      <c r="R400" s="816">
        <v>136.57355392890508</v>
      </c>
      <c r="S400" s="829">
        <v>96.114443604761007</v>
      </c>
      <c r="T400" s="816">
        <v>135.37617304823476</v>
      </c>
      <c r="U400" s="816">
        <v>124.59585866533153</v>
      </c>
      <c r="V400" s="829">
        <v>122.16419468754795</v>
      </c>
      <c r="W400" s="816">
        <v>112.60414902947791</v>
      </c>
      <c r="X400" s="835">
        <f t="shared" si="13"/>
        <v>121.7</v>
      </c>
      <c r="Y400" s="834">
        <v>28514</v>
      </c>
      <c r="Z400" s="835">
        <v>98.6</v>
      </c>
      <c r="AA400" s="798">
        <f t="shared" si="16"/>
        <v>289189</v>
      </c>
      <c r="AB400" s="860">
        <v>118.42852971487459</v>
      </c>
      <c r="AC400" s="835">
        <v>107.7</v>
      </c>
      <c r="AD400" s="852">
        <v>103.9</v>
      </c>
      <c r="AE400" s="853">
        <v>102.8</v>
      </c>
      <c r="AF400" s="799">
        <f t="shared" si="17"/>
        <v>1.194</v>
      </c>
    </row>
    <row r="401" spans="1:32" ht="13.5" customHeight="1">
      <c r="A401" s="726"/>
      <c r="B401" s="662"/>
      <c r="C401" s="608" t="s">
        <v>425</v>
      </c>
      <c r="D401" s="895">
        <v>125.5</v>
      </c>
      <c r="E401" s="645">
        <v>4105711</v>
      </c>
      <c r="F401" s="826">
        <v>586086</v>
      </c>
      <c r="G401" s="805">
        <v>124.5</v>
      </c>
      <c r="H401" s="644">
        <v>1011755.8860000001</v>
      </c>
      <c r="I401" s="1732">
        <v>0.74</v>
      </c>
      <c r="J401" s="806">
        <v>0</v>
      </c>
      <c r="K401" s="1753">
        <v>1.1659999999999999</v>
      </c>
      <c r="L401" s="1649">
        <v>588836</v>
      </c>
      <c r="M401" s="803"/>
      <c r="N401" s="864"/>
      <c r="O401" s="864"/>
      <c r="P401" s="864"/>
      <c r="Q401" s="864"/>
      <c r="R401" s="816">
        <v>128.69038976117264</v>
      </c>
      <c r="S401" s="816">
        <v>88.44601360287173</v>
      </c>
      <c r="T401" s="816">
        <v>134.21584485330683</v>
      </c>
      <c r="U401" s="816">
        <v>113.99487339961377</v>
      </c>
      <c r="V401" s="829">
        <v>102.06111016832729</v>
      </c>
      <c r="W401" s="829">
        <v>107.47669221675626</v>
      </c>
      <c r="X401" s="835">
        <f t="shared" si="13"/>
        <v>111.6</v>
      </c>
      <c r="Y401" s="834">
        <v>21991</v>
      </c>
      <c r="Z401" s="835">
        <v>98.9</v>
      </c>
      <c r="AA401" s="798">
        <f t="shared" si="16"/>
        <v>222356</v>
      </c>
      <c r="AB401" s="860">
        <v>103.65079869460664</v>
      </c>
      <c r="AC401" s="835">
        <v>108.1</v>
      </c>
      <c r="AD401" s="852">
        <v>101.4</v>
      </c>
      <c r="AE401" s="853">
        <v>102.6</v>
      </c>
      <c r="AF401" s="799">
        <f t="shared" si="17"/>
        <v>1.077</v>
      </c>
    </row>
    <row r="402" spans="1:32" ht="13.5" customHeight="1">
      <c r="A402" s="726"/>
      <c r="B402" s="662"/>
      <c r="C402" s="608" t="s">
        <v>426</v>
      </c>
      <c r="D402" s="895">
        <v>123.5</v>
      </c>
      <c r="E402" s="645">
        <v>4108406</v>
      </c>
      <c r="F402" s="826">
        <v>426438</v>
      </c>
      <c r="G402" s="805">
        <v>123.9</v>
      </c>
      <c r="H402" s="644">
        <v>1043001.36</v>
      </c>
      <c r="I402" s="1732">
        <v>0.72</v>
      </c>
      <c r="J402" s="806">
        <v>-2.8</v>
      </c>
      <c r="K402" s="1753">
        <v>1.302</v>
      </c>
      <c r="L402" s="1649">
        <v>649982</v>
      </c>
      <c r="M402" s="803"/>
      <c r="N402" s="864"/>
      <c r="O402" s="864"/>
      <c r="P402" s="864"/>
      <c r="Q402" s="864"/>
      <c r="R402" s="816">
        <v>130.71781272959808</v>
      </c>
      <c r="S402" s="816">
        <v>92.971078153536126</v>
      </c>
      <c r="T402" s="816">
        <v>133.30123321730488</v>
      </c>
      <c r="U402" s="816">
        <v>116.85344753594164</v>
      </c>
      <c r="V402" s="829">
        <v>90.335835212166728</v>
      </c>
      <c r="W402" s="816">
        <v>110.38524959005451</v>
      </c>
      <c r="X402" s="835">
        <f t="shared" ref="X402:X453" si="18">ROUND((R402*R$5+S402*S$5+T402*T$5+U402*U$5+V402*V$5+W402*W$5)/SUM($R$5:$W$5),1)</f>
        <v>111.1</v>
      </c>
      <c r="Y402" s="834">
        <v>21526</v>
      </c>
      <c r="Z402" s="835">
        <v>99.1</v>
      </c>
      <c r="AA402" s="798">
        <f t="shared" si="16"/>
        <v>217215</v>
      </c>
      <c r="AB402" s="860">
        <v>117.08509962212295</v>
      </c>
      <c r="AC402" s="835">
        <v>107.5</v>
      </c>
      <c r="AD402" s="855">
        <v>102.3</v>
      </c>
      <c r="AE402" s="856">
        <v>102.2</v>
      </c>
      <c r="AF402" s="799">
        <f t="shared" si="17"/>
        <v>1.204</v>
      </c>
    </row>
    <row r="403" spans="1:32" ht="13.5" customHeight="1">
      <c r="A403" s="726"/>
      <c r="B403" s="662"/>
      <c r="C403" s="608" t="s">
        <v>166</v>
      </c>
      <c r="D403" s="895">
        <v>127.3</v>
      </c>
      <c r="E403" s="645">
        <v>4044210</v>
      </c>
      <c r="F403" s="826">
        <v>569560</v>
      </c>
      <c r="G403" s="805">
        <v>127.3</v>
      </c>
      <c r="H403" s="644">
        <v>1050193.4099999999</v>
      </c>
      <c r="I403" s="1732">
        <v>0.72</v>
      </c>
      <c r="J403" s="806">
        <v>-3.9</v>
      </c>
      <c r="K403" s="1753">
        <v>1.25</v>
      </c>
      <c r="L403" s="1649">
        <v>608430</v>
      </c>
      <c r="M403" s="803"/>
      <c r="N403" s="864"/>
      <c r="O403" s="864"/>
      <c r="P403" s="864"/>
      <c r="Q403" s="864"/>
      <c r="R403" s="816">
        <v>145.7365996353642</v>
      </c>
      <c r="S403" s="816">
        <v>95.069533660809881</v>
      </c>
      <c r="T403" s="816">
        <v>125.24719045251122</v>
      </c>
      <c r="U403" s="816">
        <v>107.9823742936843</v>
      </c>
      <c r="V403" s="829">
        <v>87.143853184319596</v>
      </c>
      <c r="W403" s="816">
        <v>112.29430271136023</v>
      </c>
      <c r="X403" s="835">
        <f t="shared" si="18"/>
        <v>115</v>
      </c>
      <c r="Y403" s="834">
        <v>23455</v>
      </c>
      <c r="Z403" s="835">
        <v>99.1</v>
      </c>
      <c r="AA403" s="798">
        <f t="shared" si="16"/>
        <v>236680</v>
      </c>
      <c r="AB403" s="860">
        <v>114.19155788388868</v>
      </c>
      <c r="AC403" s="835">
        <v>105.6</v>
      </c>
      <c r="AD403" s="855">
        <v>102.4</v>
      </c>
      <c r="AE403" s="856">
        <v>101.9</v>
      </c>
      <c r="AF403" s="799">
        <f t="shared" si="17"/>
        <v>1.1559999999999999</v>
      </c>
    </row>
    <row r="404" spans="1:32" ht="13.5" customHeight="1">
      <c r="A404" s="726"/>
      <c r="B404" s="662"/>
      <c r="C404" s="608" t="s">
        <v>167</v>
      </c>
      <c r="D404" s="895">
        <v>118.3</v>
      </c>
      <c r="E404" s="645">
        <v>3718458</v>
      </c>
      <c r="F404" s="826">
        <v>400794</v>
      </c>
      <c r="G404" s="805">
        <v>115.8</v>
      </c>
      <c r="H404" s="644">
        <v>1031057.64</v>
      </c>
      <c r="I404" s="1732">
        <v>0.69</v>
      </c>
      <c r="J404" s="806">
        <v>0.5</v>
      </c>
      <c r="K404" s="1753">
        <v>1.1279999999999999</v>
      </c>
      <c r="L404" s="1649">
        <v>476775</v>
      </c>
      <c r="M404" s="803"/>
      <c r="N404" s="864"/>
      <c r="O404" s="864"/>
      <c r="P404" s="864"/>
      <c r="Q404" s="864"/>
      <c r="R404" s="816">
        <v>123.91065516521991</v>
      </c>
      <c r="S404" s="816">
        <v>91.926168209585001</v>
      </c>
      <c r="T404" s="816">
        <v>115.35027349577328</v>
      </c>
      <c r="U404" s="816">
        <v>103.94239682426151</v>
      </c>
      <c r="V404" s="829">
        <v>78.327031766426643</v>
      </c>
      <c r="W404" s="816">
        <v>108.76605270182661</v>
      </c>
      <c r="X404" s="835">
        <f t="shared" si="18"/>
        <v>103.4</v>
      </c>
      <c r="Y404" s="834">
        <v>28015</v>
      </c>
      <c r="Z404" s="835">
        <v>98.7</v>
      </c>
      <c r="AA404" s="798">
        <f t="shared" si="16"/>
        <v>283840</v>
      </c>
      <c r="AB404" s="860">
        <v>103.23743558914461</v>
      </c>
      <c r="AC404" s="835">
        <v>103.8</v>
      </c>
      <c r="AD404" s="855">
        <v>101</v>
      </c>
      <c r="AE404" s="856">
        <v>101.8</v>
      </c>
      <c r="AF404" s="799">
        <f t="shared" si="17"/>
        <v>1.042</v>
      </c>
    </row>
    <row r="405" spans="1:32" ht="13.5" customHeight="1">
      <c r="A405" s="750"/>
      <c r="B405" s="788"/>
      <c r="C405" s="611" t="s">
        <v>168</v>
      </c>
      <c r="D405" s="899">
        <v>111.9</v>
      </c>
      <c r="E405" s="652">
        <v>3448114</v>
      </c>
      <c r="F405" s="827">
        <v>482299</v>
      </c>
      <c r="G405" s="812">
        <v>108.4</v>
      </c>
      <c r="H405" s="651">
        <v>1021601.2840000001</v>
      </c>
      <c r="I405" s="1734">
        <v>0.68</v>
      </c>
      <c r="J405" s="813">
        <v>-3.9</v>
      </c>
      <c r="K405" s="1755">
        <v>1.149</v>
      </c>
      <c r="L405" s="1651">
        <v>501322</v>
      </c>
      <c r="M405" s="803"/>
      <c r="N405" s="863"/>
      <c r="O405" s="865"/>
      <c r="P405" s="863"/>
      <c r="Q405" s="863"/>
      <c r="R405" s="818">
        <v>110.06981233049426</v>
      </c>
      <c r="S405" s="818">
        <v>86.433914289312938</v>
      </c>
      <c r="T405" s="818">
        <v>103.22825658876185</v>
      </c>
      <c r="U405" s="818">
        <v>75.746940490665907</v>
      </c>
      <c r="V405" s="840">
        <v>94.488155672460721</v>
      </c>
      <c r="W405" s="818">
        <v>96.772001677916307</v>
      </c>
      <c r="X405" s="848">
        <f t="shared" si="18"/>
        <v>97.4</v>
      </c>
      <c r="Y405" s="841">
        <v>34534</v>
      </c>
      <c r="Z405" s="848">
        <v>98.4</v>
      </c>
      <c r="AA405" s="801">
        <f t="shared" si="16"/>
        <v>350955</v>
      </c>
      <c r="AB405" s="862">
        <v>105.61427344555133</v>
      </c>
      <c r="AC405" s="848">
        <v>102.4</v>
      </c>
      <c r="AD405" s="857">
        <v>100.5</v>
      </c>
      <c r="AE405" s="858">
        <v>101.3</v>
      </c>
      <c r="AF405" s="802">
        <f t="shared" si="17"/>
        <v>1.0620000000000001</v>
      </c>
    </row>
    <row r="406" spans="1:32" ht="13.5" customHeight="1">
      <c r="A406" s="726">
        <v>2009</v>
      </c>
      <c r="B406" s="662" t="s">
        <v>195</v>
      </c>
      <c r="C406" s="606" t="s">
        <v>418</v>
      </c>
      <c r="D406" s="895">
        <v>103.1</v>
      </c>
      <c r="E406" s="645">
        <v>3188997</v>
      </c>
      <c r="F406" s="826">
        <v>369560</v>
      </c>
      <c r="G406" s="805">
        <v>98.9</v>
      </c>
      <c r="H406" s="644">
        <v>989203.51399999997</v>
      </c>
      <c r="I406" s="1732">
        <v>0.61</v>
      </c>
      <c r="J406" s="809">
        <v>-1.9</v>
      </c>
      <c r="K406" s="1753">
        <v>0.9</v>
      </c>
      <c r="L406" s="1649">
        <v>340981</v>
      </c>
      <c r="M406" s="803"/>
      <c r="N406" s="864"/>
      <c r="O406" s="864"/>
      <c r="P406" s="864"/>
      <c r="Q406" s="864"/>
      <c r="R406" s="816">
        <v>100.27248904732102</v>
      </c>
      <c r="S406" s="816">
        <v>77.314700233012161</v>
      </c>
      <c r="T406" s="816">
        <v>91.570370959721558</v>
      </c>
      <c r="U406" s="816">
        <v>57.646153708604537</v>
      </c>
      <c r="V406" s="829">
        <v>92.009567908716946</v>
      </c>
      <c r="W406" s="816">
        <v>97.50163978187085</v>
      </c>
      <c r="X406" s="835">
        <f t="shared" si="18"/>
        <v>88.7</v>
      </c>
      <c r="Y406" s="834">
        <v>27209</v>
      </c>
      <c r="Z406" s="835">
        <v>97.6</v>
      </c>
      <c r="AA406" s="798">
        <f t="shared" si="16"/>
        <v>278781</v>
      </c>
      <c r="AB406" s="860">
        <v>83.189324974235646</v>
      </c>
      <c r="AC406" s="835">
        <v>100.3</v>
      </c>
      <c r="AD406" s="855">
        <v>97.1</v>
      </c>
      <c r="AE406" s="856">
        <v>103.2</v>
      </c>
      <c r="AF406" s="799">
        <f t="shared" si="17"/>
        <v>0.83299999999999996</v>
      </c>
    </row>
    <row r="407" spans="1:32" ht="13.5" customHeight="1">
      <c r="A407" s="726"/>
      <c r="B407" s="662"/>
      <c r="C407" s="608" t="s">
        <v>419</v>
      </c>
      <c r="D407" s="895">
        <v>100</v>
      </c>
      <c r="E407" s="645">
        <v>2938313</v>
      </c>
      <c r="F407" s="826">
        <v>418817</v>
      </c>
      <c r="G407" s="805">
        <v>95</v>
      </c>
      <c r="H407" s="644">
        <v>1030313.1020000001</v>
      </c>
      <c r="I407" s="1732">
        <v>0.55000000000000004</v>
      </c>
      <c r="J407" s="806">
        <v>-5.2</v>
      </c>
      <c r="K407" s="1753">
        <v>0.91800000000000004</v>
      </c>
      <c r="L407" s="1649">
        <v>369253</v>
      </c>
      <c r="M407" s="803"/>
      <c r="N407" s="864"/>
      <c r="O407" s="864"/>
      <c r="P407" s="864"/>
      <c r="Q407" s="864"/>
      <c r="R407" s="816">
        <v>89.467117472584277</v>
      </c>
      <c r="S407" s="816">
        <v>80.276717677435613</v>
      </c>
      <c r="T407" s="816">
        <v>90.287184485330712</v>
      </c>
      <c r="U407" s="816">
        <v>42.182427937915747</v>
      </c>
      <c r="V407" s="829">
        <v>88.872462362723923</v>
      </c>
      <c r="W407" s="816">
        <v>84.857910994165422</v>
      </c>
      <c r="X407" s="835">
        <f t="shared" si="18"/>
        <v>83.6</v>
      </c>
      <c r="Y407" s="834">
        <v>20406</v>
      </c>
      <c r="Z407" s="835">
        <v>97.1</v>
      </c>
      <c r="AA407" s="798">
        <f t="shared" si="16"/>
        <v>210154</v>
      </c>
      <c r="AB407" s="860">
        <v>84.636095843352791</v>
      </c>
      <c r="AC407" s="835">
        <v>99.8</v>
      </c>
      <c r="AD407" s="855">
        <v>96.7</v>
      </c>
      <c r="AE407" s="856">
        <v>102.9</v>
      </c>
      <c r="AF407" s="799">
        <f t="shared" si="17"/>
        <v>0.84899999999999998</v>
      </c>
    </row>
    <row r="408" spans="1:32" ht="13.5" customHeight="1">
      <c r="A408" s="726"/>
      <c r="B408" s="662"/>
      <c r="C408" s="608" t="s">
        <v>420</v>
      </c>
      <c r="D408" s="895">
        <v>105.3</v>
      </c>
      <c r="E408" s="645">
        <v>3141206</v>
      </c>
      <c r="F408" s="826">
        <v>370546</v>
      </c>
      <c r="G408" s="805">
        <v>110.2</v>
      </c>
      <c r="H408" s="644">
        <v>1024008.276</v>
      </c>
      <c r="I408" s="1732">
        <v>0.51</v>
      </c>
      <c r="J408" s="806">
        <v>-5.4</v>
      </c>
      <c r="K408" s="1753">
        <v>1.224</v>
      </c>
      <c r="L408" s="1649">
        <v>413933</v>
      </c>
      <c r="M408" s="803"/>
      <c r="N408" s="864"/>
      <c r="O408" s="864"/>
      <c r="P408" s="864"/>
      <c r="Q408" s="864"/>
      <c r="R408" s="816">
        <v>120.62600342866472</v>
      </c>
      <c r="S408" s="816">
        <v>86.92614459348826</v>
      </c>
      <c r="T408" s="816">
        <v>117.30235504724023</v>
      </c>
      <c r="U408" s="816">
        <v>49.313040912667198</v>
      </c>
      <c r="V408" s="829">
        <v>90.637655862364312</v>
      </c>
      <c r="W408" s="816">
        <v>81.029809709034026</v>
      </c>
      <c r="X408" s="835">
        <f t="shared" si="18"/>
        <v>99.6</v>
      </c>
      <c r="Y408" s="834">
        <v>24486</v>
      </c>
      <c r="Z408" s="835">
        <v>97.5</v>
      </c>
      <c r="AA408" s="798">
        <f t="shared" si="16"/>
        <v>251138</v>
      </c>
      <c r="AB408" s="860">
        <v>111.09133459292337</v>
      </c>
      <c r="AC408" s="835">
        <v>99.6</v>
      </c>
      <c r="AD408" s="855">
        <v>96.4</v>
      </c>
      <c r="AE408" s="856">
        <v>101.4</v>
      </c>
      <c r="AF408" s="799">
        <f t="shared" si="17"/>
        <v>1.1319999999999999</v>
      </c>
    </row>
    <row r="409" spans="1:32" ht="13.5" customHeight="1">
      <c r="A409" s="726"/>
      <c r="B409" s="662"/>
      <c r="C409" s="608" t="s">
        <v>421</v>
      </c>
      <c r="D409" s="895">
        <v>101.7</v>
      </c>
      <c r="E409" s="645">
        <v>3154708</v>
      </c>
      <c r="F409" s="826">
        <v>414249</v>
      </c>
      <c r="G409" s="805">
        <v>97.2</v>
      </c>
      <c r="H409" s="644">
        <v>1091950.0719999999</v>
      </c>
      <c r="I409" s="1732">
        <v>0.48</v>
      </c>
      <c r="J409" s="806">
        <v>-1.6</v>
      </c>
      <c r="K409" s="1753">
        <v>0.94499999999999995</v>
      </c>
      <c r="L409" s="1649">
        <v>393717</v>
      </c>
      <c r="M409" s="803"/>
      <c r="N409" s="864"/>
      <c r="O409" s="864"/>
      <c r="P409" s="864"/>
      <c r="Q409" s="864"/>
      <c r="R409" s="816">
        <v>71.696018939290852</v>
      </c>
      <c r="S409" s="816">
        <v>92.746552049877209</v>
      </c>
      <c r="T409" s="816">
        <v>101.60379711586279</v>
      </c>
      <c r="U409" s="816">
        <v>69.607862456190546</v>
      </c>
      <c r="V409" s="829">
        <v>107.06401609735991</v>
      </c>
      <c r="W409" s="816">
        <v>80.510067497997923</v>
      </c>
      <c r="X409" s="835">
        <f t="shared" si="18"/>
        <v>87.4</v>
      </c>
      <c r="Y409" s="834">
        <v>22956</v>
      </c>
      <c r="Z409" s="835">
        <v>98</v>
      </c>
      <c r="AA409" s="798">
        <f t="shared" si="16"/>
        <v>234245</v>
      </c>
      <c r="AB409" s="860">
        <v>87.219615252490541</v>
      </c>
      <c r="AC409" s="835">
        <v>99.2</v>
      </c>
      <c r="AD409" s="855">
        <v>95.8</v>
      </c>
      <c r="AE409" s="856">
        <v>103.3</v>
      </c>
      <c r="AF409" s="799">
        <f t="shared" si="17"/>
        <v>0.874</v>
      </c>
    </row>
    <row r="410" spans="1:32" ht="13.5" customHeight="1">
      <c r="A410" s="726"/>
      <c r="B410" s="662"/>
      <c r="C410" s="608" t="s">
        <v>422</v>
      </c>
      <c r="D410" s="895">
        <v>100.6</v>
      </c>
      <c r="E410" s="645">
        <v>3305901</v>
      </c>
      <c r="F410" s="826">
        <v>298101</v>
      </c>
      <c r="G410" s="805">
        <v>96.6</v>
      </c>
      <c r="H410" s="644">
        <v>1001642.3039999999</v>
      </c>
      <c r="I410" s="1732">
        <v>0.46</v>
      </c>
      <c r="J410" s="806">
        <v>-4.8</v>
      </c>
      <c r="K410" s="1753">
        <v>0.88200000000000001</v>
      </c>
      <c r="L410" s="1649">
        <v>384342</v>
      </c>
      <c r="M410" s="803"/>
      <c r="N410" s="864"/>
      <c r="O410" s="864"/>
      <c r="P410" s="864"/>
      <c r="Q410" s="864"/>
      <c r="R410" s="816">
        <v>80.08887044545429</v>
      </c>
      <c r="S410" s="816">
        <v>92.116151835757933</v>
      </c>
      <c r="T410" s="816">
        <v>94.204998508204909</v>
      </c>
      <c r="U410" s="816">
        <v>81.326961590730278</v>
      </c>
      <c r="V410" s="829">
        <v>87.51884247698932</v>
      </c>
      <c r="W410" s="816">
        <v>86.617038477672253</v>
      </c>
      <c r="X410" s="835">
        <f t="shared" si="18"/>
        <v>86.2</v>
      </c>
      <c r="Y410" s="834">
        <v>21840</v>
      </c>
      <c r="Z410" s="835">
        <v>97.8</v>
      </c>
      <c r="AA410" s="798">
        <f t="shared" si="16"/>
        <v>223313</v>
      </c>
      <c r="AB410" s="860">
        <v>79.469057025077277</v>
      </c>
      <c r="AC410" s="835">
        <v>99</v>
      </c>
      <c r="AD410" s="855">
        <v>93.8</v>
      </c>
      <c r="AE410" s="856">
        <v>102.8</v>
      </c>
      <c r="AF410" s="799">
        <f t="shared" si="17"/>
        <v>0.81599999999999995</v>
      </c>
    </row>
    <row r="411" spans="1:32" ht="13.5" customHeight="1">
      <c r="A411" s="726"/>
      <c r="B411" s="662"/>
      <c r="C411" s="608" t="s">
        <v>423</v>
      </c>
      <c r="D411" s="895">
        <v>102.9</v>
      </c>
      <c r="E411" s="645">
        <v>3577022</v>
      </c>
      <c r="F411" s="826">
        <v>350893</v>
      </c>
      <c r="G411" s="805">
        <v>100.1</v>
      </c>
      <c r="H411" s="644">
        <v>1084644.24</v>
      </c>
      <c r="I411" s="1732">
        <v>0.45</v>
      </c>
      <c r="J411" s="806">
        <v>-3</v>
      </c>
      <c r="K411" s="1753">
        <v>1.056</v>
      </c>
      <c r="L411" s="1649">
        <v>401265</v>
      </c>
      <c r="M411" s="803"/>
      <c r="N411" s="864"/>
      <c r="O411" s="864"/>
      <c r="P411" s="864"/>
      <c r="Q411" s="864"/>
      <c r="R411" s="816">
        <v>73.179775413389933</v>
      </c>
      <c r="S411" s="816">
        <v>83.143743308772599</v>
      </c>
      <c r="T411" s="816">
        <v>103.44667130780709</v>
      </c>
      <c r="U411" s="816">
        <v>82.381785995279316</v>
      </c>
      <c r="V411" s="829">
        <v>119.69475300411321</v>
      </c>
      <c r="W411" s="816">
        <v>82.509076001982976</v>
      </c>
      <c r="X411" s="835">
        <f t="shared" si="18"/>
        <v>89.2</v>
      </c>
      <c r="Y411" s="834">
        <v>24442</v>
      </c>
      <c r="Z411" s="835">
        <v>97.3</v>
      </c>
      <c r="AA411" s="798">
        <f t="shared" si="16"/>
        <v>251202</v>
      </c>
      <c r="AB411" s="860">
        <v>96.313603572655424</v>
      </c>
      <c r="AC411" s="835">
        <v>98.8</v>
      </c>
      <c r="AD411" s="855">
        <v>95</v>
      </c>
      <c r="AE411" s="856">
        <v>102.6</v>
      </c>
      <c r="AF411" s="799">
        <f t="shared" si="17"/>
        <v>0.97599999999999998</v>
      </c>
    </row>
    <row r="412" spans="1:32" ht="13.5" customHeight="1">
      <c r="A412" s="726"/>
      <c r="B412" s="662"/>
      <c r="C412" s="608" t="s">
        <v>424</v>
      </c>
      <c r="D412" s="895">
        <v>101.9</v>
      </c>
      <c r="E412" s="645">
        <v>3824375</v>
      </c>
      <c r="F412" s="826">
        <v>381202</v>
      </c>
      <c r="G412" s="805">
        <v>94.7</v>
      </c>
      <c r="H412" s="644">
        <v>1102121.085</v>
      </c>
      <c r="I412" s="1732">
        <v>0.43</v>
      </c>
      <c r="J412" s="806">
        <v>-5.2</v>
      </c>
      <c r="K412" s="1753">
        <v>1.01</v>
      </c>
      <c r="L412" s="1649">
        <v>407593</v>
      </c>
      <c r="M412" s="803"/>
      <c r="N412" s="864"/>
      <c r="O412" s="864"/>
      <c r="P412" s="864"/>
      <c r="Q412" s="864"/>
      <c r="R412" s="816">
        <v>75.864128729126421</v>
      </c>
      <c r="S412" s="816">
        <v>81.839764783676557</v>
      </c>
      <c r="T412" s="816">
        <v>107.37813625062161</v>
      </c>
      <c r="U412" s="816">
        <v>85.103232959015827</v>
      </c>
      <c r="V412" s="829">
        <v>93.683300605267178</v>
      </c>
      <c r="W412" s="816">
        <v>84.428124165808626</v>
      </c>
      <c r="X412" s="835">
        <f t="shared" si="18"/>
        <v>84.7</v>
      </c>
      <c r="Y412" s="834">
        <v>26709</v>
      </c>
      <c r="Z412" s="835">
        <v>96.9</v>
      </c>
      <c r="AA412" s="798">
        <f t="shared" si="16"/>
        <v>275635</v>
      </c>
      <c r="AB412" s="860">
        <v>91.766609412572976</v>
      </c>
      <c r="AC412" s="835">
        <v>99.1</v>
      </c>
      <c r="AD412" s="855">
        <v>95.6</v>
      </c>
      <c r="AE412" s="856">
        <v>101.9</v>
      </c>
      <c r="AF412" s="799">
        <f t="shared" si="17"/>
        <v>0.93400000000000005</v>
      </c>
    </row>
    <row r="413" spans="1:32" ht="13.5" customHeight="1">
      <c r="A413" s="726"/>
      <c r="B413" s="662"/>
      <c r="C413" s="608" t="s">
        <v>425</v>
      </c>
      <c r="D413" s="895">
        <v>103.5</v>
      </c>
      <c r="E413" s="645">
        <v>3668202</v>
      </c>
      <c r="F413" s="826">
        <v>327005</v>
      </c>
      <c r="G413" s="805">
        <v>98.3</v>
      </c>
      <c r="H413" s="644">
        <v>1021759.9</v>
      </c>
      <c r="I413" s="1732">
        <v>0.43</v>
      </c>
      <c r="J413" s="806">
        <v>-3.8</v>
      </c>
      <c r="K413" s="1753">
        <v>0.95199999999999996</v>
      </c>
      <c r="L413" s="1649">
        <v>398902</v>
      </c>
      <c r="M413" s="803"/>
      <c r="N413" s="864"/>
      <c r="O413" s="864"/>
      <c r="P413" s="864"/>
      <c r="Q413" s="864"/>
      <c r="R413" s="816">
        <v>79.884995510081907</v>
      </c>
      <c r="S413" s="816">
        <v>82.962395301971156</v>
      </c>
      <c r="T413" s="816">
        <v>102.13618299353557</v>
      </c>
      <c r="U413" s="816">
        <v>93.151543165724917</v>
      </c>
      <c r="V413" s="829">
        <v>99.957511697253253</v>
      </c>
      <c r="W413" s="816">
        <v>85.877405331197792</v>
      </c>
      <c r="X413" s="835">
        <f t="shared" si="18"/>
        <v>87.9</v>
      </c>
      <c r="Y413" s="834">
        <v>21214</v>
      </c>
      <c r="Z413" s="835">
        <v>97.1</v>
      </c>
      <c r="AA413" s="798">
        <f t="shared" si="16"/>
        <v>218476</v>
      </c>
      <c r="AB413" s="860">
        <v>85.359481277911343</v>
      </c>
      <c r="AC413" s="835">
        <v>99.2</v>
      </c>
      <c r="AD413" s="855">
        <v>94.6</v>
      </c>
      <c r="AE413" s="856">
        <v>101.7</v>
      </c>
      <c r="AF413" s="799">
        <f t="shared" si="17"/>
        <v>0.88</v>
      </c>
    </row>
    <row r="414" spans="1:32" ht="13.5" customHeight="1">
      <c r="A414" s="726"/>
      <c r="B414" s="662"/>
      <c r="C414" s="608" t="s">
        <v>426</v>
      </c>
      <c r="D414" s="895">
        <v>104.2</v>
      </c>
      <c r="E414" s="645">
        <v>3642164</v>
      </c>
      <c r="F414" s="826">
        <v>394257</v>
      </c>
      <c r="G414" s="805">
        <v>98.9</v>
      </c>
      <c r="H414" s="644">
        <v>1054145.7749999999</v>
      </c>
      <c r="I414" s="1732">
        <v>0.44</v>
      </c>
      <c r="J414" s="806">
        <v>-2.9</v>
      </c>
      <c r="K414" s="1753">
        <v>1.077</v>
      </c>
      <c r="L414" s="1649">
        <v>417040</v>
      </c>
      <c r="M414" s="803"/>
      <c r="N414" s="864"/>
      <c r="O414" s="864"/>
      <c r="P414" s="864"/>
      <c r="Q414" s="864"/>
      <c r="R414" s="816">
        <v>78.559808430161354</v>
      </c>
      <c r="S414" s="816">
        <v>89.525466024308841</v>
      </c>
      <c r="T414" s="816">
        <v>115.20011337642967</v>
      </c>
      <c r="U414" s="816">
        <v>93.974306201273166</v>
      </c>
      <c r="V414" s="829">
        <v>87.610303280079506</v>
      </c>
      <c r="W414" s="816">
        <v>101.16982038668343</v>
      </c>
      <c r="X414" s="835">
        <f t="shared" si="18"/>
        <v>87.8</v>
      </c>
      <c r="Y414" s="834">
        <v>21330</v>
      </c>
      <c r="Z414" s="835">
        <v>97.4</v>
      </c>
      <c r="AA414" s="798">
        <f t="shared" si="16"/>
        <v>218994</v>
      </c>
      <c r="AB414" s="860">
        <v>96.62362590175195</v>
      </c>
      <c r="AC414" s="835">
        <v>99.2</v>
      </c>
      <c r="AD414" s="855">
        <v>94.9</v>
      </c>
      <c r="AE414" s="856">
        <v>101.4</v>
      </c>
      <c r="AF414" s="799">
        <f t="shared" si="17"/>
        <v>0.996</v>
      </c>
    </row>
    <row r="415" spans="1:32" ht="13.5" customHeight="1">
      <c r="A415" s="726"/>
      <c r="B415" s="662"/>
      <c r="C415" s="608" t="s">
        <v>166</v>
      </c>
      <c r="D415" s="895">
        <v>106.2</v>
      </c>
      <c r="E415" s="645">
        <v>3728179</v>
      </c>
      <c r="F415" s="826">
        <v>443980</v>
      </c>
      <c r="G415" s="805">
        <v>99.1</v>
      </c>
      <c r="H415" s="644">
        <v>1053531.1499999999</v>
      </c>
      <c r="I415" s="1732">
        <v>0.43</v>
      </c>
      <c r="J415" s="806">
        <v>-3.2</v>
      </c>
      <c r="K415" s="1753">
        <v>1.052</v>
      </c>
      <c r="L415" s="1649">
        <v>439107</v>
      </c>
      <c r="M415" s="803"/>
      <c r="N415" s="864"/>
      <c r="O415" s="864"/>
      <c r="P415" s="864"/>
      <c r="Q415" s="864"/>
      <c r="R415" s="816">
        <v>81.323446442987105</v>
      </c>
      <c r="S415" s="816">
        <v>86.986593929088741</v>
      </c>
      <c r="T415" s="816">
        <v>116.27853605171561</v>
      </c>
      <c r="U415" s="816">
        <v>95.039678849867684</v>
      </c>
      <c r="V415" s="829">
        <v>92.622355289421137</v>
      </c>
      <c r="W415" s="816">
        <v>87.176760858788072</v>
      </c>
      <c r="X415" s="835">
        <f t="shared" si="18"/>
        <v>89.3</v>
      </c>
      <c r="Y415" s="834">
        <v>22801</v>
      </c>
      <c r="Z415" s="835">
        <v>97</v>
      </c>
      <c r="AA415" s="798">
        <f t="shared" si="16"/>
        <v>235062</v>
      </c>
      <c r="AB415" s="860">
        <v>93.62674338715216</v>
      </c>
      <c r="AC415" s="835">
        <v>98.7</v>
      </c>
      <c r="AD415" s="855">
        <v>94.5</v>
      </c>
      <c r="AE415" s="856">
        <v>100.5</v>
      </c>
      <c r="AF415" s="799">
        <f t="shared" si="17"/>
        <v>0.97299999999999998</v>
      </c>
    </row>
    <row r="416" spans="1:32" ht="13.5" customHeight="1">
      <c r="A416" s="726"/>
      <c r="B416" s="662"/>
      <c r="C416" s="608" t="s">
        <v>167</v>
      </c>
      <c r="D416" s="895">
        <v>109.3</v>
      </c>
      <c r="E416" s="645">
        <v>3582458</v>
      </c>
      <c r="F416" s="826">
        <v>391134</v>
      </c>
      <c r="G416" s="805">
        <v>104.6</v>
      </c>
      <c r="H416" s="644">
        <v>1064909.8799999999</v>
      </c>
      <c r="I416" s="1732">
        <v>0.43</v>
      </c>
      <c r="J416" s="806">
        <v>-9.1</v>
      </c>
      <c r="K416" s="1753">
        <v>1.0760000000000001</v>
      </c>
      <c r="L416" s="1649">
        <v>409737</v>
      </c>
      <c r="M416" s="803"/>
      <c r="N416" s="864"/>
      <c r="O416" s="864"/>
      <c r="P416" s="864"/>
      <c r="Q416" s="864"/>
      <c r="R416" s="816">
        <v>92.93299137391493</v>
      </c>
      <c r="S416" s="816">
        <v>89.205948107563458</v>
      </c>
      <c r="T416" s="816">
        <v>124.44178617603185</v>
      </c>
      <c r="U416" s="816">
        <v>102.94031363993993</v>
      </c>
      <c r="V416" s="829">
        <v>85.698772495494822</v>
      </c>
      <c r="W416" s="816">
        <v>80.140250924760693</v>
      </c>
      <c r="X416" s="835">
        <f t="shared" si="18"/>
        <v>93.7</v>
      </c>
      <c r="Y416" s="834">
        <v>24875</v>
      </c>
      <c r="Z416" s="835">
        <v>96.5</v>
      </c>
      <c r="AA416" s="798">
        <f t="shared" si="16"/>
        <v>257772</v>
      </c>
      <c r="AB416" s="860">
        <v>97.553692889041557</v>
      </c>
      <c r="AC416" s="835">
        <v>98.7</v>
      </c>
      <c r="AD416" s="855">
        <v>96.3</v>
      </c>
      <c r="AE416" s="856">
        <v>100.6</v>
      </c>
      <c r="AF416" s="799">
        <f t="shared" si="17"/>
        <v>0.99399999999999999</v>
      </c>
    </row>
    <row r="417" spans="1:32" ht="13.5" customHeight="1">
      <c r="A417" s="726"/>
      <c r="B417" s="662"/>
      <c r="C417" s="611" t="s">
        <v>168</v>
      </c>
      <c r="D417" s="895">
        <v>110.1</v>
      </c>
      <c r="E417" s="645">
        <v>3576246</v>
      </c>
      <c r="F417" s="826">
        <v>399708</v>
      </c>
      <c r="G417" s="805">
        <v>105.9</v>
      </c>
      <c r="H417" s="644">
        <v>1062368.503</v>
      </c>
      <c r="I417" s="1734">
        <v>0.42</v>
      </c>
      <c r="J417" s="806">
        <v>-2.7</v>
      </c>
      <c r="K417" s="1753">
        <v>1.1399999999999999</v>
      </c>
      <c r="L417" s="1651">
        <v>456217</v>
      </c>
      <c r="M417" s="803"/>
      <c r="N417" s="866"/>
      <c r="O417" s="866"/>
      <c r="P417" s="866"/>
      <c r="Q417" s="866"/>
      <c r="R417" s="818">
        <v>102.23195370395567</v>
      </c>
      <c r="S417" s="818">
        <v>93.18696863782354</v>
      </c>
      <c r="T417" s="818">
        <v>129.30151367478871</v>
      </c>
      <c r="U417" s="818">
        <v>107.57099277591018</v>
      </c>
      <c r="V417" s="840">
        <v>71.632100980225758</v>
      </c>
      <c r="W417" s="818">
        <v>97.68155054722952</v>
      </c>
      <c r="X417" s="848">
        <f t="shared" si="18"/>
        <v>95.9</v>
      </c>
      <c r="Y417" s="834">
        <v>33540</v>
      </c>
      <c r="Z417" s="835">
        <v>96.4</v>
      </c>
      <c r="AA417" s="798">
        <f t="shared" si="16"/>
        <v>347925</v>
      </c>
      <c r="AB417" s="860">
        <v>104.47752490553071</v>
      </c>
      <c r="AC417" s="835">
        <v>98.6</v>
      </c>
      <c r="AD417" s="855">
        <v>96.3</v>
      </c>
      <c r="AE417" s="856">
        <v>101.5</v>
      </c>
      <c r="AF417" s="799">
        <f t="shared" si="17"/>
        <v>1.054</v>
      </c>
    </row>
    <row r="418" spans="1:32" ht="13.5" customHeight="1">
      <c r="A418" s="720">
        <v>2010</v>
      </c>
      <c r="B418" s="661" t="s">
        <v>202</v>
      </c>
      <c r="C418" s="606" t="s">
        <v>418</v>
      </c>
      <c r="D418" s="893">
        <v>113.7</v>
      </c>
      <c r="E418" s="641">
        <v>3568168</v>
      </c>
      <c r="F418" s="828">
        <v>246951</v>
      </c>
      <c r="G418" s="808">
        <v>110.8</v>
      </c>
      <c r="H418" s="640">
        <v>997998.00300000014</v>
      </c>
      <c r="I418" s="1732">
        <v>0.43</v>
      </c>
      <c r="J418" s="809">
        <v>-4.4000000000000004</v>
      </c>
      <c r="K418" s="1754">
        <v>1.0209999999999999</v>
      </c>
      <c r="L418" s="1650">
        <v>393576</v>
      </c>
      <c r="M418" s="803"/>
      <c r="N418" s="864"/>
      <c r="O418" s="867"/>
      <c r="P418" s="864"/>
      <c r="Q418" s="864"/>
      <c r="R418" s="816">
        <v>105.22211942275074</v>
      </c>
      <c r="S418" s="816">
        <v>88.083317589268859</v>
      </c>
      <c r="T418" s="816">
        <v>135.64919144704132</v>
      </c>
      <c r="U418" s="816">
        <v>96.727397897146133</v>
      </c>
      <c r="V418" s="829">
        <v>87.884685689350022</v>
      </c>
      <c r="W418" s="816">
        <v>98.711039926781822</v>
      </c>
      <c r="X418" s="835">
        <f t="shared" si="18"/>
        <v>99</v>
      </c>
      <c r="Y418" s="868">
        <v>25878</v>
      </c>
      <c r="Z418" s="842">
        <v>96.5</v>
      </c>
      <c r="AA418" s="843">
        <f>ROUND(Y418/Z418*1000,0)</f>
        <v>268166</v>
      </c>
      <c r="AB418" s="869">
        <v>90.009816214359304</v>
      </c>
      <c r="AC418" s="842">
        <v>99.4</v>
      </c>
      <c r="AD418" s="870">
        <v>93.9</v>
      </c>
      <c r="AE418" s="871">
        <v>100.9</v>
      </c>
      <c r="AF418" s="847">
        <f>ROUND(AB418*AC418/AD418/AE418,3)</f>
        <v>0.94399999999999995</v>
      </c>
    </row>
    <row r="419" spans="1:32" ht="13.5" customHeight="1">
      <c r="A419" s="726"/>
      <c r="B419" s="662"/>
      <c r="C419" s="608" t="s">
        <v>419</v>
      </c>
      <c r="D419" s="895">
        <v>114.3</v>
      </c>
      <c r="E419" s="645">
        <v>3448148</v>
      </c>
      <c r="F419" s="826">
        <v>397087</v>
      </c>
      <c r="G419" s="805">
        <v>111.9</v>
      </c>
      <c r="H419" s="644">
        <v>1045956.8510000001</v>
      </c>
      <c r="I419" s="1732">
        <v>0.44</v>
      </c>
      <c r="J419" s="806">
        <v>-2.5</v>
      </c>
      <c r="K419" s="1753">
        <v>1.073</v>
      </c>
      <c r="L419" s="1649">
        <v>419545</v>
      </c>
      <c r="M419" s="803"/>
      <c r="N419" s="864"/>
      <c r="O419" s="864"/>
      <c r="P419" s="864"/>
      <c r="Q419" s="864"/>
      <c r="R419" s="816">
        <v>96.716004063602625</v>
      </c>
      <c r="S419" s="816">
        <v>89.819077082939742</v>
      </c>
      <c r="T419" s="816">
        <v>141.4098796618598</v>
      </c>
      <c r="U419" s="816">
        <v>97.7505775695587</v>
      </c>
      <c r="V419" s="829">
        <v>91.433364849248846</v>
      </c>
      <c r="W419" s="816">
        <v>103.39871486862677</v>
      </c>
      <c r="X419" s="835">
        <f t="shared" si="18"/>
        <v>97.8</v>
      </c>
      <c r="Y419" s="834">
        <v>19772</v>
      </c>
      <c r="Z419" s="835">
        <v>96.5</v>
      </c>
      <c r="AA419" s="798">
        <f t="shared" si="16"/>
        <v>204891</v>
      </c>
      <c r="AB419" s="860">
        <v>96.003581243558898</v>
      </c>
      <c r="AC419" s="835">
        <v>99.2</v>
      </c>
      <c r="AD419" s="855">
        <v>95.4</v>
      </c>
      <c r="AE419" s="856">
        <v>100.6</v>
      </c>
      <c r="AF419" s="799">
        <f>ROUND(AB419*AC419/AD419/AE419,3)</f>
        <v>0.99199999999999999</v>
      </c>
    </row>
    <row r="420" spans="1:32" ht="13.5" customHeight="1">
      <c r="A420" s="726"/>
      <c r="B420" s="662"/>
      <c r="C420" s="608" t="s">
        <v>420</v>
      </c>
      <c r="D420" s="895">
        <v>107.3</v>
      </c>
      <c r="E420" s="645">
        <v>3792970</v>
      </c>
      <c r="F420" s="826">
        <v>562412</v>
      </c>
      <c r="G420" s="805">
        <v>104.5</v>
      </c>
      <c r="H420" s="644">
        <v>1065978.294</v>
      </c>
      <c r="I420" s="1732">
        <v>0.45</v>
      </c>
      <c r="J420" s="806">
        <v>-5.7</v>
      </c>
      <c r="K420" s="1753">
        <v>1.2809999999999999</v>
      </c>
      <c r="L420" s="1649">
        <v>520018</v>
      </c>
      <c r="M420" s="803"/>
      <c r="N420" s="864"/>
      <c r="O420" s="864"/>
      <c r="P420" s="864"/>
      <c r="Q420" s="864"/>
      <c r="R420" s="816">
        <v>99.15117690277286</v>
      </c>
      <c r="S420" s="816">
        <v>81.891578499905549</v>
      </c>
      <c r="T420" s="816">
        <v>137.96984783689709</v>
      </c>
      <c r="U420" s="816">
        <v>99.227331735927336</v>
      </c>
      <c r="V420" s="829">
        <v>79.15932507454724</v>
      </c>
      <c r="W420" s="816">
        <v>102.50915608435341</v>
      </c>
      <c r="X420" s="835">
        <f t="shared" si="18"/>
        <v>93.7</v>
      </c>
      <c r="Y420" s="834">
        <v>23680</v>
      </c>
      <c r="Z420" s="835">
        <v>96.7</v>
      </c>
      <c r="AA420" s="798">
        <f>ROUND(Y420/Z420*1000,0)</f>
        <v>244881</v>
      </c>
      <c r="AB420" s="860">
        <v>114.08821710752316</v>
      </c>
      <c r="AC420" s="835">
        <v>99.2</v>
      </c>
      <c r="AD420" s="855">
        <v>95</v>
      </c>
      <c r="AE420" s="856">
        <v>100.6</v>
      </c>
      <c r="AF420" s="799">
        <f>ROUND(AB420*AC420/AD420/AE420,3)</f>
        <v>1.1839999999999999</v>
      </c>
    </row>
    <row r="421" spans="1:32" ht="13.5" customHeight="1">
      <c r="A421" s="726"/>
      <c r="B421" s="662"/>
      <c r="C421" s="608" t="s">
        <v>421</v>
      </c>
      <c r="D421" s="895">
        <v>113.6</v>
      </c>
      <c r="E421" s="645">
        <v>3679648</v>
      </c>
      <c r="F421" s="826">
        <v>365228</v>
      </c>
      <c r="G421" s="805">
        <v>106.5</v>
      </c>
      <c r="H421" s="644">
        <v>1119048.1170000001</v>
      </c>
      <c r="I421" s="1732">
        <v>0.46</v>
      </c>
      <c r="J421" s="806">
        <v>-3.4</v>
      </c>
      <c r="K421" s="1753">
        <v>1.0840000000000001</v>
      </c>
      <c r="L421" s="1649">
        <v>511434</v>
      </c>
      <c r="M421" s="803"/>
      <c r="N421" s="864"/>
      <c r="O421" s="864"/>
      <c r="P421" s="864"/>
      <c r="Q421" s="864"/>
      <c r="R421" s="816">
        <v>111.71213819877184</v>
      </c>
      <c r="S421" s="816">
        <v>78.0659991183324</v>
      </c>
      <c r="T421" s="816">
        <v>132.82345101939336</v>
      </c>
      <c r="U421" s="816">
        <v>100.69353765825049</v>
      </c>
      <c r="V421" s="829">
        <v>76.516107865241153</v>
      </c>
      <c r="W421" s="816">
        <v>101.82949319299848</v>
      </c>
      <c r="X421" s="835">
        <f t="shared" si="18"/>
        <v>96.2</v>
      </c>
      <c r="Y421" s="834">
        <v>22265</v>
      </c>
      <c r="Z421" s="835">
        <v>97.2</v>
      </c>
      <c r="AA421" s="798">
        <f t="shared" si="16"/>
        <v>229064</v>
      </c>
      <c r="AB421" s="860">
        <v>97.450352112676029</v>
      </c>
      <c r="AC421" s="835">
        <v>99.4</v>
      </c>
      <c r="AD421" s="855">
        <v>95.4</v>
      </c>
      <c r="AE421" s="856">
        <v>101.3</v>
      </c>
      <c r="AF421" s="799">
        <f t="shared" ref="AF421:AF427" si="19">ROUND(AB421*AC421/AD421/AE421,3)</f>
        <v>1.002</v>
      </c>
    </row>
    <row r="422" spans="1:32" ht="13.5" customHeight="1">
      <c r="A422" s="726"/>
      <c r="B422" s="662"/>
      <c r="C422" s="608" t="s">
        <v>422</v>
      </c>
      <c r="D422" s="895">
        <v>115.2</v>
      </c>
      <c r="E422" s="645">
        <v>3840177</v>
      </c>
      <c r="F422" s="826">
        <v>375954</v>
      </c>
      <c r="G422" s="805">
        <v>111.5</v>
      </c>
      <c r="H422" s="644">
        <v>1030977.088</v>
      </c>
      <c r="I422" s="1732">
        <v>0.48</v>
      </c>
      <c r="J422" s="806">
        <v>-1.6</v>
      </c>
      <c r="K422" s="1753">
        <v>1.0329999999999999</v>
      </c>
      <c r="L422" s="1649">
        <v>472190</v>
      </c>
      <c r="M422" s="803"/>
      <c r="N422" s="864"/>
      <c r="O422" s="864"/>
      <c r="P422" s="864"/>
      <c r="Q422" s="864"/>
      <c r="R422" s="816">
        <v>104.58784184603662</v>
      </c>
      <c r="S422" s="816">
        <v>81.209364569557295</v>
      </c>
      <c r="T422" s="816">
        <v>157.50431427150676</v>
      </c>
      <c r="U422" s="816">
        <v>105.18708962162937</v>
      </c>
      <c r="V422" s="829">
        <v>89.558418385900239</v>
      </c>
      <c r="W422" s="816">
        <v>96.172299126720802</v>
      </c>
      <c r="X422" s="835">
        <f t="shared" si="18"/>
        <v>99.7</v>
      </c>
      <c r="Y422" s="834">
        <v>22538</v>
      </c>
      <c r="Z422" s="835">
        <v>97</v>
      </c>
      <c r="AA422" s="798">
        <f t="shared" si="16"/>
        <v>232351</v>
      </c>
      <c r="AB422" s="860">
        <v>91.249905530745423</v>
      </c>
      <c r="AC422" s="835">
        <v>99.4</v>
      </c>
      <c r="AD422" s="855">
        <v>94.1</v>
      </c>
      <c r="AE422" s="856">
        <v>100.9</v>
      </c>
      <c r="AF422" s="799">
        <f>ROUND(AB422*AC422/AD422/AE422,3)</f>
        <v>0.95499999999999996</v>
      </c>
    </row>
    <row r="423" spans="1:32" ht="13.5" customHeight="1">
      <c r="A423" s="726"/>
      <c r="B423" s="662"/>
      <c r="C423" s="608" t="s">
        <v>423</v>
      </c>
      <c r="D423" s="895">
        <v>117.2</v>
      </c>
      <c r="E423" s="645">
        <v>4070850</v>
      </c>
      <c r="F423" s="826">
        <v>367554</v>
      </c>
      <c r="G423" s="805">
        <v>117.4</v>
      </c>
      <c r="H423" s="644">
        <v>1114125.0320000001</v>
      </c>
      <c r="I423" s="1732">
        <v>0.49</v>
      </c>
      <c r="J423" s="806">
        <v>-3.8</v>
      </c>
      <c r="K423" s="1753">
        <v>1.2290000000000001</v>
      </c>
      <c r="L423" s="1649">
        <v>485547</v>
      </c>
      <c r="M423" s="803"/>
      <c r="N423" s="864"/>
      <c r="O423" s="864"/>
      <c r="P423" s="864"/>
      <c r="Q423" s="864"/>
      <c r="R423" s="816">
        <v>120.44478126388927</v>
      </c>
      <c r="S423" s="816">
        <v>88.385564267271249</v>
      </c>
      <c r="T423" s="816">
        <v>146.76104027846847</v>
      </c>
      <c r="U423" s="816">
        <v>96.358209355553967</v>
      </c>
      <c r="V423" s="829">
        <v>85.515850889314464</v>
      </c>
      <c r="W423" s="816">
        <v>100.16032109217097</v>
      </c>
      <c r="X423" s="835">
        <f t="shared" si="18"/>
        <v>104.9</v>
      </c>
      <c r="Y423" s="834">
        <v>22390</v>
      </c>
      <c r="Z423" s="835">
        <v>96.9</v>
      </c>
      <c r="AA423" s="798">
        <f t="shared" si="16"/>
        <v>231063</v>
      </c>
      <c r="AB423" s="860">
        <v>110.47128993473032</v>
      </c>
      <c r="AC423" s="835">
        <v>99.2</v>
      </c>
      <c r="AD423" s="855">
        <v>95.6</v>
      </c>
      <c r="AE423" s="856">
        <v>100.8</v>
      </c>
      <c r="AF423" s="799">
        <f t="shared" si="19"/>
        <v>1.137</v>
      </c>
    </row>
    <row r="424" spans="1:32" ht="13.5" customHeight="1">
      <c r="A424" s="726"/>
      <c r="B424" s="662"/>
      <c r="C424" s="608" t="s">
        <v>424</v>
      </c>
      <c r="D424" s="895">
        <v>116.6</v>
      </c>
      <c r="E424" s="645">
        <v>4247361</v>
      </c>
      <c r="F424" s="826">
        <v>501983</v>
      </c>
      <c r="G424" s="805">
        <v>112.3</v>
      </c>
      <c r="H424" s="644">
        <v>1116960.632</v>
      </c>
      <c r="I424" s="1732">
        <v>0.5</v>
      </c>
      <c r="J424" s="806">
        <v>0.9</v>
      </c>
      <c r="K424" s="1753">
        <v>1.135</v>
      </c>
      <c r="L424" s="1649">
        <v>530351</v>
      </c>
      <c r="M424" s="803"/>
      <c r="N424" s="864"/>
      <c r="O424" s="864"/>
      <c r="P424" s="864"/>
      <c r="Q424" s="864"/>
      <c r="R424" s="816">
        <v>115.71035220913039</v>
      </c>
      <c r="S424" s="816">
        <v>75.993450469173126</v>
      </c>
      <c r="T424" s="816">
        <v>129.32881551466934</v>
      </c>
      <c r="U424" s="816">
        <v>105.31366855017525</v>
      </c>
      <c r="V424" s="829">
        <v>90.994352994416005</v>
      </c>
      <c r="W424" s="816">
        <v>106.27728711436524</v>
      </c>
      <c r="X424" s="835">
        <f t="shared" si="18"/>
        <v>100.3</v>
      </c>
      <c r="Y424" s="834">
        <v>28069</v>
      </c>
      <c r="Z424" s="835">
        <v>96.4</v>
      </c>
      <c r="AA424" s="798">
        <f t="shared" si="16"/>
        <v>291172</v>
      </c>
      <c r="AB424" s="860">
        <v>103.13409481277908</v>
      </c>
      <c r="AC424" s="835">
        <v>98.8</v>
      </c>
      <c r="AD424" s="855">
        <v>96.3</v>
      </c>
      <c r="AE424" s="856">
        <v>100.8</v>
      </c>
      <c r="AF424" s="799">
        <f>ROUND(AB424*AC424/AD424/AE424,3)</f>
        <v>1.05</v>
      </c>
    </row>
    <row r="425" spans="1:32" ht="13.5" customHeight="1">
      <c r="A425" s="726"/>
      <c r="B425" s="662"/>
      <c r="C425" s="608" t="s">
        <v>425</v>
      </c>
      <c r="D425" s="895">
        <v>118.2</v>
      </c>
      <c r="E425" s="645">
        <v>4185410</v>
      </c>
      <c r="F425" s="826">
        <v>434558</v>
      </c>
      <c r="G425" s="805">
        <v>120.5</v>
      </c>
      <c r="H425" s="644">
        <v>1050025.784</v>
      </c>
      <c r="I425" s="1732">
        <v>0.51</v>
      </c>
      <c r="J425" s="806">
        <v>-1.1000000000000001</v>
      </c>
      <c r="K425" s="1753">
        <v>1.101</v>
      </c>
      <c r="L425" s="1649">
        <v>468160</v>
      </c>
      <c r="M425" s="803"/>
      <c r="N425" s="864"/>
      <c r="O425" s="864"/>
      <c r="P425" s="864"/>
      <c r="Q425" s="864"/>
      <c r="R425" s="816">
        <v>120.13896886083066</v>
      </c>
      <c r="S425" s="816">
        <v>93.739648277599358</v>
      </c>
      <c r="T425" s="816">
        <v>133.32853505718552</v>
      </c>
      <c r="U425" s="816">
        <v>113.45691295329377</v>
      </c>
      <c r="V425" s="829">
        <v>93.729031006812264</v>
      </c>
      <c r="W425" s="816">
        <v>102.85898257255079</v>
      </c>
      <c r="X425" s="835">
        <f t="shared" si="18"/>
        <v>108</v>
      </c>
      <c r="Y425" s="834">
        <v>20970</v>
      </c>
      <c r="Z425" s="835">
        <v>96.8</v>
      </c>
      <c r="AA425" s="798">
        <f t="shared" si="16"/>
        <v>216632</v>
      </c>
      <c r="AB425" s="860">
        <v>99.413826863620727</v>
      </c>
      <c r="AC425" s="835">
        <v>98.7</v>
      </c>
      <c r="AD425" s="855">
        <v>95.7</v>
      </c>
      <c r="AE425" s="856">
        <v>100.7</v>
      </c>
      <c r="AF425" s="799">
        <f>ROUND(AB425*AC425/AD425/AE425,3)</f>
        <v>1.018</v>
      </c>
    </row>
    <row r="426" spans="1:32" ht="13.5" customHeight="1">
      <c r="A426" s="726"/>
      <c r="B426" s="662"/>
      <c r="C426" s="608" t="s">
        <v>426</v>
      </c>
      <c r="D426" s="895">
        <v>118.8</v>
      </c>
      <c r="E426" s="645">
        <v>4134111</v>
      </c>
      <c r="F426" s="826">
        <v>438023</v>
      </c>
      <c r="G426" s="805">
        <v>120.4</v>
      </c>
      <c r="H426" s="644">
        <v>1096785.324</v>
      </c>
      <c r="I426" s="1732">
        <v>0.53</v>
      </c>
      <c r="J426" s="806">
        <v>-0.1</v>
      </c>
      <c r="K426" s="1753">
        <v>1.2370000000000001</v>
      </c>
      <c r="L426" s="1649">
        <v>499392</v>
      </c>
      <c r="M426" s="803"/>
      <c r="N426" s="864"/>
      <c r="O426" s="864"/>
      <c r="P426" s="864"/>
      <c r="Q426" s="864"/>
      <c r="R426" s="816">
        <v>122.05312797627145</v>
      </c>
      <c r="S426" s="816">
        <v>87.418374897663597</v>
      </c>
      <c r="T426" s="816">
        <v>132.30471606166091</v>
      </c>
      <c r="U426" s="816">
        <v>107.3389314069094</v>
      </c>
      <c r="V426" s="829">
        <v>104.32933808496364</v>
      </c>
      <c r="W426" s="816">
        <v>97.371704229111828</v>
      </c>
      <c r="X426" s="835">
        <f t="shared" si="18"/>
        <v>108.8</v>
      </c>
      <c r="Y426" s="834">
        <v>20588</v>
      </c>
      <c r="Z426" s="835">
        <v>97</v>
      </c>
      <c r="AA426" s="798">
        <f t="shared" si="16"/>
        <v>212247</v>
      </c>
      <c r="AB426" s="860">
        <v>112.95146856750254</v>
      </c>
      <c r="AC426" s="835">
        <v>98.6</v>
      </c>
      <c r="AD426" s="855">
        <v>96.7</v>
      </c>
      <c r="AE426" s="856">
        <v>100.7</v>
      </c>
      <c r="AF426" s="799">
        <f t="shared" si="19"/>
        <v>1.1439999999999999</v>
      </c>
    </row>
    <row r="427" spans="1:32" ht="13.5" customHeight="1">
      <c r="A427" s="726"/>
      <c r="B427" s="662"/>
      <c r="C427" s="608" t="s">
        <v>166</v>
      </c>
      <c r="D427" s="895">
        <v>120</v>
      </c>
      <c r="E427" s="645">
        <v>4023872</v>
      </c>
      <c r="F427" s="826">
        <v>341334</v>
      </c>
      <c r="G427" s="805">
        <v>124.7</v>
      </c>
      <c r="H427" s="644">
        <v>1089625.96</v>
      </c>
      <c r="I427" s="1732">
        <v>0.54</v>
      </c>
      <c r="J427" s="806">
        <v>-0.2</v>
      </c>
      <c r="K427" s="1753">
        <v>1.141</v>
      </c>
      <c r="L427" s="1649">
        <v>517194</v>
      </c>
      <c r="M427" s="803"/>
      <c r="N427" s="864"/>
      <c r="O427" s="864"/>
      <c r="P427" s="864"/>
      <c r="Q427" s="864"/>
      <c r="R427" s="816">
        <v>119.60662875180276</v>
      </c>
      <c r="S427" s="816">
        <v>101.61533314440457</v>
      </c>
      <c r="T427" s="816">
        <v>136.23618100447541</v>
      </c>
      <c r="U427" s="816">
        <v>114.6172197982977</v>
      </c>
      <c r="V427" s="829">
        <v>102.19830137296255</v>
      </c>
      <c r="W427" s="816">
        <v>101.9894138733173</v>
      </c>
      <c r="X427" s="835">
        <f t="shared" si="18"/>
        <v>112.1</v>
      </c>
      <c r="Y427" s="834">
        <v>22712</v>
      </c>
      <c r="Z427" s="835">
        <v>97.3</v>
      </c>
      <c r="AA427" s="798">
        <f t="shared" si="16"/>
        <v>233422</v>
      </c>
      <c r="AB427" s="860">
        <v>103.65079869460664</v>
      </c>
      <c r="AC427" s="835">
        <v>99</v>
      </c>
      <c r="AD427" s="855">
        <v>96.4</v>
      </c>
      <c r="AE427" s="856">
        <v>100.9</v>
      </c>
      <c r="AF427" s="799">
        <f t="shared" si="19"/>
        <v>1.0549999999999999</v>
      </c>
    </row>
    <row r="428" spans="1:32" ht="13.5" customHeight="1">
      <c r="A428" s="726"/>
      <c r="B428" s="662"/>
      <c r="C428" s="608" t="s">
        <v>167</v>
      </c>
      <c r="D428" s="895">
        <v>117.5</v>
      </c>
      <c r="E428" s="645">
        <v>3832622</v>
      </c>
      <c r="F428" s="826">
        <v>355966</v>
      </c>
      <c r="G428" s="805">
        <v>117.4</v>
      </c>
      <c r="H428" s="644">
        <v>1102863.1950000001</v>
      </c>
      <c r="I428" s="1732">
        <v>0.55000000000000004</v>
      </c>
      <c r="J428" s="806">
        <v>-0.9</v>
      </c>
      <c r="K428" s="1753">
        <v>1.167</v>
      </c>
      <c r="L428" s="1649">
        <v>464068</v>
      </c>
      <c r="M428" s="803"/>
      <c r="N428" s="864"/>
      <c r="O428" s="864"/>
      <c r="P428" s="864"/>
      <c r="Q428" s="864"/>
      <c r="R428" s="816">
        <v>116.62778941830615</v>
      </c>
      <c r="S428" s="816">
        <v>90.389027961458538</v>
      </c>
      <c r="T428" s="816">
        <v>125.19258677274991</v>
      </c>
      <c r="U428" s="816">
        <v>109.63844860882627</v>
      </c>
      <c r="V428" s="829">
        <v>97.744160262470984</v>
      </c>
      <c r="W428" s="816">
        <v>91.284723334477349</v>
      </c>
      <c r="X428" s="835">
        <f t="shared" si="18"/>
        <v>105.7</v>
      </c>
      <c r="Y428" s="834">
        <v>25036</v>
      </c>
      <c r="Z428" s="835">
        <v>97</v>
      </c>
      <c r="AA428" s="798">
        <f t="shared" si="16"/>
        <v>258103</v>
      </c>
      <c r="AB428" s="860">
        <v>106.95770353830297</v>
      </c>
      <c r="AC428" s="835">
        <v>98.9</v>
      </c>
      <c r="AD428" s="855">
        <v>97.2</v>
      </c>
      <c r="AE428" s="856">
        <v>100.9</v>
      </c>
      <c r="AF428" s="799">
        <f>ROUND(AB428*AC428/AD428/AE428,3)</f>
        <v>1.079</v>
      </c>
    </row>
    <row r="429" spans="1:32" ht="13.5" customHeight="1">
      <c r="A429" s="750"/>
      <c r="B429" s="788"/>
      <c r="C429" s="611" t="s">
        <v>168</v>
      </c>
      <c r="D429" s="899">
        <v>120.4</v>
      </c>
      <c r="E429" s="652">
        <v>3819908</v>
      </c>
      <c r="F429" s="827">
        <v>447513</v>
      </c>
      <c r="G429" s="812">
        <v>118.7</v>
      </c>
      <c r="H429" s="651">
        <v>1088500.7680000002</v>
      </c>
      <c r="I429" s="1734">
        <v>0.56000000000000005</v>
      </c>
      <c r="J429" s="813">
        <v>-3.6</v>
      </c>
      <c r="K429" s="1755">
        <v>1.252</v>
      </c>
      <c r="L429" s="1651">
        <v>561828</v>
      </c>
      <c r="M429" s="803"/>
      <c r="N429" s="753"/>
      <c r="P429" s="753"/>
      <c r="Q429" s="753"/>
      <c r="R429" s="818">
        <v>127.01408473699964</v>
      </c>
      <c r="S429" s="818">
        <v>86.675711631714861</v>
      </c>
      <c r="T429" s="818">
        <v>126.38021680755847</v>
      </c>
      <c r="U429" s="818">
        <v>116.92728524426008</v>
      </c>
      <c r="V429" s="840">
        <v>94.094874219172965</v>
      </c>
      <c r="W429" s="818">
        <v>98.241272928345339</v>
      </c>
      <c r="X429" s="848">
        <f t="shared" si="18"/>
        <v>108.3</v>
      </c>
      <c r="Y429" s="841">
        <v>33251</v>
      </c>
      <c r="Z429" s="848">
        <v>96.6</v>
      </c>
      <c r="AA429" s="801">
        <f t="shared" si="16"/>
        <v>344213</v>
      </c>
      <c r="AB429" s="862">
        <v>114.70826176571623</v>
      </c>
      <c r="AC429" s="848">
        <v>99.3</v>
      </c>
      <c r="AD429" s="857">
        <v>97.4</v>
      </c>
      <c r="AE429" s="858">
        <v>101.1</v>
      </c>
      <c r="AF429" s="802">
        <f>ROUND(AB429*AC429/AD429/AE429,3)</f>
        <v>1.157</v>
      </c>
    </row>
    <row r="430" spans="1:32" ht="13.5" customHeight="1">
      <c r="A430" s="726">
        <v>2011</v>
      </c>
      <c r="B430" s="662" t="s">
        <v>205</v>
      </c>
      <c r="C430" s="606" t="s">
        <v>418</v>
      </c>
      <c r="D430" s="893">
        <v>117.3</v>
      </c>
      <c r="E430" s="641">
        <v>3852090</v>
      </c>
      <c r="F430" s="828">
        <v>334928</v>
      </c>
      <c r="G430" s="808">
        <v>118.9</v>
      </c>
      <c r="H430" s="640">
        <v>1006288.41</v>
      </c>
      <c r="I430" s="1732">
        <v>0.56999999999999995</v>
      </c>
      <c r="J430" s="809">
        <v>-0.2</v>
      </c>
      <c r="K430" s="1754">
        <v>1.0760000000000001</v>
      </c>
      <c r="L430" s="1649">
        <v>418699</v>
      </c>
      <c r="M430" s="803"/>
      <c r="N430" s="864"/>
      <c r="O430" s="867"/>
      <c r="P430" s="864"/>
      <c r="Q430" s="864"/>
      <c r="R430" s="816">
        <v>119.75387176068283</v>
      </c>
      <c r="S430" s="816">
        <v>91.572107815353633</v>
      </c>
      <c r="T430" s="816">
        <v>133.28758229736454</v>
      </c>
      <c r="U430" s="816">
        <v>125.56629711751665</v>
      </c>
      <c r="V430" s="829">
        <v>89.503541904046131</v>
      </c>
      <c r="W430" s="816">
        <v>99.530633413415686</v>
      </c>
      <c r="X430" s="835">
        <f t="shared" si="18"/>
        <v>107.2</v>
      </c>
      <c r="Y430" s="868">
        <v>25792</v>
      </c>
      <c r="Z430" s="842">
        <v>96.3</v>
      </c>
      <c r="AA430" s="843">
        <f>ROUND(Y430/Z430*1000,0)</f>
        <v>267830</v>
      </c>
      <c r="AB430" s="869">
        <v>95.280195809000332</v>
      </c>
      <c r="AC430" s="842">
        <v>99.8</v>
      </c>
      <c r="AD430" s="870">
        <v>94.6</v>
      </c>
      <c r="AE430" s="871">
        <v>101</v>
      </c>
      <c r="AF430" s="847">
        <f>ROUND(AB430*AC430/AD430/AE430,3)</f>
        <v>0.995</v>
      </c>
    </row>
    <row r="431" spans="1:32" ht="13.5" customHeight="1">
      <c r="A431" s="726"/>
      <c r="B431" s="662"/>
      <c r="C431" s="608" t="s">
        <v>419</v>
      </c>
      <c r="D431" s="895">
        <v>130.69999999999999</v>
      </c>
      <c r="E431" s="645">
        <v>3683546</v>
      </c>
      <c r="F431" s="826">
        <v>452464</v>
      </c>
      <c r="G431" s="805">
        <v>143.4</v>
      </c>
      <c r="H431" s="644">
        <v>1046507.5760000001</v>
      </c>
      <c r="I431" s="1732">
        <v>0.57999999999999996</v>
      </c>
      <c r="J431" s="806">
        <v>-0.2</v>
      </c>
      <c r="K431" s="1753">
        <v>1.2130000000000001</v>
      </c>
      <c r="L431" s="1649">
        <v>512049</v>
      </c>
      <c r="M431" s="803"/>
      <c r="N431" s="864"/>
      <c r="O431" s="864"/>
      <c r="P431" s="864"/>
      <c r="Q431" s="864"/>
      <c r="R431" s="816">
        <v>152.24927118198224</v>
      </c>
      <c r="S431" s="816">
        <v>87.150670697147191</v>
      </c>
      <c r="T431" s="816">
        <v>135.02124912978621</v>
      </c>
      <c r="U431" s="816">
        <v>125.67177955797155</v>
      </c>
      <c r="V431" s="829">
        <v>116.09119736236028</v>
      </c>
      <c r="W431" s="816">
        <v>98.621084544102487</v>
      </c>
      <c r="X431" s="835">
        <f t="shared" si="18"/>
        <v>123.5</v>
      </c>
      <c r="Y431" s="834">
        <v>19725</v>
      </c>
      <c r="Z431" s="835">
        <v>96.3</v>
      </c>
      <c r="AA431" s="798">
        <f t="shared" ref="AA431:AA441" si="20">ROUND(Y431/Z431*1000,0)</f>
        <v>204829</v>
      </c>
      <c r="AB431" s="860">
        <v>109.23120061834419</v>
      </c>
      <c r="AC431" s="835">
        <v>99.9</v>
      </c>
      <c r="AD431" s="855">
        <v>96.8</v>
      </c>
      <c r="AE431" s="856">
        <v>100.6</v>
      </c>
      <c r="AF431" s="799">
        <f t="shared" ref="AF431:AF441" si="21">ROUND(AB431*AC431/AD431/AE431,3)</f>
        <v>1.121</v>
      </c>
    </row>
    <row r="432" spans="1:32" ht="13.5" customHeight="1">
      <c r="A432" s="726"/>
      <c r="B432" s="662"/>
      <c r="C432" s="608" t="s">
        <v>420</v>
      </c>
      <c r="D432" s="895">
        <v>118.5</v>
      </c>
      <c r="E432" s="645">
        <v>4010765</v>
      </c>
      <c r="F432" s="826">
        <v>406502</v>
      </c>
      <c r="G432" s="805">
        <v>122.4</v>
      </c>
      <c r="H432" s="644">
        <v>1089515.6940000001</v>
      </c>
      <c r="I432" s="1732">
        <v>0.57999999999999996</v>
      </c>
      <c r="J432" s="806">
        <v>-3.2</v>
      </c>
      <c r="K432" s="1753">
        <v>1.391</v>
      </c>
      <c r="L432" s="1649">
        <v>591979</v>
      </c>
      <c r="M432" s="803"/>
      <c r="N432" s="864"/>
      <c r="O432" s="864"/>
      <c r="P432" s="864"/>
      <c r="Q432" s="864"/>
      <c r="R432" s="816">
        <v>123.35566228559506</v>
      </c>
      <c r="S432" s="816">
        <v>90.371756722715546</v>
      </c>
      <c r="T432" s="816">
        <v>127.10371556439586</v>
      </c>
      <c r="U432" s="816">
        <v>127.67594592661472</v>
      </c>
      <c r="V432" s="829">
        <v>92.411995442313739</v>
      </c>
      <c r="W432" s="816">
        <v>110.61513556801279</v>
      </c>
      <c r="X432" s="835">
        <f t="shared" si="18"/>
        <v>108.5</v>
      </c>
      <c r="Y432" s="834">
        <v>22578</v>
      </c>
      <c r="Z432" s="835">
        <v>96.5</v>
      </c>
      <c r="AA432" s="798">
        <f t="shared" si="20"/>
        <v>233969</v>
      </c>
      <c r="AB432" s="860">
        <v>124.83565784953622</v>
      </c>
      <c r="AC432" s="835">
        <v>100.5</v>
      </c>
      <c r="AD432" s="855">
        <v>96.9</v>
      </c>
      <c r="AE432" s="856">
        <v>100.7</v>
      </c>
      <c r="AF432" s="799">
        <f t="shared" si="21"/>
        <v>1.286</v>
      </c>
    </row>
    <row r="433" spans="1:32" ht="13.5" customHeight="1">
      <c r="A433" s="726"/>
      <c r="B433" s="662"/>
      <c r="C433" s="608" t="s">
        <v>421</v>
      </c>
      <c r="D433" s="895">
        <v>123.2</v>
      </c>
      <c r="E433" s="645">
        <v>3832940</v>
      </c>
      <c r="F433" s="826">
        <v>386693</v>
      </c>
      <c r="G433" s="805">
        <v>123</v>
      </c>
      <c r="H433" s="644">
        <v>1127474.1090000002</v>
      </c>
      <c r="I433" s="1732">
        <v>0.57999999999999996</v>
      </c>
      <c r="J433" s="806">
        <v>0</v>
      </c>
      <c r="K433" s="1753">
        <v>1.135</v>
      </c>
      <c r="L433" s="1649">
        <v>534593</v>
      </c>
      <c r="M433" s="803"/>
      <c r="N433" s="864"/>
      <c r="O433" s="864"/>
      <c r="P433" s="864"/>
      <c r="Q433" s="864"/>
      <c r="R433" s="816">
        <v>137.7061924587517</v>
      </c>
      <c r="S433" s="816">
        <v>98.59286636438064</v>
      </c>
      <c r="T433" s="816">
        <v>81.850915962207878</v>
      </c>
      <c r="U433" s="816">
        <v>115.68259244689223</v>
      </c>
      <c r="V433" s="829">
        <v>96.070427565920767</v>
      </c>
      <c r="W433" s="816">
        <v>102.65908172215228</v>
      </c>
      <c r="X433" s="835">
        <f t="shared" si="18"/>
        <v>111.8</v>
      </c>
      <c r="Y433" s="834">
        <v>22435</v>
      </c>
      <c r="Z433" s="835">
        <v>96.6</v>
      </c>
      <c r="AA433" s="798">
        <f t="shared" si="20"/>
        <v>232246</v>
      </c>
      <c r="AB433" s="860">
        <v>103.85748024733766</v>
      </c>
      <c r="AC433" s="835">
        <v>101.3</v>
      </c>
      <c r="AD433" s="855">
        <v>97.7</v>
      </c>
      <c r="AE433" s="856">
        <v>102.6</v>
      </c>
      <c r="AF433" s="799">
        <f t="shared" si="21"/>
        <v>1.05</v>
      </c>
    </row>
    <row r="434" spans="1:32" ht="13.5" customHeight="1">
      <c r="A434" s="726"/>
      <c r="B434" s="662"/>
      <c r="C434" s="608" t="s">
        <v>422</v>
      </c>
      <c r="D434" s="895">
        <v>125.3</v>
      </c>
      <c r="E434" s="645">
        <v>3904096</v>
      </c>
      <c r="F434" s="826">
        <v>379866</v>
      </c>
      <c r="G434" s="805">
        <v>131.80000000000001</v>
      </c>
      <c r="H434" s="644">
        <v>1045578.8409999999</v>
      </c>
      <c r="I434" s="1732">
        <v>0.56999999999999995</v>
      </c>
      <c r="J434" s="806">
        <v>-3</v>
      </c>
      <c r="K434" s="1753">
        <v>1.119</v>
      </c>
      <c r="L434" s="1649">
        <v>484130</v>
      </c>
      <c r="M434" s="803"/>
      <c r="N434" s="864"/>
      <c r="O434" s="864"/>
      <c r="P434" s="864"/>
      <c r="Q434" s="864"/>
      <c r="R434" s="816">
        <v>146.33689805618292</v>
      </c>
      <c r="S434" s="816">
        <v>92.962442534164637</v>
      </c>
      <c r="T434" s="816">
        <v>164.61644356041776</v>
      </c>
      <c r="U434" s="816">
        <v>109.8283170016451</v>
      </c>
      <c r="V434" s="829">
        <v>88.607226033762416</v>
      </c>
      <c r="W434" s="816">
        <v>100.27026655989015</v>
      </c>
      <c r="X434" s="835">
        <f t="shared" si="18"/>
        <v>118.5</v>
      </c>
      <c r="Y434" s="834">
        <v>21728</v>
      </c>
      <c r="Z434" s="835">
        <v>96.7</v>
      </c>
      <c r="AA434" s="798">
        <f t="shared" si="20"/>
        <v>224695</v>
      </c>
      <c r="AB434" s="860">
        <v>101.37730161456541</v>
      </c>
      <c r="AC434" s="835">
        <v>101.1</v>
      </c>
      <c r="AD434" s="855">
        <v>96.6</v>
      </c>
      <c r="AE434" s="856">
        <v>102.6</v>
      </c>
      <c r="AF434" s="799">
        <f t="shared" si="21"/>
        <v>1.034</v>
      </c>
    </row>
    <row r="435" spans="1:32" ht="13.5" customHeight="1">
      <c r="A435" s="726"/>
      <c r="B435" s="662"/>
      <c r="C435" s="608" t="s">
        <v>423</v>
      </c>
      <c r="D435" s="895">
        <v>123.5</v>
      </c>
      <c r="E435" s="645">
        <v>4113679</v>
      </c>
      <c r="F435" s="826">
        <v>376785</v>
      </c>
      <c r="G435" s="805">
        <v>127.4</v>
      </c>
      <c r="H435" s="644">
        <v>1139319</v>
      </c>
      <c r="I435" s="1732">
        <v>0.56999999999999995</v>
      </c>
      <c r="J435" s="806">
        <v>-0.7</v>
      </c>
      <c r="K435" s="1753">
        <v>1.276</v>
      </c>
      <c r="L435" s="1649">
        <v>536506</v>
      </c>
      <c r="M435" s="803"/>
      <c r="N435" s="864"/>
      <c r="O435" s="864"/>
      <c r="P435" s="864"/>
      <c r="Q435" s="864"/>
      <c r="R435" s="816">
        <v>136.12049851696645</v>
      </c>
      <c r="S435" s="816">
        <v>89.482287927451367</v>
      </c>
      <c r="T435" s="816">
        <v>149.5321770263551</v>
      </c>
      <c r="U435" s="816">
        <v>116.08342572062085</v>
      </c>
      <c r="V435" s="829">
        <v>94.378402708752517</v>
      </c>
      <c r="W435" s="816">
        <v>89.855432254128047</v>
      </c>
      <c r="X435" s="835">
        <f t="shared" si="18"/>
        <v>114.2</v>
      </c>
      <c r="Y435" s="834">
        <v>21963</v>
      </c>
      <c r="Z435" s="835">
        <v>96.6</v>
      </c>
      <c r="AA435" s="798">
        <f t="shared" si="20"/>
        <v>227360</v>
      </c>
      <c r="AB435" s="860">
        <v>117.08509962212295</v>
      </c>
      <c r="AC435" s="835">
        <v>101</v>
      </c>
      <c r="AD435" s="855">
        <v>97.7</v>
      </c>
      <c r="AE435" s="856">
        <v>102.6</v>
      </c>
      <c r="AF435" s="799">
        <f t="shared" si="21"/>
        <v>1.18</v>
      </c>
    </row>
    <row r="436" spans="1:32" ht="13.5" customHeight="1">
      <c r="A436" s="726"/>
      <c r="B436" s="662"/>
      <c r="C436" s="608" t="s">
        <v>424</v>
      </c>
      <c r="D436" s="895">
        <v>122.7</v>
      </c>
      <c r="E436" s="645">
        <v>4208594</v>
      </c>
      <c r="F436" s="826">
        <v>483632</v>
      </c>
      <c r="G436" s="805">
        <v>129</v>
      </c>
      <c r="H436" s="644">
        <v>1117041.57</v>
      </c>
      <c r="I436" s="1732">
        <v>0.59</v>
      </c>
      <c r="J436" s="806">
        <v>0</v>
      </c>
      <c r="K436" s="1753">
        <v>1.1659999999999999</v>
      </c>
      <c r="L436" s="1649">
        <v>526965</v>
      </c>
      <c r="M436" s="803"/>
      <c r="N436" s="864"/>
      <c r="O436" s="864"/>
      <c r="P436" s="864"/>
      <c r="Q436" s="864"/>
      <c r="R436" s="816">
        <v>133.03972171578363</v>
      </c>
      <c r="S436" s="816">
        <v>98.558323886894641</v>
      </c>
      <c r="T436" s="816">
        <v>160.93069517652913</v>
      </c>
      <c r="U436" s="816">
        <v>87.065206351477016</v>
      </c>
      <c r="V436" s="829">
        <v>96.57346198291674</v>
      </c>
      <c r="W436" s="816">
        <v>97.191793463753172</v>
      </c>
      <c r="X436" s="835">
        <f t="shared" si="18"/>
        <v>115</v>
      </c>
      <c r="Y436" s="834">
        <v>27698</v>
      </c>
      <c r="Z436" s="835">
        <v>96.5</v>
      </c>
      <c r="AA436" s="798">
        <f t="shared" si="20"/>
        <v>287026</v>
      </c>
      <c r="AB436" s="860">
        <v>106.54434043284093</v>
      </c>
      <c r="AC436" s="835">
        <v>101</v>
      </c>
      <c r="AD436" s="855">
        <v>97.3</v>
      </c>
      <c r="AE436" s="856">
        <v>102.6</v>
      </c>
      <c r="AF436" s="799">
        <f t="shared" si="21"/>
        <v>1.0780000000000001</v>
      </c>
    </row>
    <row r="437" spans="1:32" ht="13.5" customHeight="1">
      <c r="A437" s="726"/>
      <c r="B437" s="662"/>
      <c r="C437" s="608" t="s">
        <v>425</v>
      </c>
      <c r="D437" s="895">
        <v>121.6</v>
      </c>
      <c r="E437" s="645">
        <v>4099593</v>
      </c>
      <c r="F437" s="826">
        <v>494049</v>
      </c>
      <c r="G437" s="805">
        <v>122.2</v>
      </c>
      <c r="H437" s="644">
        <v>1074214.0619999999</v>
      </c>
      <c r="I437" s="1732">
        <v>0.6</v>
      </c>
      <c r="J437" s="806">
        <v>-3.6</v>
      </c>
      <c r="K437" s="1753">
        <v>1.135</v>
      </c>
      <c r="L437" s="1649">
        <v>487536</v>
      </c>
      <c r="M437" s="803"/>
      <c r="N437" s="864"/>
      <c r="O437" s="864"/>
      <c r="P437" s="864"/>
      <c r="Q437" s="864"/>
      <c r="R437" s="816">
        <v>131.01229874735819</v>
      </c>
      <c r="S437" s="816">
        <v>90.147230619056629</v>
      </c>
      <c r="T437" s="816">
        <v>158.61003878667333</v>
      </c>
      <c r="U437" s="816">
        <v>93.267573850225318</v>
      </c>
      <c r="V437" s="829">
        <v>84.866479187374225</v>
      </c>
      <c r="W437" s="816">
        <v>103.99841741982227</v>
      </c>
      <c r="X437" s="835">
        <f t="shared" si="18"/>
        <v>109.8</v>
      </c>
      <c r="Y437" s="834">
        <v>20284</v>
      </c>
      <c r="Z437" s="835">
        <v>96.8</v>
      </c>
      <c r="AA437" s="798">
        <f t="shared" si="20"/>
        <v>209545</v>
      </c>
      <c r="AB437" s="860">
        <v>104.16750257643419</v>
      </c>
      <c r="AC437" s="835">
        <v>100.8</v>
      </c>
      <c r="AD437" s="855">
        <v>97.7</v>
      </c>
      <c r="AE437" s="856">
        <v>102.4</v>
      </c>
      <c r="AF437" s="799">
        <f t="shared" si="21"/>
        <v>1.05</v>
      </c>
    </row>
    <row r="438" spans="1:32" ht="13.5" customHeight="1">
      <c r="A438" s="726"/>
      <c r="B438" s="662"/>
      <c r="C438" s="608" t="s">
        <v>426</v>
      </c>
      <c r="D438" s="895">
        <v>117.1</v>
      </c>
      <c r="E438" s="645">
        <v>3989416</v>
      </c>
      <c r="F438" s="826">
        <v>341732</v>
      </c>
      <c r="G438" s="805">
        <v>119.1</v>
      </c>
      <c r="H438" s="644">
        <v>1098228.186</v>
      </c>
      <c r="I438" s="1732">
        <v>0.61</v>
      </c>
      <c r="J438" s="806">
        <v>-3.8</v>
      </c>
      <c r="K438" s="1753">
        <v>1.2150000000000001</v>
      </c>
      <c r="L438" s="1649">
        <v>514768</v>
      </c>
      <c r="M438" s="803"/>
      <c r="N438" s="864"/>
      <c r="O438" s="864"/>
      <c r="P438" s="864"/>
      <c r="Q438" s="864"/>
      <c r="R438" s="816">
        <v>125.36043248342358</v>
      </c>
      <c r="S438" s="816">
        <v>85.717157881478698</v>
      </c>
      <c r="T438" s="816">
        <v>162.6916638488315</v>
      </c>
      <c r="U438" s="816">
        <v>100.84121307488735</v>
      </c>
      <c r="V438" s="829">
        <v>85.04025471324556</v>
      </c>
      <c r="W438" s="816">
        <v>104.27827861038018</v>
      </c>
      <c r="X438" s="835">
        <f t="shared" si="18"/>
        <v>107.6</v>
      </c>
      <c r="Y438" s="834">
        <v>19544</v>
      </c>
      <c r="Z438" s="835">
        <v>97</v>
      </c>
      <c r="AA438" s="798">
        <f t="shared" si="20"/>
        <v>201485</v>
      </c>
      <c r="AB438" s="860">
        <v>111.29801614565439</v>
      </c>
      <c r="AC438" s="835">
        <v>100.5</v>
      </c>
      <c r="AD438" s="855">
        <v>98</v>
      </c>
      <c r="AE438" s="856">
        <v>101.6</v>
      </c>
      <c r="AF438" s="799">
        <f t="shared" si="21"/>
        <v>1.123</v>
      </c>
    </row>
    <row r="439" spans="1:32" ht="13.5" customHeight="1">
      <c r="A439" s="726"/>
      <c r="B439" s="662"/>
      <c r="C439" s="608" t="s">
        <v>166</v>
      </c>
      <c r="D439" s="895">
        <v>122.4</v>
      </c>
      <c r="E439" s="645">
        <v>3942772</v>
      </c>
      <c r="F439" s="826">
        <v>396126</v>
      </c>
      <c r="G439" s="805">
        <v>129.30000000000001</v>
      </c>
      <c r="H439" s="644">
        <v>1091773.176</v>
      </c>
      <c r="I439" s="1732">
        <v>0.62</v>
      </c>
      <c r="J439" s="806">
        <v>-2</v>
      </c>
      <c r="K439" s="1753">
        <v>1.145</v>
      </c>
      <c r="L439" s="1649">
        <v>512761</v>
      </c>
      <c r="M439" s="803"/>
      <c r="N439" s="864"/>
      <c r="O439" s="864"/>
      <c r="P439" s="864"/>
      <c r="Q439" s="864"/>
      <c r="R439" s="816">
        <v>136.38100537883116</v>
      </c>
      <c r="S439" s="816">
        <v>88.066046350525866</v>
      </c>
      <c r="T439" s="816">
        <v>174.47240775733471</v>
      </c>
      <c r="U439" s="816">
        <v>101.62178313425365</v>
      </c>
      <c r="V439" s="829">
        <v>99.55508416365646</v>
      </c>
      <c r="W439" s="816">
        <v>96.722026465316688</v>
      </c>
      <c r="X439" s="835">
        <f t="shared" si="18"/>
        <v>116.2</v>
      </c>
      <c r="Y439" s="834">
        <v>22697</v>
      </c>
      <c r="Z439" s="835">
        <v>97.2</v>
      </c>
      <c r="AA439" s="798">
        <f t="shared" si="20"/>
        <v>233508</v>
      </c>
      <c r="AB439" s="860">
        <v>105.40759189282032</v>
      </c>
      <c r="AC439" s="835">
        <v>99.9</v>
      </c>
      <c r="AD439" s="855">
        <v>97.6</v>
      </c>
      <c r="AE439" s="856">
        <v>102</v>
      </c>
      <c r="AF439" s="799">
        <f t="shared" si="21"/>
        <v>1.0580000000000001</v>
      </c>
    </row>
    <row r="440" spans="1:32" ht="13.5" customHeight="1">
      <c r="A440" s="726"/>
      <c r="B440" s="662"/>
      <c r="C440" s="608" t="s">
        <v>167</v>
      </c>
      <c r="D440" s="895">
        <v>122.4</v>
      </c>
      <c r="E440" s="645">
        <v>3803591</v>
      </c>
      <c r="F440" s="826">
        <v>417697</v>
      </c>
      <c r="G440" s="805">
        <v>126.1</v>
      </c>
      <c r="H440" s="644">
        <v>1119518.0369999998</v>
      </c>
      <c r="I440" s="1732">
        <v>0.63</v>
      </c>
      <c r="J440" s="806">
        <v>-3.5</v>
      </c>
      <c r="K440" s="1753">
        <v>1.198</v>
      </c>
      <c r="L440" s="1649">
        <v>474680</v>
      </c>
      <c r="M440" s="803"/>
      <c r="N440" s="864"/>
      <c r="O440" s="864"/>
      <c r="P440" s="864"/>
      <c r="Q440" s="864"/>
      <c r="R440" s="816">
        <v>142.11215633985503</v>
      </c>
      <c r="S440" s="816">
        <v>83.584159896718944</v>
      </c>
      <c r="T440" s="816">
        <v>139.67621282943813</v>
      </c>
      <c r="U440" s="816">
        <v>98.55224411701596</v>
      </c>
      <c r="V440" s="829">
        <v>101.70441303627561</v>
      </c>
      <c r="W440" s="816">
        <v>104.41820920565914</v>
      </c>
      <c r="X440" s="835">
        <f t="shared" si="18"/>
        <v>114.4</v>
      </c>
      <c r="Y440" s="834">
        <v>24061</v>
      </c>
      <c r="Z440" s="835">
        <v>96.4</v>
      </c>
      <c r="AA440" s="798">
        <f t="shared" si="20"/>
        <v>249595</v>
      </c>
      <c r="AB440" s="860">
        <v>111.29801614565439</v>
      </c>
      <c r="AC440" s="835">
        <v>99.8</v>
      </c>
      <c r="AD440" s="855">
        <v>98.3</v>
      </c>
      <c r="AE440" s="856">
        <v>102</v>
      </c>
      <c r="AF440" s="799">
        <f t="shared" si="21"/>
        <v>1.1080000000000001</v>
      </c>
    </row>
    <row r="441" spans="1:32" ht="13.5" customHeight="1">
      <c r="A441" s="726"/>
      <c r="B441" s="662"/>
      <c r="C441" s="611" t="s">
        <v>168</v>
      </c>
      <c r="D441" s="899">
        <v>120.5</v>
      </c>
      <c r="E441" s="652">
        <v>3782164</v>
      </c>
      <c r="F441" s="827">
        <v>479930</v>
      </c>
      <c r="G441" s="812">
        <v>119.9</v>
      </c>
      <c r="H441" s="651">
        <v>1101927.1240000001</v>
      </c>
      <c r="I441" s="1734">
        <v>0.64</v>
      </c>
      <c r="J441" s="813">
        <v>-1.3</v>
      </c>
      <c r="K441" s="1755">
        <v>1.222</v>
      </c>
      <c r="L441" s="1651">
        <v>537752</v>
      </c>
      <c r="M441" s="803"/>
      <c r="N441" s="866"/>
      <c r="O441" s="866"/>
      <c r="P441" s="866"/>
      <c r="Q441" s="866"/>
      <c r="R441" s="818">
        <v>118.29276805718068</v>
      </c>
      <c r="S441" s="818">
        <v>83.100565211915125</v>
      </c>
      <c r="T441" s="818">
        <v>177.72132670313283</v>
      </c>
      <c r="U441" s="818">
        <v>76.896699091624356</v>
      </c>
      <c r="V441" s="840">
        <v>110.72244822096695</v>
      </c>
      <c r="W441" s="818">
        <v>99.810494603973595</v>
      </c>
      <c r="X441" s="848">
        <f t="shared" si="18"/>
        <v>109.5</v>
      </c>
      <c r="Y441" s="841">
        <v>33554</v>
      </c>
      <c r="Z441" s="848">
        <v>96.3</v>
      </c>
      <c r="AA441" s="801">
        <f t="shared" si="20"/>
        <v>348432</v>
      </c>
      <c r="AB441" s="862">
        <v>113.15815012023357</v>
      </c>
      <c r="AC441" s="848">
        <v>99.6</v>
      </c>
      <c r="AD441" s="857">
        <v>98</v>
      </c>
      <c r="AE441" s="858">
        <v>101.8</v>
      </c>
      <c r="AF441" s="802">
        <f t="shared" si="21"/>
        <v>1.1299999999999999</v>
      </c>
    </row>
    <row r="442" spans="1:32" ht="13.5" customHeight="1">
      <c r="A442" s="720">
        <v>2012</v>
      </c>
      <c r="B442" s="661" t="s">
        <v>208</v>
      </c>
      <c r="C442" s="606" t="s">
        <v>418</v>
      </c>
      <c r="D442" s="893">
        <v>123.2</v>
      </c>
      <c r="E442" s="641">
        <v>3643683</v>
      </c>
      <c r="F442" s="828">
        <v>435195</v>
      </c>
      <c r="G442" s="808">
        <v>132.69999999999999</v>
      </c>
      <c r="H442" s="640">
        <v>1058293.1399999999</v>
      </c>
      <c r="I442" s="1732">
        <v>0.65</v>
      </c>
      <c r="J442" s="809">
        <v>-1.1000000000000001</v>
      </c>
      <c r="K442" s="1754">
        <v>1.109</v>
      </c>
      <c r="L442" s="1650">
        <v>380184</v>
      </c>
      <c r="M442" s="803"/>
      <c r="N442" s="864"/>
      <c r="O442" s="867"/>
      <c r="P442" s="864"/>
      <c r="Q442" s="864"/>
      <c r="R442" s="816">
        <v>144.08294738178816</v>
      </c>
      <c r="S442" s="816">
        <v>83.152378928144103</v>
      </c>
      <c r="T442" s="816">
        <v>176.83401690701149</v>
      </c>
      <c r="U442" s="816">
        <v>93.868823760818259</v>
      </c>
      <c r="V442" s="829">
        <v>103.2135162872635</v>
      </c>
      <c r="W442" s="816">
        <v>100.17031613469091</v>
      </c>
      <c r="X442" s="835">
        <f t="shared" si="18"/>
        <v>118.2</v>
      </c>
      <c r="Y442" s="868">
        <v>25341</v>
      </c>
      <c r="Z442" s="842">
        <v>96.5</v>
      </c>
      <c r="AA442" s="843">
        <f>ROUND(Y442/Z442*1000,0)</f>
        <v>262601</v>
      </c>
      <c r="AB442" s="869">
        <v>99.620508416351754</v>
      </c>
      <c r="AC442" s="842">
        <v>99.6</v>
      </c>
      <c r="AD442" s="870">
        <v>96</v>
      </c>
      <c r="AE442" s="871">
        <v>100.8</v>
      </c>
      <c r="AF442" s="847">
        <f>ROUND(AB442*AC442/AD442/AE442,3)</f>
        <v>1.0249999999999999</v>
      </c>
    </row>
    <row r="443" spans="1:32" ht="13.5" customHeight="1">
      <c r="A443" s="726"/>
      <c r="B443" s="662"/>
      <c r="C443" s="608" t="s">
        <v>419</v>
      </c>
      <c r="D443" s="895">
        <v>121.3</v>
      </c>
      <c r="E443" s="645">
        <v>3638310</v>
      </c>
      <c r="F443" s="826">
        <v>377369</v>
      </c>
      <c r="G443" s="805">
        <v>130.1</v>
      </c>
      <c r="H443" s="644">
        <v>1130689.406</v>
      </c>
      <c r="I443" s="1732">
        <v>0.65</v>
      </c>
      <c r="J443" s="806">
        <v>1.4</v>
      </c>
      <c r="K443" s="1753">
        <v>1.1759999999999999</v>
      </c>
      <c r="L443" s="1649">
        <v>505277</v>
      </c>
      <c r="M443" s="803"/>
      <c r="N443" s="864"/>
      <c r="O443" s="864"/>
      <c r="P443" s="864"/>
      <c r="Q443" s="864"/>
      <c r="R443" s="816">
        <v>124.27309949477082</v>
      </c>
      <c r="S443" s="816">
        <v>92.418398513760323</v>
      </c>
      <c r="T443" s="816">
        <v>162.45959820984589</v>
      </c>
      <c r="U443" s="816">
        <v>93.003867749088059</v>
      </c>
      <c r="V443" s="829">
        <v>100.89955796908205</v>
      </c>
      <c r="W443" s="816">
        <v>102.7790222323914</v>
      </c>
      <c r="X443" s="835">
        <f t="shared" si="18"/>
        <v>111.8</v>
      </c>
      <c r="Y443" s="834">
        <v>20178</v>
      </c>
      <c r="Z443" s="835">
        <v>96.9</v>
      </c>
      <c r="AA443" s="798">
        <f>ROUND(Y443/Z443*1000,0)</f>
        <v>208235</v>
      </c>
      <c r="AB443" s="860">
        <v>107.78442974922704</v>
      </c>
      <c r="AC443" s="835">
        <v>99.7</v>
      </c>
      <c r="AD443" s="855">
        <v>98.1</v>
      </c>
      <c r="AE443" s="856">
        <v>100.7</v>
      </c>
      <c r="AF443" s="799">
        <f>ROUND(AB443*AC443/AD443/AE443,3)</f>
        <v>1.0880000000000001</v>
      </c>
    </row>
    <row r="444" spans="1:32" ht="13.5" customHeight="1">
      <c r="A444" s="726"/>
      <c r="B444" s="662"/>
      <c r="C444" s="608" t="s">
        <v>420</v>
      </c>
      <c r="D444" s="895">
        <v>118.7</v>
      </c>
      <c r="E444" s="645">
        <v>3785373</v>
      </c>
      <c r="F444" s="826">
        <v>417239</v>
      </c>
      <c r="G444" s="805">
        <v>126.6</v>
      </c>
      <c r="H444" s="644">
        <v>1142551.47</v>
      </c>
      <c r="I444" s="1732">
        <v>0.67</v>
      </c>
      <c r="J444" s="806">
        <v>0.1</v>
      </c>
      <c r="K444" s="1753">
        <v>1.3440000000000001</v>
      </c>
      <c r="L444" s="1649">
        <v>555447</v>
      </c>
      <c r="M444" s="803"/>
      <c r="N444" s="864"/>
      <c r="O444" s="864"/>
      <c r="P444" s="864"/>
      <c r="Q444" s="864"/>
      <c r="R444" s="816">
        <v>112.53896432555987</v>
      </c>
      <c r="S444" s="816">
        <v>91.762091441526564</v>
      </c>
      <c r="T444" s="816">
        <v>155.86620387866739</v>
      </c>
      <c r="U444" s="816">
        <v>104.34323009799014</v>
      </c>
      <c r="V444" s="829">
        <v>115.01195988589619</v>
      </c>
      <c r="W444" s="816">
        <v>101.4796667048011</v>
      </c>
      <c r="X444" s="835">
        <f t="shared" si="18"/>
        <v>110.7</v>
      </c>
      <c r="Y444" s="834">
        <v>23163</v>
      </c>
      <c r="Z444" s="835">
        <v>97.2</v>
      </c>
      <c r="AA444" s="798">
        <f t="shared" ref="AA444:AA453" si="22">ROUND(Y444/Z444*1000,0)</f>
        <v>238302</v>
      </c>
      <c r="AB444" s="860">
        <v>122.45881999312948</v>
      </c>
      <c r="AC444" s="835">
        <v>100.3</v>
      </c>
      <c r="AD444" s="855">
        <v>98.4</v>
      </c>
      <c r="AE444" s="856">
        <v>100.4</v>
      </c>
      <c r="AF444" s="799">
        <f t="shared" ref="AF444:AF453" si="23">ROUND(AB444*AC444/AD444/AE444,3)</f>
        <v>1.2430000000000001</v>
      </c>
    </row>
    <row r="445" spans="1:32" ht="13.5" customHeight="1">
      <c r="A445" s="726"/>
      <c r="B445" s="662"/>
      <c r="C445" s="608" t="s">
        <v>421</v>
      </c>
      <c r="D445" s="895">
        <v>119.7</v>
      </c>
      <c r="E445" s="645">
        <v>3732543</v>
      </c>
      <c r="F445" s="826">
        <v>349315</v>
      </c>
      <c r="G445" s="805">
        <v>122.3</v>
      </c>
      <c r="H445" s="644">
        <v>1161805.3419999999</v>
      </c>
      <c r="I445" s="1732">
        <v>0.67</v>
      </c>
      <c r="J445" s="806">
        <v>-3.5</v>
      </c>
      <c r="K445" s="1753">
        <v>1.0780000000000001</v>
      </c>
      <c r="L445" s="1649">
        <v>504641</v>
      </c>
      <c r="M445" s="803"/>
      <c r="N445" s="864"/>
      <c r="O445" s="864"/>
      <c r="P445" s="864"/>
      <c r="Q445" s="864"/>
      <c r="R445" s="816">
        <v>120.64865619926165</v>
      </c>
      <c r="S445" s="816">
        <v>86.477092386170426</v>
      </c>
      <c r="T445" s="816">
        <v>157.39510691198413</v>
      </c>
      <c r="U445" s="816">
        <v>95.788604177097497</v>
      </c>
      <c r="V445" s="829">
        <v>117.0881201160432</v>
      </c>
      <c r="W445" s="816">
        <v>98.461163863783682</v>
      </c>
      <c r="X445" s="835">
        <f t="shared" si="18"/>
        <v>112.1</v>
      </c>
      <c r="Y445" s="834">
        <v>21571</v>
      </c>
      <c r="Z445" s="835">
        <v>97.1</v>
      </c>
      <c r="AA445" s="798">
        <f t="shared" si="22"/>
        <v>222152</v>
      </c>
      <c r="AB445" s="860">
        <v>100.96393850910339</v>
      </c>
      <c r="AC445" s="835">
        <v>99.9</v>
      </c>
      <c r="AD445" s="855">
        <v>99</v>
      </c>
      <c r="AE445" s="856">
        <v>102.2</v>
      </c>
      <c r="AF445" s="799">
        <f t="shared" si="23"/>
        <v>0.997</v>
      </c>
    </row>
    <row r="446" spans="1:32" ht="13.5" customHeight="1">
      <c r="A446" s="726"/>
      <c r="B446" s="662"/>
      <c r="C446" s="608" t="s">
        <v>422</v>
      </c>
      <c r="D446" s="895">
        <v>117.9</v>
      </c>
      <c r="E446" s="645">
        <v>3760554</v>
      </c>
      <c r="F446" s="826">
        <v>426882</v>
      </c>
      <c r="G446" s="805">
        <v>123.2</v>
      </c>
      <c r="H446" s="644">
        <v>1103953.9630000002</v>
      </c>
      <c r="I446" s="1732">
        <v>0.68</v>
      </c>
      <c r="J446" s="806">
        <v>-1.2</v>
      </c>
      <c r="K446" s="1753">
        <v>1.079</v>
      </c>
      <c r="L446" s="1649">
        <v>457833</v>
      </c>
      <c r="M446" s="803"/>
      <c r="N446" s="864"/>
      <c r="O446" s="864"/>
      <c r="P446" s="864"/>
      <c r="Q446" s="864"/>
      <c r="R446" s="816">
        <v>122.31363483813617</v>
      </c>
      <c r="S446" s="816">
        <v>92.988349392279119</v>
      </c>
      <c r="T446" s="816">
        <v>150.10551566384888</v>
      </c>
      <c r="U446" s="816">
        <v>87.571522065660545</v>
      </c>
      <c r="V446" s="829">
        <v>117.37164860562275</v>
      </c>
      <c r="W446" s="816">
        <v>109.23581970026311</v>
      </c>
      <c r="X446" s="835">
        <f t="shared" si="18"/>
        <v>113.4</v>
      </c>
      <c r="Y446" s="834">
        <v>21557</v>
      </c>
      <c r="Z446" s="835">
        <v>97</v>
      </c>
      <c r="AA446" s="798">
        <f t="shared" si="22"/>
        <v>222237</v>
      </c>
      <c r="AB446" s="860">
        <v>99.620508416351754</v>
      </c>
      <c r="AC446" s="835">
        <v>99.4</v>
      </c>
      <c r="AD446" s="855">
        <v>97.4</v>
      </c>
      <c r="AE446" s="856">
        <v>102</v>
      </c>
      <c r="AF446" s="799">
        <f>ROUND(AB446*AC446/AD446/AE446,3)</f>
        <v>0.997</v>
      </c>
    </row>
    <row r="447" spans="1:32" ht="13.5" customHeight="1">
      <c r="A447" s="726"/>
      <c r="B447" s="662"/>
      <c r="C447" s="608" t="s">
        <v>423</v>
      </c>
      <c r="D447" s="895">
        <v>117.2</v>
      </c>
      <c r="E447" s="645">
        <v>3884889</v>
      </c>
      <c r="F447" s="826">
        <v>450219</v>
      </c>
      <c r="G447" s="805">
        <v>118.6</v>
      </c>
      <c r="H447" s="644">
        <v>1166342.49</v>
      </c>
      <c r="I447" s="1732">
        <v>0.68</v>
      </c>
      <c r="J447" s="806">
        <v>-3.9</v>
      </c>
      <c r="K447" s="1753">
        <v>1.1559999999999999</v>
      </c>
      <c r="L447" s="1649">
        <v>500483</v>
      </c>
      <c r="M447" s="803"/>
      <c r="N447" s="864"/>
      <c r="O447" s="864"/>
      <c r="P447" s="864"/>
      <c r="Q447" s="864"/>
      <c r="R447" s="816">
        <v>117.91899734233129</v>
      </c>
      <c r="S447" s="816">
        <v>90.345849864601064</v>
      </c>
      <c r="T447" s="816">
        <v>122.83097762307314</v>
      </c>
      <c r="U447" s="816">
        <v>90.219131321078621</v>
      </c>
      <c r="V447" s="829">
        <v>105.9116099784237</v>
      </c>
      <c r="W447" s="816">
        <v>100.86996911108567</v>
      </c>
      <c r="X447" s="835">
        <f t="shared" si="18"/>
        <v>106.4</v>
      </c>
      <c r="Y447" s="834">
        <v>21210</v>
      </c>
      <c r="Z447" s="835">
        <v>96.6</v>
      </c>
      <c r="AA447" s="798">
        <f t="shared" si="22"/>
        <v>219565</v>
      </c>
      <c r="AB447" s="860">
        <v>109.33454139470969</v>
      </c>
      <c r="AC447" s="835">
        <v>98.6</v>
      </c>
      <c r="AD447" s="855">
        <v>99.1</v>
      </c>
      <c r="AE447" s="856">
        <v>101.8</v>
      </c>
      <c r="AF447" s="799">
        <f t="shared" si="23"/>
        <v>1.069</v>
      </c>
    </row>
    <row r="448" spans="1:32" ht="13.5" customHeight="1">
      <c r="A448" s="726"/>
      <c r="B448" s="662"/>
      <c r="C448" s="608" t="s">
        <v>424</v>
      </c>
      <c r="D448" s="895">
        <v>116.3</v>
      </c>
      <c r="E448" s="645">
        <v>3962301</v>
      </c>
      <c r="F448" s="826">
        <v>478920</v>
      </c>
      <c r="G448" s="805">
        <v>118.6</v>
      </c>
      <c r="H448" s="644">
        <v>1156693.2549999999</v>
      </c>
      <c r="I448" s="1732">
        <v>0.69</v>
      </c>
      <c r="J448" s="806">
        <v>-5.3</v>
      </c>
      <c r="K448" s="1753">
        <v>1.08</v>
      </c>
      <c r="L448" s="1649">
        <v>483545</v>
      </c>
      <c r="M448" s="803"/>
      <c r="N448" s="864"/>
      <c r="O448" s="864"/>
      <c r="P448" s="864"/>
      <c r="Q448" s="864"/>
      <c r="R448" s="816">
        <v>113.86415140548041</v>
      </c>
      <c r="S448" s="816">
        <v>95.190432332010843</v>
      </c>
      <c r="T448" s="816">
        <v>149.34106414719051</v>
      </c>
      <c r="U448" s="816">
        <v>95.335029683141414</v>
      </c>
      <c r="V448" s="829">
        <v>92.713816092511323</v>
      </c>
      <c r="W448" s="816">
        <v>97.351714144071991</v>
      </c>
      <c r="X448" s="835">
        <f t="shared" si="18"/>
        <v>106</v>
      </c>
      <c r="Y448" s="834">
        <v>26527</v>
      </c>
      <c r="Z448" s="835">
        <v>96.5</v>
      </c>
      <c r="AA448" s="798">
        <f t="shared" si="22"/>
        <v>274891</v>
      </c>
      <c r="AB448" s="860">
        <v>102.61739093095154</v>
      </c>
      <c r="AC448" s="835">
        <v>97.9</v>
      </c>
      <c r="AD448" s="855">
        <v>98.4</v>
      </c>
      <c r="AE448" s="856">
        <v>102.2</v>
      </c>
      <c r="AF448" s="799">
        <f t="shared" si="23"/>
        <v>0.999</v>
      </c>
    </row>
    <row r="449" spans="1:32" ht="13.5" customHeight="1">
      <c r="A449" s="726"/>
      <c r="B449" s="662"/>
      <c r="C449" s="608" t="s">
        <v>425</v>
      </c>
      <c r="D449" s="895">
        <v>115.1</v>
      </c>
      <c r="E449" s="645">
        <v>3841250</v>
      </c>
      <c r="F449" s="826">
        <v>391594</v>
      </c>
      <c r="G449" s="805">
        <v>119.1</v>
      </c>
      <c r="H449" s="644">
        <v>1115442.0319999999</v>
      </c>
      <c r="I449" s="1732">
        <v>0.69</v>
      </c>
      <c r="J449" s="806">
        <v>-0.8</v>
      </c>
      <c r="K449" s="1753">
        <v>1.052</v>
      </c>
      <c r="L449" s="1649">
        <v>462571</v>
      </c>
      <c r="M449" s="803"/>
      <c r="N449" s="864"/>
      <c r="O449" s="864"/>
      <c r="P449" s="864"/>
      <c r="Q449" s="864"/>
      <c r="R449" s="816">
        <v>111.00990231026694</v>
      </c>
      <c r="S449" s="816">
        <v>93.230146734681028</v>
      </c>
      <c r="T449" s="816">
        <v>140.04478766782699</v>
      </c>
      <c r="U449" s="816">
        <v>96.695753165009663</v>
      </c>
      <c r="V449" s="829">
        <v>110.51208837385954</v>
      </c>
      <c r="W449" s="816">
        <v>97.481649696831013</v>
      </c>
      <c r="X449" s="835">
        <f t="shared" si="18"/>
        <v>107.6</v>
      </c>
      <c r="Y449" s="834">
        <v>19789</v>
      </c>
      <c r="Z449" s="835">
        <v>96.7</v>
      </c>
      <c r="AA449" s="798">
        <f t="shared" si="22"/>
        <v>204643</v>
      </c>
      <c r="AB449" s="860">
        <v>98.690441429062162</v>
      </c>
      <c r="AC449" s="835">
        <v>98</v>
      </c>
      <c r="AD449" s="855">
        <v>97.4</v>
      </c>
      <c r="AE449" s="856">
        <v>102.1</v>
      </c>
      <c r="AF449" s="799">
        <f t="shared" si="23"/>
        <v>0.97299999999999998</v>
      </c>
    </row>
    <row r="450" spans="1:32" ht="13.5" customHeight="1">
      <c r="A450" s="726"/>
      <c r="B450" s="662"/>
      <c r="C450" s="608" t="s">
        <v>426</v>
      </c>
      <c r="D450" s="895">
        <v>114.3</v>
      </c>
      <c r="E450" s="645">
        <v>3778162</v>
      </c>
      <c r="F450" s="826">
        <v>364759</v>
      </c>
      <c r="G450" s="805">
        <v>118.5</v>
      </c>
      <c r="H450" s="644">
        <v>1129419.4740000002</v>
      </c>
      <c r="I450" s="1732">
        <v>0.69</v>
      </c>
      <c r="J450" s="806">
        <v>-2.4</v>
      </c>
      <c r="K450" s="1753">
        <v>1.141</v>
      </c>
      <c r="L450" s="1649">
        <v>490068</v>
      </c>
      <c r="M450" s="803"/>
      <c r="N450" s="864"/>
      <c r="O450" s="864"/>
      <c r="P450" s="864"/>
      <c r="Q450" s="864"/>
      <c r="R450" s="816">
        <v>119.33479550463957</v>
      </c>
      <c r="S450" s="816">
        <v>88.834616474589097</v>
      </c>
      <c r="T450" s="816">
        <v>134.74823073097966</v>
      </c>
      <c r="U450" s="816">
        <v>99.026915099063018</v>
      </c>
      <c r="V450" s="829">
        <v>106.55183560005493</v>
      </c>
      <c r="W450" s="816">
        <v>94.882938641650455</v>
      </c>
      <c r="X450" s="835">
        <f t="shared" si="18"/>
        <v>108.2</v>
      </c>
      <c r="Y450" s="834">
        <v>19317</v>
      </c>
      <c r="Z450" s="835">
        <v>96.6</v>
      </c>
      <c r="AA450" s="798">
        <f t="shared" si="22"/>
        <v>199969</v>
      </c>
      <c r="AB450" s="860">
        <v>107.26772586739949</v>
      </c>
      <c r="AC450" s="835">
        <v>98.3</v>
      </c>
      <c r="AD450" s="855">
        <v>97.9</v>
      </c>
      <c r="AE450" s="856">
        <v>102.1</v>
      </c>
      <c r="AF450" s="799">
        <f t="shared" si="23"/>
        <v>1.0549999999999999</v>
      </c>
    </row>
    <row r="451" spans="1:32" ht="13.5" customHeight="1">
      <c r="A451" s="726"/>
      <c r="B451" s="662"/>
      <c r="C451" s="608" t="s">
        <v>166</v>
      </c>
      <c r="D451" s="895">
        <v>108.8</v>
      </c>
      <c r="E451" s="645">
        <v>3718530</v>
      </c>
      <c r="F451" s="826">
        <v>507370</v>
      </c>
      <c r="G451" s="805">
        <v>107.3</v>
      </c>
      <c r="H451" s="644">
        <v>1129068.0939999998</v>
      </c>
      <c r="I451" s="1732">
        <v>0.69</v>
      </c>
      <c r="J451" s="806">
        <v>-3.7</v>
      </c>
      <c r="K451" s="1753">
        <v>1.0369999999999999</v>
      </c>
      <c r="L451" s="1649">
        <v>457676</v>
      </c>
      <c r="M451" s="803"/>
      <c r="N451" s="864"/>
      <c r="O451" s="864"/>
      <c r="P451" s="864"/>
      <c r="Q451" s="864"/>
      <c r="R451" s="816">
        <v>101.30319010948142</v>
      </c>
      <c r="S451" s="816">
        <v>89.309575540021427</v>
      </c>
      <c r="T451" s="816">
        <v>129.2059572352064</v>
      </c>
      <c r="U451" s="816">
        <v>89.944876975895866</v>
      </c>
      <c r="V451" s="829">
        <v>88.56149563221733</v>
      </c>
      <c r="W451" s="816">
        <v>96.951912443274963</v>
      </c>
      <c r="X451" s="835">
        <f t="shared" si="18"/>
        <v>97</v>
      </c>
      <c r="Y451" s="834">
        <v>21853</v>
      </c>
      <c r="Z451" s="835">
        <v>96.3</v>
      </c>
      <c r="AA451" s="798">
        <f t="shared" si="22"/>
        <v>226926</v>
      </c>
      <c r="AB451" s="860">
        <v>97.140329783579503</v>
      </c>
      <c r="AC451" s="835">
        <v>98.2</v>
      </c>
      <c r="AD451" s="855">
        <v>97.6</v>
      </c>
      <c r="AE451" s="856">
        <v>102</v>
      </c>
      <c r="AF451" s="799">
        <f t="shared" si="23"/>
        <v>0.95799999999999996</v>
      </c>
    </row>
    <row r="452" spans="1:32" ht="13.5" customHeight="1">
      <c r="A452" s="726"/>
      <c r="B452" s="662"/>
      <c r="C452" s="608" t="s">
        <v>167</v>
      </c>
      <c r="D452" s="895">
        <v>104.4</v>
      </c>
      <c r="E452" s="645">
        <v>3557941</v>
      </c>
      <c r="F452" s="826">
        <v>475743</v>
      </c>
      <c r="G452" s="805">
        <v>100.8</v>
      </c>
      <c r="H452" s="644">
        <v>1171890.9539999999</v>
      </c>
      <c r="I452" s="1732">
        <v>0.69</v>
      </c>
      <c r="J452" s="806">
        <v>0</v>
      </c>
      <c r="K452" s="1753">
        <v>1.028</v>
      </c>
      <c r="L452" s="1649">
        <v>434408</v>
      </c>
      <c r="M452" s="803"/>
      <c r="N452" s="864"/>
      <c r="O452" s="864"/>
      <c r="P452" s="864"/>
      <c r="Q452" s="864"/>
      <c r="R452" s="816">
        <v>93.669206418315241</v>
      </c>
      <c r="S452" s="816">
        <v>92.383856036274338</v>
      </c>
      <c r="T452" s="816">
        <v>122.96748682247642</v>
      </c>
      <c r="U452" s="816">
        <v>97.560709176739863</v>
      </c>
      <c r="V452" s="829">
        <v>77.732536546340498</v>
      </c>
      <c r="W452" s="816">
        <v>94.243255920375233</v>
      </c>
      <c r="X452" s="835">
        <f t="shared" si="18"/>
        <v>92.7</v>
      </c>
      <c r="Y452" s="834">
        <v>23913</v>
      </c>
      <c r="Z452" s="835">
        <v>95.7</v>
      </c>
      <c r="AA452" s="798">
        <f t="shared" si="22"/>
        <v>249875</v>
      </c>
      <c r="AB452" s="860">
        <v>97.036989007214004</v>
      </c>
      <c r="AC452" s="835">
        <v>98</v>
      </c>
      <c r="AD452" s="855">
        <v>98.2</v>
      </c>
      <c r="AE452" s="856">
        <v>101.9</v>
      </c>
      <c r="AF452" s="799">
        <f t="shared" si="23"/>
        <v>0.95</v>
      </c>
    </row>
    <row r="453" spans="1:32" ht="13.5" customHeight="1">
      <c r="A453" s="750"/>
      <c r="B453" s="788"/>
      <c r="C453" s="611" t="s">
        <v>168</v>
      </c>
      <c r="D453" s="899">
        <v>110.9</v>
      </c>
      <c r="E453" s="652">
        <v>3532958</v>
      </c>
      <c r="F453" s="827">
        <v>578991</v>
      </c>
      <c r="G453" s="812">
        <v>106.1</v>
      </c>
      <c r="H453" s="651">
        <v>1132240.68</v>
      </c>
      <c r="I453" s="1734">
        <v>0.69</v>
      </c>
      <c r="J453" s="813">
        <v>0.5</v>
      </c>
      <c r="K453" s="1755">
        <v>1.0840000000000001</v>
      </c>
      <c r="L453" s="1651">
        <v>496218</v>
      </c>
      <c r="M453" s="803"/>
      <c r="N453" s="866"/>
      <c r="O453" s="866"/>
      <c r="P453" s="866"/>
      <c r="Q453" s="866"/>
      <c r="R453" s="818">
        <v>101.15594710060137</v>
      </c>
      <c r="S453" s="818">
        <v>87.720621575665987</v>
      </c>
      <c r="T453" s="818">
        <v>108.60671904525115</v>
      </c>
      <c r="U453" s="818">
        <v>97.993187182604984</v>
      </c>
      <c r="V453" s="840">
        <v>97.177103283311894</v>
      </c>
      <c r="W453" s="818">
        <v>95.83246768104334</v>
      </c>
      <c r="X453" s="848">
        <f t="shared" si="18"/>
        <v>97.1</v>
      </c>
      <c r="Y453" s="841">
        <v>32402</v>
      </c>
      <c r="Z453" s="848">
        <v>95.8</v>
      </c>
      <c r="AA453" s="801">
        <f t="shared" si="22"/>
        <v>338225</v>
      </c>
      <c r="AB453" s="862">
        <v>102.30736860185502</v>
      </c>
      <c r="AC453" s="848">
        <v>98.3</v>
      </c>
      <c r="AD453" s="857">
        <v>98.3</v>
      </c>
      <c r="AE453" s="858">
        <v>102.1</v>
      </c>
      <c r="AF453" s="802">
        <f t="shared" si="23"/>
        <v>1.002</v>
      </c>
    </row>
    <row r="454" spans="1:32" ht="13.5" customHeight="1">
      <c r="A454" s="726">
        <v>2013</v>
      </c>
      <c r="B454" s="662" t="s">
        <v>212</v>
      </c>
      <c r="C454" s="606" t="s">
        <v>418</v>
      </c>
      <c r="D454" s="893">
        <v>107.9</v>
      </c>
      <c r="E454" s="641">
        <v>3464235</v>
      </c>
      <c r="F454" s="828">
        <v>357226</v>
      </c>
      <c r="G454" s="808">
        <v>105.7</v>
      </c>
      <c r="H454" s="640">
        <v>1035190.04</v>
      </c>
      <c r="I454" s="1732">
        <v>0.7</v>
      </c>
      <c r="J454" s="809">
        <v>-5.9</v>
      </c>
      <c r="K454" s="1754">
        <v>0.996</v>
      </c>
      <c r="L454" s="1650">
        <v>405986</v>
      </c>
      <c r="M454" s="803"/>
      <c r="N454" s="864"/>
      <c r="O454" s="867"/>
      <c r="P454" s="864"/>
      <c r="Q454" s="864"/>
      <c r="R454" s="872">
        <v>88.2</v>
      </c>
      <c r="S454" s="873">
        <v>93.1</v>
      </c>
      <c r="T454" s="873">
        <v>105.1</v>
      </c>
      <c r="U454" s="873">
        <v>96.3</v>
      </c>
      <c r="V454" s="874">
        <v>103.6</v>
      </c>
      <c r="W454" s="873">
        <v>79.599999999999994</v>
      </c>
      <c r="X454" s="835">
        <f>ROUND((R454*R$5+S454*S$5+T454*T$5+U454*U$5+V454*V$5+W454*W$5)/SUM($R$5:$W$5),1)</f>
        <v>94.8</v>
      </c>
      <c r="Y454" s="868">
        <v>24509</v>
      </c>
      <c r="Z454" s="842">
        <v>95.6</v>
      </c>
      <c r="AA454" s="843">
        <f>ROUND(Y454/Z454*1000,0)</f>
        <v>256370</v>
      </c>
      <c r="AB454" s="875">
        <v>89.8</v>
      </c>
      <c r="AC454" s="842">
        <v>98.7</v>
      </c>
      <c r="AD454" s="870">
        <v>95.8</v>
      </c>
      <c r="AE454" s="871">
        <v>100.5</v>
      </c>
      <c r="AF454" s="847">
        <f>ROUND(AB454*AC454/AD454/AE454,3)</f>
        <v>0.92100000000000004</v>
      </c>
    </row>
    <row r="455" spans="1:32" ht="13.5" customHeight="1">
      <c r="A455" s="726"/>
      <c r="B455" s="662"/>
      <c r="C455" s="608" t="s">
        <v>419</v>
      </c>
      <c r="D455" s="895">
        <v>107.6</v>
      </c>
      <c r="E455" s="645">
        <v>3357573</v>
      </c>
      <c r="F455" s="826">
        <v>386182</v>
      </c>
      <c r="G455" s="805">
        <v>106</v>
      </c>
      <c r="H455" s="644">
        <v>1089869.7420000001</v>
      </c>
      <c r="I455" s="1732">
        <v>0.71</v>
      </c>
      <c r="J455" s="806">
        <v>-5.7</v>
      </c>
      <c r="K455" s="1753">
        <v>1.0209999999999999</v>
      </c>
      <c r="L455" s="1649">
        <v>442426</v>
      </c>
      <c r="M455" s="803"/>
      <c r="N455" s="864"/>
      <c r="O455" s="864"/>
      <c r="P455" s="864"/>
      <c r="Q455" s="864"/>
      <c r="R455" s="872">
        <v>96.9</v>
      </c>
      <c r="S455" s="873">
        <v>87.7</v>
      </c>
      <c r="T455" s="873">
        <v>105.1</v>
      </c>
      <c r="U455" s="873">
        <v>96.4</v>
      </c>
      <c r="V455" s="874">
        <v>97</v>
      </c>
      <c r="W455" s="873">
        <v>82</v>
      </c>
      <c r="X455" s="835">
        <f t="shared" ref="X455:X461" si="24">ROUND((R455*R$5+S455*S$5+T455*T$5+U455*U$5+V455*V$5+W455*W$5)/SUM($R$5:$W$5),1)</f>
        <v>95.1</v>
      </c>
      <c r="Y455" s="834">
        <v>19130.91</v>
      </c>
      <c r="Z455" s="835">
        <v>95.5</v>
      </c>
      <c r="AA455" s="798">
        <f>ROUND(Y455/Z455*1000,0)</f>
        <v>200324</v>
      </c>
      <c r="AB455" s="875">
        <v>94</v>
      </c>
      <c r="AC455" s="835">
        <v>99.1</v>
      </c>
      <c r="AD455" s="855">
        <v>98.3</v>
      </c>
      <c r="AE455" s="856">
        <v>100.4</v>
      </c>
      <c r="AF455" s="799">
        <f>ROUND(AB455*AC455/AD455/AE455,3)</f>
        <v>0.94399999999999995</v>
      </c>
    </row>
    <row r="456" spans="1:32" ht="13.5" customHeight="1">
      <c r="A456" s="726"/>
      <c r="B456" s="662"/>
      <c r="C456" s="608" t="s">
        <v>420</v>
      </c>
      <c r="D456" s="895">
        <v>112.1</v>
      </c>
      <c r="E456" s="645">
        <v>3637549</v>
      </c>
      <c r="F456" s="826">
        <v>421400</v>
      </c>
      <c r="G456" s="805">
        <v>110.2</v>
      </c>
      <c r="H456" s="644">
        <v>1090160.544</v>
      </c>
      <c r="I456" s="1732">
        <v>0.72</v>
      </c>
      <c r="J456" s="806">
        <v>3.5</v>
      </c>
      <c r="K456" s="1753">
        <v>1.254</v>
      </c>
      <c r="L456" s="1649">
        <v>562179</v>
      </c>
      <c r="M456" s="803"/>
      <c r="N456" s="864"/>
      <c r="O456" s="864"/>
      <c r="P456" s="864"/>
      <c r="Q456" s="864"/>
      <c r="R456" s="872">
        <v>104.5</v>
      </c>
      <c r="S456" s="873">
        <v>88.7</v>
      </c>
      <c r="T456" s="873">
        <v>128.9</v>
      </c>
      <c r="U456" s="873">
        <v>88.6</v>
      </c>
      <c r="V456" s="874">
        <v>93.3</v>
      </c>
      <c r="W456" s="873">
        <v>87.2</v>
      </c>
      <c r="X456" s="835">
        <f t="shared" si="24"/>
        <v>98.8</v>
      </c>
      <c r="Y456" s="834">
        <v>23371.93</v>
      </c>
      <c r="Z456" s="835">
        <v>95.9</v>
      </c>
      <c r="AA456" s="798">
        <f t="shared" ref="AA456:AA519" si="25">ROUND(Y456/Z456*1000,0)</f>
        <v>243711</v>
      </c>
      <c r="AB456" s="875">
        <v>115.4</v>
      </c>
      <c r="AC456" s="835">
        <v>99.2</v>
      </c>
      <c r="AD456" s="855">
        <v>98.4</v>
      </c>
      <c r="AE456" s="856">
        <v>100.3</v>
      </c>
      <c r="AF456" s="799">
        <f>ROUND(AB456*AC456/AD456/AE456,3)</f>
        <v>1.1599999999999999</v>
      </c>
    </row>
    <row r="457" spans="1:32" ht="13.5" customHeight="1">
      <c r="A457" s="726"/>
      <c r="B457" s="662"/>
      <c r="C457" s="608" t="s">
        <v>421</v>
      </c>
      <c r="D457" s="895">
        <v>109.2</v>
      </c>
      <c r="E457" s="645">
        <v>3543012</v>
      </c>
      <c r="F457" s="826">
        <v>359078</v>
      </c>
      <c r="G457" s="805">
        <v>102.6</v>
      </c>
      <c r="H457" s="644">
        <v>1149093.882</v>
      </c>
      <c r="I457" s="1732">
        <v>0.73</v>
      </c>
      <c r="J457" s="806">
        <v>-2.6</v>
      </c>
      <c r="K457" s="1753">
        <v>1.004</v>
      </c>
      <c r="L457" s="1649">
        <v>507632</v>
      </c>
      <c r="M457" s="803"/>
      <c r="N457" s="864"/>
      <c r="O457" s="864"/>
      <c r="P457" s="864"/>
      <c r="Q457" s="864"/>
      <c r="R457" s="872">
        <v>93</v>
      </c>
      <c r="S457" s="873">
        <v>91.1</v>
      </c>
      <c r="T457" s="873">
        <v>107.9</v>
      </c>
      <c r="U457" s="873">
        <v>96.4</v>
      </c>
      <c r="V457" s="874">
        <v>83.9</v>
      </c>
      <c r="W457" s="873">
        <v>87.2</v>
      </c>
      <c r="X457" s="835">
        <f t="shared" si="24"/>
        <v>92</v>
      </c>
      <c r="Y457" s="834">
        <v>21135.11</v>
      </c>
      <c r="Z457" s="835">
        <v>96.2</v>
      </c>
      <c r="AA457" s="798">
        <f t="shared" si="25"/>
        <v>219700</v>
      </c>
      <c r="AB457" s="875">
        <v>93.8</v>
      </c>
      <c r="AC457" s="835">
        <v>99.4</v>
      </c>
      <c r="AD457" s="855">
        <v>99</v>
      </c>
      <c r="AE457" s="856">
        <v>101.4</v>
      </c>
      <c r="AF457" s="799">
        <f>ROUND(AB457*AC457/AD457/AE457,3)</f>
        <v>0.92900000000000005</v>
      </c>
    </row>
    <row r="458" spans="1:32" ht="13.5" customHeight="1">
      <c r="A458" s="726"/>
      <c r="B458" s="662"/>
      <c r="C458" s="608" t="s">
        <v>422</v>
      </c>
      <c r="D458" s="895">
        <v>109.3</v>
      </c>
      <c r="E458" s="645">
        <v>3613642</v>
      </c>
      <c r="F458" s="826">
        <v>390781</v>
      </c>
      <c r="G458" s="805">
        <v>106.4</v>
      </c>
      <c r="H458" s="644">
        <v>1108948.794</v>
      </c>
      <c r="I458" s="1732">
        <v>0.74</v>
      </c>
      <c r="J458" s="806">
        <v>-1.6</v>
      </c>
      <c r="K458" s="1753">
        <v>1.0029999999999999</v>
      </c>
      <c r="L458" s="1649">
        <v>477867</v>
      </c>
      <c r="M458" s="803"/>
      <c r="N458" s="864"/>
      <c r="O458" s="864"/>
      <c r="P458" s="864"/>
      <c r="Q458" s="864"/>
      <c r="R458" s="872">
        <v>101.8</v>
      </c>
      <c r="S458" s="873">
        <v>88.2</v>
      </c>
      <c r="T458" s="873">
        <v>112.8</v>
      </c>
      <c r="U458" s="873">
        <v>99.5</v>
      </c>
      <c r="V458" s="874">
        <v>85.6</v>
      </c>
      <c r="W458" s="873">
        <v>83.6</v>
      </c>
      <c r="X458" s="835">
        <f t="shared" si="24"/>
        <v>95.4</v>
      </c>
      <c r="Y458" s="834">
        <v>21095.94</v>
      </c>
      <c r="Z458" s="835">
        <v>96.7</v>
      </c>
      <c r="AA458" s="798">
        <f t="shared" si="25"/>
        <v>218159</v>
      </c>
      <c r="AB458" s="875">
        <v>92.6</v>
      </c>
      <c r="AC458" s="835">
        <v>99.3</v>
      </c>
      <c r="AD458" s="855">
        <v>97.9</v>
      </c>
      <c r="AE458" s="856">
        <v>101.2</v>
      </c>
      <c r="AF458" s="799">
        <f>ROUND(AB458*AC458/AD458/AE458,3)</f>
        <v>0.92800000000000005</v>
      </c>
    </row>
    <row r="459" spans="1:32" ht="13.5" customHeight="1">
      <c r="A459" s="726"/>
      <c r="B459" s="662"/>
      <c r="C459" s="608" t="s">
        <v>423</v>
      </c>
      <c r="D459" s="895">
        <v>109.5</v>
      </c>
      <c r="E459" s="645">
        <v>3737419</v>
      </c>
      <c r="F459" s="826">
        <v>476706</v>
      </c>
      <c r="G459" s="805">
        <v>107.2</v>
      </c>
      <c r="H459" s="644">
        <v>1151538.135</v>
      </c>
      <c r="I459" s="1732">
        <v>0.75</v>
      </c>
      <c r="J459" s="806">
        <v>3</v>
      </c>
      <c r="K459" s="1753">
        <v>1.0740000000000001</v>
      </c>
      <c r="L459" s="1649">
        <v>511289</v>
      </c>
      <c r="M459" s="803"/>
      <c r="N459" s="864"/>
      <c r="O459" s="864"/>
      <c r="P459" s="864"/>
      <c r="Q459" s="864"/>
      <c r="R459" s="872">
        <v>102.5</v>
      </c>
      <c r="S459" s="873">
        <v>84.7</v>
      </c>
      <c r="T459" s="873">
        <v>124.2</v>
      </c>
      <c r="U459" s="873">
        <v>98.8</v>
      </c>
      <c r="V459" s="874">
        <v>87.8</v>
      </c>
      <c r="W459" s="873">
        <v>86.6</v>
      </c>
      <c r="X459" s="835">
        <f t="shared" si="24"/>
        <v>96.1</v>
      </c>
      <c r="Y459" s="834">
        <v>22045.23</v>
      </c>
      <c r="Z459" s="835">
        <v>96.8</v>
      </c>
      <c r="AA459" s="798">
        <f t="shared" si="25"/>
        <v>227740</v>
      </c>
      <c r="AB459" s="875">
        <v>100.6</v>
      </c>
      <c r="AC459" s="835">
        <v>99.2</v>
      </c>
      <c r="AD459" s="855">
        <v>99.2</v>
      </c>
      <c r="AE459" s="856">
        <v>101.3</v>
      </c>
      <c r="AF459" s="799">
        <f t="shared" ref="AF459:AF522" si="26">ROUND(AB459*AC459/AD459/AE459,3)</f>
        <v>0.99299999999999999</v>
      </c>
    </row>
    <row r="460" spans="1:32" ht="13.5" customHeight="1">
      <c r="A460" s="726"/>
      <c r="B460" s="662"/>
      <c r="C460" s="608" t="s">
        <v>424</v>
      </c>
      <c r="D460" s="895">
        <v>113</v>
      </c>
      <c r="E460" s="645">
        <v>3994789</v>
      </c>
      <c r="F460" s="826">
        <v>356410</v>
      </c>
      <c r="G460" s="805">
        <v>113.2</v>
      </c>
      <c r="H460" s="644">
        <v>1147759.1730000002</v>
      </c>
      <c r="I460" s="1732">
        <v>0.76</v>
      </c>
      <c r="J460" s="806">
        <v>-1.6</v>
      </c>
      <c r="K460" s="1753">
        <v>1.0920000000000001</v>
      </c>
      <c r="L460" s="1649">
        <v>494809</v>
      </c>
      <c r="M460" s="803"/>
      <c r="N460" s="864"/>
      <c r="O460" s="864"/>
      <c r="P460" s="864"/>
      <c r="Q460" s="864"/>
      <c r="R460" s="872">
        <v>113.7</v>
      </c>
      <c r="S460" s="873">
        <v>88.4</v>
      </c>
      <c r="T460" s="873">
        <v>122.8</v>
      </c>
      <c r="U460" s="873">
        <v>100.4</v>
      </c>
      <c r="V460" s="874">
        <v>89.3</v>
      </c>
      <c r="W460" s="873">
        <v>98.4</v>
      </c>
      <c r="X460" s="835">
        <f t="shared" si="24"/>
        <v>101.5</v>
      </c>
      <c r="Y460" s="834">
        <v>25133.7</v>
      </c>
      <c r="Z460" s="835">
        <v>96.9</v>
      </c>
      <c r="AA460" s="798">
        <f t="shared" si="25"/>
        <v>259378</v>
      </c>
      <c r="AB460" s="875">
        <v>101.7</v>
      </c>
      <c r="AC460" s="835">
        <v>99.4</v>
      </c>
      <c r="AD460" s="855">
        <v>98.7</v>
      </c>
      <c r="AE460" s="856">
        <v>101.4</v>
      </c>
      <c r="AF460" s="799">
        <f t="shared" si="26"/>
        <v>1.01</v>
      </c>
    </row>
    <row r="461" spans="1:32" ht="13.5" customHeight="1">
      <c r="A461" s="726"/>
      <c r="B461" s="662"/>
      <c r="C461" s="608" t="s">
        <v>425</v>
      </c>
      <c r="D461" s="895">
        <v>113.7</v>
      </c>
      <c r="E461" s="645">
        <v>3784335</v>
      </c>
      <c r="F461" s="826">
        <v>409197</v>
      </c>
      <c r="G461" s="805">
        <v>111.8</v>
      </c>
      <c r="H461" s="644">
        <v>1091953.6740000001</v>
      </c>
      <c r="I461" s="1732">
        <v>0.78</v>
      </c>
      <c r="J461" s="806">
        <v>-0.5</v>
      </c>
      <c r="K461" s="1753">
        <v>0.996</v>
      </c>
      <c r="L461" s="1649">
        <v>503993</v>
      </c>
      <c r="M461" s="803"/>
      <c r="N461" s="864"/>
      <c r="O461" s="864"/>
      <c r="P461" s="864"/>
      <c r="Q461" s="864"/>
      <c r="R461" s="872">
        <v>104.8</v>
      </c>
      <c r="S461" s="873">
        <v>92.9</v>
      </c>
      <c r="T461" s="873">
        <v>122.5</v>
      </c>
      <c r="U461" s="873">
        <v>100.9</v>
      </c>
      <c r="V461" s="874">
        <v>93.4</v>
      </c>
      <c r="W461" s="873">
        <v>88.1</v>
      </c>
      <c r="X461" s="835">
        <f t="shared" si="24"/>
        <v>100.3</v>
      </c>
      <c r="Y461" s="834">
        <v>19684.02</v>
      </c>
      <c r="Z461" s="835">
        <v>97</v>
      </c>
      <c r="AA461" s="798">
        <f t="shared" si="25"/>
        <v>202928</v>
      </c>
      <c r="AB461" s="875">
        <v>92.2</v>
      </c>
      <c r="AC461" s="835">
        <v>99.6</v>
      </c>
      <c r="AD461" s="855">
        <v>98.3</v>
      </c>
      <c r="AE461" s="856">
        <v>101.4</v>
      </c>
      <c r="AF461" s="799">
        <f t="shared" si="26"/>
        <v>0.92100000000000004</v>
      </c>
    </row>
    <row r="462" spans="1:32" ht="13.5" customHeight="1">
      <c r="A462" s="726"/>
      <c r="B462" s="662"/>
      <c r="C462" s="608" t="s">
        <v>426</v>
      </c>
      <c r="D462" s="895">
        <v>114.4</v>
      </c>
      <c r="E462" s="645">
        <v>3673365</v>
      </c>
      <c r="F462" s="826">
        <v>453033</v>
      </c>
      <c r="G462" s="805">
        <v>112.9</v>
      </c>
      <c r="H462" s="644">
        <v>1098072.22</v>
      </c>
      <c r="I462" s="1732">
        <v>0.77</v>
      </c>
      <c r="J462" s="806">
        <v>1.1000000000000001</v>
      </c>
      <c r="K462" s="1753">
        <v>1.1200000000000001</v>
      </c>
      <c r="L462" s="1649">
        <v>498340</v>
      </c>
      <c r="M462" s="803"/>
      <c r="N462" s="864"/>
      <c r="O462" s="864"/>
      <c r="P462" s="864"/>
      <c r="Q462" s="864"/>
      <c r="R462" s="872">
        <v>109.7</v>
      </c>
      <c r="S462" s="873">
        <v>94</v>
      </c>
      <c r="T462" s="873">
        <v>115.9</v>
      </c>
      <c r="U462" s="873">
        <v>96</v>
      </c>
      <c r="V462" s="874">
        <v>93</v>
      </c>
      <c r="W462" s="873">
        <v>86.8</v>
      </c>
      <c r="X462" s="835">
        <f>ROUND((R462*R$5+S462*S$5+T462*T$5+U462*U$5+V462*V$5+W462*W$5)/SUM($R$5:$W$5),1)</f>
        <v>101.3</v>
      </c>
      <c r="Y462" s="834">
        <v>19401.03</v>
      </c>
      <c r="Z462" s="835">
        <v>97.3</v>
      </c>
      <c r="AA462" s="798">
        <f t="shared" si="25"/>
        <v>199394</v>
      </c>
      <c r="AB462" s="875">
        <v>104.4</v>
      </c>
      <c r="AC462" s="835">
        <v>99.7</v>
      </c>
      <c r="AD462" s="855">
        <v>99.3</v>
      </c>
      <c r="AE462" s="856">
        <v>101.2</v>
      </c>
      <c r="AF462" s="799">
        <f t="shared" si="26"/>
        <v>1.036</v>
      </c>
    </row>
    <row r="463" spans="1:32" ht="13.5" customHeight="1">
      <c r="A463" s="726"/>
      <c r="B463" s="662"/>
      <c r="C463" s="608" t="s">
        <v>166</v>
      </c>
      <c r="D463" s="895">
        <v>115.8</v>
      </c>
      <c r="E463" s="645">
        <v>3787980</v>
      </c>
      <c r="F463" s="826">
        <v>488157</v>
      </c>
      <c r="G463" s="805">
        <v>112.1</v>
      </c>
      <c r="H463" s="644">
        <v>1132174.8</v>
      </c>
      <c r="I463" s="1732">
        <v>0.79</v>
      </c>
      <c r="J463" s="806">
        <v>-0.3</v>
      </c>
      <c r="K463" s="1753">
        <v>1.107</v>
      </c>
      <c r="L463" s="1649">
        <v>511578</v>
      </c>
      <c r="M463" s="803"/>
      <c r="N463" s="864"/>
      <c r="O463" s="864"/>
      <c r="P463" s="864"/>
      <c r="Q463" s="864"/>
      <c r="R463" s="872">
        <v>109.5</v>
      </c>
      <c r="S463" s="873">
        <v>90.3</v>
      </c>
      <c r="T463" s="873">
        <v>104.7</v>
      </c>
      <c r="U463" s="873">
        <v>99.3</v>
      </c>
      <c r="V463" s="874">
        <v>97.4</v>
      </c>
      <c r="W463" s="873">
        <v>88</v>
      </c>
      <c r="X463" s="835">
        <f>ROUND((R463*R$5+S463*S$5+T463*T$5+U463*U$5+V463*V$5+W463*W$5)/SUM($R$5:$W$5),1)</f>
        <v>100.5</v>
      </c>
      <c r="Y463" s="834">
        <v>21189.72</v>
      </c>
      <c r="Z463" s="835">
        <v>97.5</v>
      </c>
      <c r="AA463" s="798">
        <f t="shared" si="25"/>
        <v>217330</v>
      </c>
      <c r="AB463" s="875">
        <v>103.3</v>
      </c>
      <c r="AC463" s="835">
        <v>99.8</v>
      </c>
      <c r="AD463" s="855">
        <v>99.1</v>
      </c>
      <c r="AE463" s="856">
        <v>101.6</v>
      </c>
      <c r="AF463" s="799">
        <f t="shared" si="26"/>
        <v>1.024</v>
      </c>
    </row>
    <row r="464" spans="1:32" ht="13.5" customHeight="1">
      <c r="A464" s="726"/>
      <c r="B464" s="662"/>
      <c r="C464" s="608" t="s">
        <v>167</v>
      </c>
      <c r="D464" s="895">
        <v>117.5</v>
      </c>
      <c r="E464" s="645">
        <v>3543440</v>
      </c>
      <c r="F464" s="826">
        <v>613150</v>
      </c>
      <c r="G464" s="805">
        <v>116.9</v>
      </c>
      <c r="H464" s="644">
        <v>1167317.07</v>
      </c>
      <c r="I464" s="1732">
        <v>0.8</v>
      </c>
      <c r="J464" s="806">
        <v>0.7</v>
      </c>
      <c r="K464" s="1753">
        <v>1.1180000000000001</v>
      </c>
      <c r="L464" s="1649">
        <v>482255</v>
      </c>
      <c r="M464" s="803"/>
      <c r="N464" s="864"/>
      <c r="O464" s="864"/>
      <c r="P464" s="864"/>
      <c r="Q464" s="864"/>
      <c r="R464" s="872">
        <v>116.1</v>
      </c>
      <c r="S464" s="873">
        <v>93</v>
      </c>
      <c r="T464" s="873">
        <v>103.3</v>
      </c>
      <c r="U464" s="873">
        <v>100.8</v>
      </c>
      <c r="V464" s="874">
        <v>102.7</v>
      </c>
      <c r="W464" s="873">
        <v>94.8</v>
      </c>
      <c r="X464" s="835">
        <f>ROUND((R464*R$5+S464*S$5+T464*T$5+U464*U$5+V464*V$5+W464*W$5)/SUM($R$5:$W$5),1)</f>
        <v>104.8</v>
      </c>
      <c r="Y464" s="834">
        <v>24493.53</v>
      </c>
      <c r="Z464" s="835">
        <v>97.4</v>
      </c>
      <c r="AA464" s="798">
        <f t="shared" si="25"/>
        <v>251474</v>
      </c>
      <c r="AB464" s="875">
        <v>104.9</v>
      </c>
      <c r="AC464" s="835">
        <v>99.8</v>
      </c>
      <c r="AD464" s="855">
        <v>99.8</v>
      </c>
      <c r="AE464" s="856">
        <v>101.5</v>
      </c>
      <c r="AF464" s="799">
        <f t="shared" si="26"/>
        <v>1.0329999999999999</v>
      </c>
    </row>
    <row r="465" spans="1:32" ht="13.5" customHeight="1">
      <c r="A465" s="726"/>
      <c r="B465" s="662"/>
      <c r="C465" s="611" t="s">
        <v>168</v>
      </c>
      <c r="D465" s="899">
        <v>118</v>
      </c>
      <c r="E465" s="652">
        <v>3524298</v>
      </c>
      <c r="F465" s="827">
        <v>571096</v>
      </c>
      <c r="G465" s="812">
        <v>119.5</v>
      </c>
      <c r="H465" s="651">
        <v>1141226.358</v>
      </c>
      <c r="I465" s="1734">
        <v>0.82</v>
      </c>
      <c r="J465" s="813">
        <v>0.8</v>
      </c>
      <c r="K465" s="1755">
        <v>1.179</v>
      </c>
      <c r="L465" s="1651">
        <v>525872</v>
      </c>
      <c r="M465" s="803"/>
      <c r="N465" s="866"/>
      <c r="O465" s="866"/>
      <c r="P465" s="866"/>
      <c r="Q465" s="866"/>
      <c r="R465" s="876">
        <v>108</v>
      </c>
      <c r="S465" s="877">
        <v>104.9</v>
      </c>
      <c r="T465" s="877">
        <v>119.4</v>
      </c>
      <c r="U465" s="877">
        <v>106.4</v>
      </c>
      <c r="V465" s="878">
        <v>104.8</v>
      </c>
      <c r="W465" s="877">
        <v>86.1</v>
      </c>
      <c r="X465" s="848">
        <f>ROUND((R465*R$5+S465*S$5+T465*T$5+U465*U$5+V465*V$5+W465*W$5)/SUM($R$5:$W$5),1)</f>
        <v>107.2</v>
      </c>
      <c r="Y465" s="841">
        <v>32578.9</v>
      </c>
      <c r="Z465" s="848">
        <v>97.6</v>
      </c>
      <c r="AA465" s="801">
        <f t="shared" si="25"/>
        <v>333800</v>
      </c>
      <c r="AB465" s="879">
        <v>110.6</v>
      </c>
      <c r="AC465" s="848">
        <v>100.1</v>
      </c>
      <c r="AD465" s="857">
        <v>100.2</v>
      </c>
      <c r="AE465" s="858">
        <v>101.4</v>
      </c>
      <c r="AF465" s="802">
        <f t="shared" si="26"/>
        <v>1.0900000000000001</v>
      </c>
    </row>
    <row r="466" spans="1:32" ht="13.5" customHeight="1">
      <c r="A466" s="720">
        <v>2014</v>
      </c>
      <c r="B466" s="661" t="s">
        <v>215</v>
      </c>
      <c r="C466" s="606" t="s">
        <v>418</v>
      </c>
      <c r="D466" s="895">
        <v>118.4</v>
      </c>
      <c r="E466" s="645">
        <v>3569719</v>
      </c>
      <c r="F466" s="826">
        <v>336622</v>
      </c>
      <c r="G466" s="805">
        <v>119.3</v>
      </c>
      <c r="H466" s="644">
        <v>1049497.4280000001</v>
      </c>
      <c r="I466" s="1732">
        <v>0.83</v>
      </c>
      <c r="J466" s="806">
        <v>-1.2</v>
      </c>
      <c r="K466" s="1753">
        <v>1.099</v>
      </c>
      <c r="L466" s="1649">
        <v>404154</v>
      </c>
      <c r="M466" s="803"/>
      <c r="N466" s="864"/>
      <c r="O466" s="864"/>
      <c r="P466" s="864"/>
      <c r="Q466" s="864"/>
      <c r="R466" s="872">
        <v>111.5</v>
      </c>
      <c r="S466" s="873">
        <v>90.4</v>
      </c>
      <c r="T466" s="873">
        <v>146.6</v>
      </c>
      <c r="U466" s="873">
        <v>102.9</v>
      </c>
      <c r="V466" s="874">
        <v>105.6</v>
      </c>
      <c r="W466" s="873">
        <v>93.2</v>
      </c>
      <c r="X466" s="835">
        <f t="shared" ref="X466:X529" si="27">ROUND((R466*R$5+S466*S$5+T466*T$5+U466*U$5+V466*V$5+W466*W$5)/SUM($R$5:$W$5),1)</f>
        <v>107</v>
      </c>
      <c r="Y466" s="834">
        <v>25058.87</v>
      </c>
      <c r="Z466" s="835">
        <v>97.1</v>
      </c>
      <c r="AA466" s="798">
        <f t="shared" si="25"/>
        <v>258073</v>
      </c>
      <c r="AB466" s="875">
        <v>98.9</v>
      </c>
      <c r="AC466" s="835">
        <v>100.5</v>
      </c>
      <c r="AD466" s="855">
        <v>97.5</v>
      </c>
      <c r="AE466" s="856">
        <v>100.4</v>
      </c>
      <c r="AF466" s="799">
        <f t="shared" si="26"/>
        <v>1.0149999999999999</v>
      </c>
    </row>
    <row r="467" spans="1:32" ht="13.5" customHeight="1">
      <c r="A467" s="726"/>
      <c r="B467" s="662"/>
      <c r="C467" s="608" t="s">
        <v>419</v>
      </c>
      <c r="D467" s="895">
        <v>114.6</v>
      </c>
      <c r="E467" s="645">
        <v>3407323</v>
      </c>
      <c r="F467" s="826">
        <v>462025</v>
      </c>
      <c r="G467" s="805">
        <v>114.3</v>
      </c>
      <c r="H467" s="644">
        <v>1103195.97</v>
      </c>
      <c r="I467" s="1732">
        <v>0.86</v>
      </c>
      <c r="J467" s="806">
        <v>1</v>
      </c>
      <c r="K467" s="1753">
        <v>1.087</v>
      </c>
      <c r="L467" s="1649">
        <v>498016</v>
      </c>
      <c r="M467" s="803"/>
      <c r="N467" s="864"/>
      <c r="O467" s="864"/>
      <c r="P467" s="864"/>
      <c r="Q467" s="864"/>
      <c r="R467" s="872">
        <v>104.7</v>
      </c>
      <c r="S467" s="873">
        <v>98.7</v>
      </c>
      <c r="T467" s="873">
        <v>117.7</v>
      </c>
      <c r="U467" s="873">
        <v>106.1</v>
      </c>
      <c r="V467" s="874">
        <v>96.3</v>
      </c>
      <c r="W467" s="873">
        <v>100.5</v>
      </c>
      <c r="X467" s="835">
        <f t="shared" si="27"/>
        <v>102.5</v>
      </c>
      <c r="Y467" s="834">
        <v>19739.310000000001</v>
      </c>
      <c r="Z467" s="835">
        <v>97.2</v>
      </c>
      <c r="AA467" s="798">
        <f t="shared" si="25"/>
        <v>203079</v>
      </c>
      <c r="AB467" s="875">
        <v>100.3</v>
      </c>
      <c r="AC467" s="835">
        <v>100.3</v>
      </c>
      <c r="AD467" s="855">
        <v>99.8</v>
      </c>
      <c r="AE467" s="856">
        <v>100.3</v>
      </c>
      <c r="AF467" s="799">
        <f t="shared" si="26"/>
        <v>1.0049999999999999</v>
      </c>
    </row>
    <row r="468" spans="1:32" ht="13.5" customHeight="1">
      <c r="A468" s="726"/>
      <c r="B468" s="662"/>
      <c r="C468" s="608" t="s">
        <v>420</v>
      </c>
      <c r="D468" s="895">
        <v>116.3</v>
      </c>
      <c r="E468" s="645">
        <v>3633202</v>
      </c>
      <c r="F468" s="826">
        <v>410012</v>
      </c>
      <c r="G468" s="805">
        <v>114.2</v>
      </c>
      <c r="H468" s="644">
        <v>1104920.4679999999</v>
      </c>
      <c r="I468" s="1732">
        <v>0.86</v>
      </c>
      <c r="J468" s="806">
        <v>16.600000000000001</v>
      </c>
      <c r="K468" s="1753">
        <v>1.2989999999999999</v>
      </c>
      <c r="L468" s="1649">
        <v>550717</v>
      </c>
      <c r="M468" s="803"/>
      <c r="N468" s="864"/>
      <c r="O468" s="864"/>
      <c r="P468" s="864"/>
      <c r="Q468" s="864"/>
      <c r="R468" s="872">
        <v>104.6</v>
      </c>
      <c r="S468" s="873">
        <v>99.8</v>
      </c>
      <c r="T468" s="873">
        <v>123.1</v>
      </c>
      <c r="U468" s="873">
        <v>106.1</v>
      </c>
      <c r="V468" s="874">
        <v>92.4</v>
      </c>
      <c r="W468" s="873">
        <v>100.4</v>
      </c>
      <c r="X468" s="835">
        <f t="shared" si="27"/>
        <v>102.4</v>
      </c>
      <c r="Y468" s="834">
        <v>29141.53</v>
      </c>
      <c r="Z468" s="835">
        <v>97.6</v>
      </c>
      <c r="AA468" s="798">
        <f t="shared" si="25"/>
        <v>298581</v>
      </c>
      <c r="AB468" s="875">
        <v>120.2</v>
      </c>
      <c r="AC468" s="835">
        <v>100.3</v>
      </c>
      <c r="AD468" s="855">
        <v>100.1</v>
      </c>
      <c r="AE468" s="856">
        <v>100.3</v>
      </c>
      <c r="AF468" s="799">
        <f t="shared" si="26"/>
        <v>1.2010000000000001</v>
      </c>
    </row>
    <row r="469" spans="1:32" ht="13.5" customHeight="1">
      <c r="A469" s="726"/>
      <c r="B469" s="662"/>
      <c r="C469" s="608" t="s">
        <v>421</v>
      </c>
      <c r="D469" s="895">
        <v>113.8</v>
      </c>
      <c r="E469" s="645">
        <v>3541030</v>
      </c>
      <c r="F469" s="826">
        <v>460313</v>
      </c>
      <c r="G469" s="805">
        <v>116.2</v>
      </c>
      <c r="H469" s="644">
        <v>1158152.206</v>
      </c>
      <c r="I469" s="1732">
        <v>0.86</v>
      </c>
      <c r="J469" s="806">
        <v>-8.1999999999999993</v>
      </c>
      <c r="K469" s="1753">
        <v>1.071</v>
      </c>
      <c r="L469" s="1649">
        <v>509076</v>
      </c>
      <c r="M469" s="803"/>
      <c r="N469" s="864"/>
      <c r="O469" s="864"/>
      <c r="P469" s="864"/>
      <c r="Q469" s="864"/>
      <c r="R469" s="872">
        <v>107</v>
      </c>
      <c r="S469" s="873">
        <v>97.2</v>
      </c>
      <c r="T469" s="873">
        <v>125.8</v>
      </c>
      <c r="U469" s="873">
        <v>101.7</v>
      </c>
      <c r="V469" s="874">
        <v>100.9</v>
      </c>
      <c r="W469" s="873">
        <v>88.1</v>
      </c>
      <c r="X469" s="835">
        <f t="shared" si="27"/>
        <v>104.2</v>
      </c>
      <c r="Y469" s="834">
        <v>18756.93</v>
      </c>
      <c r="Z469" s="835">
        <v>99.2</v>
      </c>
      <c r="AA469" s="798">
        <f t="shared" si="25"/>
        <v>189082</v>
      </c>
      <c r="AB469" s="875">
        <v>97.8</v>
      </c>
      <c r="AC469" s="835">
        <v>103.1</v>
      </c>
      <c r="AD469" s="855">
        <v>101</v>
      </c>
      <c r="AE469" s="856">
        <v>100.8</v>
      </c>
      <c r="AF469" s="799">
        <f t="shared" si="26"/>
        <v>0.99</v>
      </c>
    </row>
    <row r="470" spans="1:32" ht="13.5" customHeight="1">
      <c r="A470" s="726"/>
      <c r="B470" s="662"/>
      <c r="C470" s="608" t="s">
        <v>422</v>
      </c>
      <c r="D470" s="895">
        <v>113.7</v>
      </c>
      <c r="E470" s="645">
        <v>3614530</v>
      </c>
      <c r="F470" s="826">
        <v>436428</v>
      </c>
      <c r="G470" s="805">
        <v>113.1</v>
      </c>
      <c r="H470" s="644">
        <v>1113505.6200000001</v>
      </c>
      <c r="I470" s="1732">
        <v>0.88</v>
      </c>
      <c r="J470" s="806">
        <v>-0.9</v>
      </c>
      <c r="K470" s="1753">
        <v>1.056</v>
      </c>
      <c r="L470" s="1649">
        <v>489959</v>
      </c>
      <c r="M470" s="803"/>
      <c r="N470" s="864"/>
      <c r="O470" s="864"/>
      <c r="P470" s="864"/>
      <c r="Q470" s="864"/>
      <c r="R470" s="872">
        <v>99.4</v>
      </c>
      <c r="S470" s="873">
        <v>96.4</v>
      </c>
      <c r="T470" s="873">
        <v>113.8</v>
      </c>
      <c r="U470" s="873">
        <v>102.8</v>
      </c>
      <c r="V470" s="874">
        <v>105.5</v>
      </c>
      <c r="W470" s="873">
        <v>97.6</v>
      </c>
      <c r="X470" s="835">
        <f t="shared" si="27"/>
        <v>101.4</v>
      </c>
      <c r="Y470" s="834">
        <v>21126.57</v>
      </c>
      <c r="Z470" s="835">
        <v>99.6</v>
      </c>
      <c r="AA470" s="798">
        <f t="shared" si="25"/>
        <v>212114</v>
      </c>
      <c r="AB470" s="875">
        <v>94.7</v>
      </c>
      <c r="AC470" s="835">
        <v>103.2</v>
      </c>
      <c r="AD470" s="855">
        <v>99.6</v>
      </c>
      <c r="AE470" s="856">
        <v>100.6</v>
      </c>
      <c r="AF470" s="799">
        <f t="shared" si="26"/>
        <v>0.97499999999999998</v>
      </c>
    </row>
    <row r="471" spans="1:32" ht="13.5" customHeight="1">
      <c r="A471" s="726"/>
      <c r="B471" s="662"/>
      <c r="C471" s="608" t="s">
        <v>423</v>
      </c>
      <c r="D471" s="895">
        <v>111.4</v>
      </c>
      <c r="E471" s="645">
        <v>3688064</v>
      </c>
      <c r="F471" s="826">
        <v>478643</v>
      </c>
      <c r="G471" s="805">
        <v>111.2</v>
      </c>
      <c r="H471" s="644">
        <v>1156913.7620000001</v>
      </c>
      <c r="I471" s="1732">
        <v>0.88</v>
      </c>
      <c r="J471" s="806">
        <v>-1.4</v>
      </c>
      <c r="K471" s="1753">
        <v>1.145</v>
      </c>
      <c r="L471" s="1649">
        <v>515139</v>
      </c>
      <c r="M471" s="803"/>
      <c r="N471" s="864"/>
      <c r="O471" s="864"/>
      <c r="P471" s="864"/>
      <c r="Q471" s="864"/>
      <c r="R471" s="872">
        <v>96.6</v>
      </c>
      <c r="S471" s="873">
        <v>98.7</v>
      </c>
      <c r="T471" s="873">
        <v>105.4</v>
      </c>
      <c r="U471" s="873">
        <v>103</v>
      </c>
      <c r="V471" s="874">
        <v>102.6</v>
      </c>
      <c r="W471" s="873">
        <v>97.2</v>
      </c>
      <c r="X471" s="835">
        <f t="shared" si="27"/>
        <v>99.7</v>
      </c>
      <c r="Y471" s="834">
        <v>21920.49</v>
      </c>
      <c r="Z471" s="835">
        <v>99.5</v>
      </c>
      <c r="AA471" s="798">
        <f t="shared" si="25"/>
        <v>220306</v>
      </c>
      <c r="AB471" s="875">
        <v>103.7</v>
      </c>
      <c r="AC471" s="835">
        <v>103.2</v>
      </c>
      <c r="AD471" s="855">
        <v>100.6</v>
      </c>
      <c r="AE471" s="856">
        <v>100.6</v>
      </c>
      <c r="AF471" s="799">
        <f t="shared" si="26"/>
        <v>1.0569999999999999</v>
      </c>
    </row>
    <row r="472" spans="1:32" ht="13.5" customHeight="1">
      <c r="A472" s="726"/>
      <c r="B472" s="662"/>
      <c r="C472" s="608" t="s">
        <v>424</v>
      </c>
      <c r="D472" s="895">
        <v>110.8</v>
      </c>
      <c r="E472" s="645">
        <v>3860347</v>
      </c>
      <c r="F472" s="826">
        <v>416583</v>
      </c>
      <c r="G472" s="805">
        <v>108.2</v>
      </c>
      <c r="H472" s="644">
        <v>1168929.112</v>
      </c>
      <c r="I472" s="1732">
        <v>0.89</v>
      </c>
      <c r="J472" s="806">
        <v>-1.1000000000000001</v>
      </c>
      <c r="K472" s="1753">
        <v>1.107</v>
      </c>
      <c r="L472" s="1649">
        <v>515432</v>
      </c>
      <c r="M472" s="803"/>
      <c r="N472" s="864"/>
      <c r="O472" s="864"/>
      <c r="P472" s="864"/>
      <c r="Q472" s="864"/>
      <c r="R472" s="872">
        <v>103.6</v>
      </c>
      <c r="S472" s="873">
        <v>88.8</v>
      </c>
      <c r="T472" s="873">
        <v>103.8</v>
      </c>
      <c r="U472" s="873">
        <v>98.2</v>
      </c>
      <c r="V472" s="874">
        <v>93</v>
      </c>
      <c r="W472" s="873">
        <v>92.7</v>
      </c>
      <c r="X472" s="835">
        <f t="shared" si="27"/>
        <v>97</v>
      </c>
      <c r="Y472" s="834">
        <v>24793.57</v>
      </c>
      <c r="Z472" s="835">
        <v>99.7</v>
      </c>
      <c r="AA472" s="798">
        <f t="shared" si="25"/>
        <v>248682</v>
      </c>
      <c r="AB472" s="875">
        <v>99.6</v>
      </c>
      <c r="AC472" s="835">
        <v>103.5</v>
      </c>
      <c r="AD472" s="855">
        <v>100.6</v>
      </c>
      <c r="AE472" s="856">
        <v>100.3</v>
      </c>
      <c r="AF472" s="799">
        <f t="shared" si="26"/>
        <v>1.022</v>
      </c>
    </row>
    <row r="473" spans="1:32" ht="13.5" customHeight="1">
      <c r="A473" s="726"/>
      <c r="B473" s="662"/>
      <c r="C473" s="608" t="s">
        <v>425</v>
      </c>
      <c r="D473" s="895">
        <v>109.4</v>
      </c>
      <c r="E473" s="645">
        <v>3608587</v>
      </c>
      <c r="F473" s="826">
        <v>610235</v>
      </c>
      <c r="G473" s="805">
        <v>108.8</v>
      </c>
      <c r="H473" s="644">
        <v>1077257.2720000001</v>
      </c>
      <c r="I473" s="1732">
        <v>0.89</v>
      </c>
      <c r="J473" s="806">
        <v>1.2</v>
      </c>
      <c r="K473" s="1753">
        <v>0.97499999999999998</v>
      </c>
      <c r="L473" s="1649">
        <v>502106</v>
      </c>
      <c r="M473" s="803"/>
      <c r="N473" s="864"/>
      <c r="O473" s="864"/>
      <c r="P473" s="864"/>
      <c r="Q473" s="864"/>
      <c r="R473" s="872">
        <v>100.8</v>
      </c>
      <c r="S473" s="873">
        <v>91.9</v>
      </c>
      <c r="T473" s="873">
        <v>106.4</v>
      </c>
      <c r="U473" s="873">
        <v>99.2</v>
      </c>
      <c r="V473" s="874">
        <v>95</v>
      </c>
      <c r="W473" s="873">
        <v>97.8</v>
      </c>
      <c r="X473" s="835">
        <f t="shared" si="27"/>
        <v>97.6</v>
      </c>
      <c r="Y473" s="834">
        <v>20120.060000000001</v>
      </c>
      <c r="Z473" s="835">
        <v>99.9</v>
      </c>
      <c r="AA473" s="798">
        <f t="shared" si="25"/>
        <v>201402</v>
      </c>
      <c r="AB473" s="875">
        <v>86.9</v>
      </c>
      <c r="AC473" s="835">
        <v>103.4</v>
      </c>
      <c r="AD473" s="855">
        <v>99.5</v>
      </c>
      <c r="AE473" s="856">
        <v>100.3</v>
      </c>
      <c r="AF473" s="799">
        <f t="shared" si="26"/>
        <v>0.9</v>
      </c>
    </row>
    <row r="474" spans="1:32" ht="13.5" customHeight="1">
      <c r="A474" s="726"/>
      <c r="B474" s="662"/>
      <c r="C474" s="608" t="s">
        <v>426</v>
      </c>
      <c r="D474" s="895">
        <v>111.8</v>
      </c>
      <c r="E474" s="645">
        <v>3559916</v>
      </c>
      <c r="F474" s="826">
        <v>488902</v>
      </c>
      <c r="G474" s="805">
        <v>112.7</v>
      </c>
      <c r="H474" s="644">
        <v>1102632.1950000001</v>
      </c>
      <c r="I474" s="1732">
        <v>0.9</v>
      </c>
      <c r="J474" s="806">
        <v>-0.4</v>
      </c>
      <c r="K474" s="1753">
        <v>1.1599999999999999</v>
      </c>
      <c r="L474" s="1649">
        <v>503258</v>
      </c>
      <c r="M474" s="803"/>
      <c r="N474" s="864"/>
      <c r="O474" s="864"/>
      <c r="P474" s="864"/>
      <c r="Q474" s="864"/>
      <c r="R474" s="872">
        <v>105.6</v>
      </c>
      <c r="S474" s="873">
        <v>90.5</v>
      </c>
      <c r="T474" s="873">
        <v>129</v>
      </c>
      <c r="U474" s="873">
        <v>103.1</v>
      </c>
      <c r="V474" s="874">
        <v>94.7</v>
      </c>
      <c r="W474" s="873">
        <v>103.3</v>
      </c>
      <c r="X474" s="835">
        <f t="shared" si="27"/>
        <v>101.1</v>
      </c>
      <c r="Y474" s="834">
        <v>19566.310000000001</v>
      </c>
      <c r="Z474" s="835">
        <v>100.2</v>
      </c>
      <c r="AA474" s="798">
        <f t="shared" si="25"/>
        <v>195273</v>
      </c>
      <c r="AB474" s="875">
        <v>103.5</v>
      </c>
      <c r="AC474" s="835">
        <v>103.4</v>
      </c>
      <c r="AD474" s="855">
        <v>100.1</v>
      </c>
      <c r="AE474" s="856">
        <v>99.9</v>
      </c>
      <c r="AF474" s="799">
        <f t="shared" si="26"/>
        <v>1.07</v>
      </c>
    </row>
    <row r="475" spans="1:32" ht="13.5" customHeight="1">
      <c r="A475" s="726"/>
      <c r="B475" s="662"/>
      <c r="C475" s="608" t="s">
        <v>166</v>
      </c>
      <c r="D475" s="895">
        <v>116.8</v>
      </c>
      <c r="E475" s="645">
        <v>3632932</v>
      </c>
      <c r="F475" s="826">
        <v>393116</v>
      </c>
      <c r="G475" s="805">
        <v>122.1</v>
      </c>
      <c r="H475" s="644">
        <v>1141480.0149999999</v>
      </c>
      <c r="I475" s="1732">
        <v>0.91</v>
      </c>
      <c r="J475" s="806">
        <v>0.6</v>
      </c>
      <c r="K475" s="1753">
        <v>1.1559999999999999</v>
      </c>
      <c r="L475" s="1649">
        <v>560414</v>
      </c>
      <c r="M475" s="803"/>
      <c r="N475" s="864"/>
      <c r="O475" s="864"/>
      <c r="P475" s="864"/>
      <c r="Q475" s="864"/>
      <c r="R475" s="872">
        <v>113.9</v>
      </c>
      <c r="S475" s="873">
        <v>103.9</v>
      </c>
      <c r="T475" s="873">
        <v>143</v>
      </c>
      <c r="U475" s="873">
        <v>104.5</v>
      </c>
      <c r="V475" s="874">
        <v>97.6</v>
      </c>
      <c r="W475" s="873">
        <v>98</v>
      </c>
      <c r="X475" s="835">
        <f t="shared" si="27"/>
        <v>109.5</v>
      </c>
      <c r="Y475" s="834">
        <v>21568.16</v>
      </c>
      <c r="Z475" s="835">
        <v>99.8</v>
      </c>
      <c r="AA475" s="798">
        <f t="shared" si="25"/>
        <v>216114</v>
      </c>
      <c r="AB475" s="875">
        <v>104.2</v>
      </c>
      <c r="AC475" s="835">
        <v>102.7</v>
      </c>
      <c r="AD475" s="855">
        <v>100.5</v>
      </c>
      <c r="AE475" s="856">
        <v>99.9</v>
      </c>
      <c r="AF475" s="799">
        <f t="shared" si="26"/>
        <v>1.0660000000000001</v>
      </c>
    </row>
    <row r="476" spans="1:32" ht="13.5" customHeight="1">
      <c r="A476" s="726"/>
      <c r="B476" s="662"/>
      <c r="C476" s="608" t="s">
        <v>167</v>
      </c>
      <c r="D476" s="895">
        <v>112.8</v>
      </c>
      <c r="E476" s="645">
        <v>3411547</v>
      </c>
      <c r="F476" s="826">
        <v>444862</v>
      </c>
      <c r="G476" s="805">
        <v>113.3</v>
      </c>
      <c r="H476" s="644">
        <v>1139299.794</v>
      </c>
      <c r="I476" s="1732">
        <v>0.92</v>
      </c>
      <c r="J476" s="806">
        <v>0.6</v>
      </c>
      <c r="K476" s="1753">
        <v>1.079</v>
      </c>
      <c r="L476" s="1649">
        <v>508542</v>
      </c>
      <c r="M476" s="803"/>
      <c r="N476" s="864"/>
      <c r="O476" s="864"/>
      <c r="P476" s="864"/>
      <c r="Q476" s="864"/>
      <c r="R476" s="872">
        <v>101.7</v>
      </c>
      <c r="S476" s="873">
        <v>96.9</v>
      </c>
      <c r="T476" s="873">
        <v>135.30000000000001</v>
      </c>
      <c r="U476" s="873">
        <v>103.7</v>
      </c>
      <c r="V476" s="874">
        <v>93.2</v>
      </c>
      <c r="W476" s="873">
        <v>95.4</v>
      </c>
      <c r="X476" s="835">
        <f t="shared" si="27"/>
        <v>101.6</v>
      </c>
      <c r="Y476" s="834">
        <v>24671.84</v>
      </c>
      <c r="Z476" s="835">
        <v>99.5</v>
      </c>
      <c r="AA476" s="798">
        <f t="shared" si="25"/>
        <v>247958</v>
      </c>
      <c r="AB476" s="875">
        <v>97.9</v>
      </c>
      <c r="AC476" s="835">
        <v>102.5</v>
      </c>
      <c r="AD476" s="855">
        <v>100.8</v>
      </c>
      <c r="AE476" s="856">
        <v>100.1</v>
      </c>
      <c r="AF476" s="799">
        <f t="shared" si="26"/>
        <v>0.995</v>
      </c>
    </row>
    <row r="477" spans="1:32" ht="13.5" customHeight="1">
      <c r="A477" s="750"/>
      <c r="B477" s="788"/>
      <c r="C477" s="611" t="s">
        <v>168</v>
      </c>
      <c r="D477" s="899">
        <v>113.2</v>
      </c>
      <c r="E477" s="652">
        <v>3446917</v>
      </c>
      <c r="F477" s="827">
        <v>445560</v>
      </c>
      <c r="G477" s="812">
        <v>119.2</v>
      </c>
      <c r="H477" s="651">
        <v>1117460.148</v>
      </c>
      <c r="I477" s="1734">
        <v>0.95</v>
      </c>
      <c r="J477" s="813">
        <v>-0.5</v>
      </c>
      <c r="K477" s="1755">
        <v>1.181</v>
      </c>
      <c r="L477" s="1651">
        <v>614496</v>
      </c>
      <c r="M477" s="803"/>
      <c r="N477" s="866"/>
      <c r="O477" s="866"/>
      <c r="P477" s="866"/>
      <c r="Q477" s="866"/>
      <c r="R477" s="876">
        <v>105.8</v>
      </c>
      <c r="S477" s="877">
        <v>118.5</v>
      </c>
      <c r="T477" s="877">
        <v>121.4</v>
      </c>
      <c r="U477" s="877">
        <v>102.2</v>
      </c>
      <c r="V477" s="878">
        <v>90.4</v>
      </c>
      <c r="W477" s="877">
        <v>100.8</v>
      </c>
      <c r="X477" s="848">
        <f t="shared" si="27"/>
        <v>106.9</v>
      </c>
      <c r="Y477" s="841">
        <v>32593.78</v>
      </c>
      <c r="Z477" s="848">
        <v>99.6</v>
      </c>
      <c r="AA477" s="801">
        <f t="shared" si="25"/>
        <v>327247</v>
      </c>
      <c r="AB477" s="879">
        <v>107.7</v>
      </c>
      <c r="AC477" s="848">
        <v>101.8</v>
      </c>
      <c r="AD477" s="857">
        <v>101</v>
      </c>
      <c r="AE477" s="858">
        <v>99.8</v>
      </c>
      <c r="AF477" s="802">
        <f t="shared" si="26"/>
        <v>1.0880000000000001</v>
      </c>
    </row>
    <row r="478" spans="1:32" ht="13.5" customHeight="1">
      <c r="A478" s="726">
        <v>2015</v>
      </c>
      <c r="B478" s="662" t="s">
        <v>217</v>
      </c>
      <c r="C478" s="606" t="s">
        <v>418</v>
      </c>
      <c r="D478" s="895">
        <v>117.9</v>
      </c>
      <c r="E478" s="645">
        <v>3419949</v>
      </c>
      <c r="F478" s="826">
        <v>259392</v>
      </c>
      <c r="G478" s="805">
        <v>121.4</v>
      </c>
      <c r="H478" s="644">
        <v>1042189.1479999999</v>
      </c>
      <c r="I478" s="1732">
        <v>0.95</v>
      </c>
      <c r="J478" s="806">
        <v>-0.5</v>
      </c>
      <c r="K478" s="1753">
        <v>1.089</v>
      </c>
      <c r="L478" s="1649">
        <v>489063</v>
      </c>
      <c r="M478" s="803"/>
      <c r="N478" s="864"/>
      <c r="O478" s="864"/>
      <c r="P478" s="864"/>
      <c r="Q478" s="864"/>
      <c r="R478" s="872">
        <v>106</v>
      </c>
      <c r="S478" s="873">
        <v>117.5</v>
      </c>
      <c r="T478" s="873">
        <v>128.4</v>
      </c>
      <c r="U478" s="873">
        <v>114.3</v>
      </c>
      <c r="V478" s="874">
        <v>93.4</v>
      </c>
      <c r="W478" s="873">
        <v>107.8</v>
      </c>
      <c r="X478" s="835">
        <f t="shared" si="27"/>
        <v>108.9</v>
      </c>
      <c r="Y478" s="834">
        <v>24758</v>
      </c>
      <c r="Z478" s="835">
        <v>99.5</v>
      </c>
      <c r="AA478" s="798">
        <f t="shared" si="25"/>
        <v>248824</v>
      </c>
      <c r="AB478" s="875">
        <v>97.2</v>
      </c>
      <c r="AC478" s="835">
        <v>100.4</v>
      </c>
      <c r="AD478" s="855">
        <v>99</v>
      </c>
      <c r="AE478" s="856">
        <v>98.4</v>
      </c>
      <c r="AF478" s="799">
        <f t="shared" si="26"/>
        <v>1.002</v>
      </c>
    </row>
    <row r="479" spans="1:32" ht="13.5" customHeight="1">
      <c r="A479" s="726"/>
      <c r="B479" s="662"/>
      <c r="C479" s="608" t="s">
        <v>419</v>
      </c>
      <c r="D479" s="895">
        <v>113.8</v>
      </c>
      <c r="E479" s="645">
        <v>3261216</v>
      </c>
      <c r="F479" s="826">
        <v>384948</v>
      </c>
      <c r="G479" s="805">
        <v>114.8</v>
      </c>
      <c r="H479" s="644">
        <v>1073403.8400000001</v>
      </c>
      <c r="I479" s="1732">
        <v>0.95</v>
      </c>
      <c r="J479" s="806">
        <v>0.6</v>
      </c>
      <c r="K479" s="1753">
        <v>1.1060000000000001</v>
      </c>
      <c r="L479" s="1649">
        <v>472929</v>
      </c>
      <c r="M479" s="803"/>
      <c r="N479" s="864"/>
      <c r="O479" s="864"/>
      <c r="P479" s="864"/>
      <c r="Q479" s="864"/>
      <c r="R479" s="872">
        <v>107.1</v>
      </c>
      <c r="S479" s="873">
        <v>101.6</v>
      </c>
      <c r="T479" s="873">
        <v>116.5</v>
      </c>
      <c r="U479" s="873">
        <v>104</v>
      </c>
      <c r="V479" s="874">
        <v>91.9</v>
      </c>
      <c r="W479" s="873">
        <v>110.4</v>
      </c>
      <c r="X479" s="835">
        <f t="shared" si="27"/>
        <v>103</v>
      </c>
      <c r="Y479" s="834">
        <v>19988</v>
      </c>
      <c r="Z479" s="835">
        <v>99.3</v>
      </c>
      <c r="AA479" s="798">
        <f t="shared" si="25"/>
        <v>201289</v>
      </c>
      <c r="AB479" s="875">
        <v>99.9</v>
      </c>
      <c r="AC479" s="835">
        <v>100.3</v>
      </c>
      <c r="AD479" s="855">
        <v>100</v>
      </c>
      <c r="AE479" s="856">
        <v>98.5</v>
      </c>
      <c r="AF479" s="799">
        <f t="shared" si="26"/>
        <v>1.0169999999999999</v>
      </c>
    </row>
    <row r="480" spans="1:32" ht="13.5" customHeight="1">
      <c r="A480" s="726"/>
      <c r="B480" s="662"/>
      <c r="C480" s="608" t="s">
        <v>420</v>
      </c>
      <c r="D480" s="895">
        <v>113.6</v>
      </c>
      <c r="E480" s="645">
        <v>3518241</v>
      </c>
      <c r="F480" s="826">
        <v>386256</v>
      </c>
      <c r="G480" s="805">
        <v>116</v>
      </c>
      <c r="H480" s="644">
        <v>1092058.078</v>
      </c>
      <c r="I480" s="1732">
        <v>0.96</v>
      </c>
      <c r="J480" s="806">
        <v>-12.8</v>
      </c>
      <c r="K480" s="1753">
        <v>1.361</v>
      </c>
      <c r="L480" s="1649">
        <v>589504</v>
      </c>
      <c r="M480" s="803"/>
      <c r="N480" s="864"/>
      <c r="O480" s="864"/>
      <c r="P480" s="864"/>
      <c r="Q480" s="864"/>
      <c r="R480" s="872">
        <v>107.7</v>
      </c>
      <c r="S480" s="873">
        <v>101.2</v>
      </c>
      <c r="T480" s="873">
        <v>106.7</v>
      </c>
      <c r="U480" s="873">
        <v>101.8</v>
      </c>
      <c r="V480" s="874">
        <v>101.1</v>
      </c>
      <c r="W480" s="873">
        <v>96.5</v>
      </c>
      <c r="X480" s="835">
        <f t="shared" si="27"/>
        <v>104</v>
      </c>
      <c r="Y480" s="834">
        <v>24198</v>
      </c>
      <c r="Z480" s="835">
        <v>99.5</v>
      </c>
      <c r="AA480" s="798">
        <f t="shared" si="25"/>
        <v>243196</v>
      </c>
      <c r="AB480" s="875">
        <v>121.4</v>
      </c>
      <c r="AC480" s="835">
        <v>100.5</v>
      </c>
      <c r="AD480" s="855">
        <v>99.3</v>
      </c>
      <c r="AE480" s="856">
        <v>98.2</v>
      </c>
      <c r="AF480" s="799">
        <f t="shared" si="26"/>
        <v>1.2509999999999999</v>
      </c>
    </row>
    <row r="481" spans="1:32" ht="13.5" customHeight="1">
      <c r="A481" s="726"/>
      <c r="B481" s="662"/>
      <c r="C481" s="608" t="s">
        <v>421</v>
      </c>
      <c r="D481" s="895">
        <v>110.9</v>
      </c>
      <c r="E481" s="645">
        <v>3408208</v>
      </c>
      <c r="F481" s="826">
        <v>434986</v>
      </c>
      <c r="G481" s="805">
        <v>109.4</v>
      </c>
      <c r="H481" s="644">
        <v>1155636.844</v>
      </c>
      <c r="I481" s="1732">
        <v>0.96</v>
      </c>
      <c r="J481" s="806">
        <v>9.6999999999999993</v>
      </c>
      <c r="K481" s="1753">
        <v>1.0429999999999999</v>
      </c>
      <c r="L481" s="1649">
        <v>557356</v>
      </c>
      <c r="M481" s="803"/>
      <c r="N481" s="864"/>
      <c r="O481" s="864"/>
      <c r="P481" s="864"/>
      <c r="Q481" s="864"/>
      <c r="R481" s="872">
        <v>97.1</v>
      </c>
      <c r="S481" s="873">
        <v>95.1</v>
      </c>
      <c r="T481" s="873">
        <v>99.2</v>
      </c>
      <c r="U481" s="873">
        <v>102.4</v>
      </c>
      <c r="V481" s="874">
        <v>101.3</v>
      </c>
      <c r="W481" s="873">
        <v>99.1</v>
      </c>
      <c r="X481" s="835">
        <f t="shared" si="27"/>
        <v>98.1</v>
      </c>
      <c r="Y481" s="834">
        <v>20749</v>
      </c>
      <c r="Z481" s="835">
        <v>100</v>
      </c>
      <c r="AA481" s="798">
        <f t="shared" si="25"/>
        <v>207490</v>
      </c>
      <c r="AB481" s="875">
        <v>95.5</v>
      </c>
      <c r="AC481" s="835">
        <v>100.5</v>
      </c>
      <c r="AD481" s="855">
        <v>100.2</v>
      </c>
      <c r="AE481" s="856">
        <v>100.1</v>
      </c>
      <c r="AF481" s="799">
        <f t="shared" si="26"/>
        <v>0.95699999999999996</v>
      </c>
    </row>
    <row r="482" spans="1:32" ht="13.5" customHeight="1">
      <c r="A482" s="726"/>
      <c r="B482" s="662"/>
      <c r="C482" s="608" t="s">
        <v>422</v>
      </c>
      <c r="D482" s="895">
        <v>112.9</v>
      </c>
      <c r="E482" s="645">
        <v>3366368</v>
      </c>
      <c r="F482" s="826">
        <v>434818</v>
      </c>
      <c r="G482" s="805">
        <v>114.5</v>
      </c>
      <c r="H482" s="644">
        <v>1066332.75</v>
      </c>
      <c r="I482" s="1732">
        <v>0.96</v>
      </c>
      <c r="J482" s="806">
        <v>6.2</v>
      </c>
      <c r="K482" s="1753">
        <v>1.0109999999999999</v>
      </c>
      <c r="L482" s="1649">
        <v>491470</v>
      </c>
      <c r="M482" s="803"/>
      <c r="N482" s="864"/>
      <c r="O482" s="864"/>
      <c r="P482" s="864"/>
      <c r="Q482" s="864"/>
      <c r="R482" s="872">
        <v>109.4</v>
      </c>
      <c r="S482" s="873">
        <v>96.5</v>
      </c>
      <c r="T482" s="873">
        <v>104</v>
      </c>
      <c r="U482" s="873">
        <v>99.1</v>
      </c>
      <c r="V482" s="874">
        <v>100.1</v>
      </c>
      <c r="W482" s="873">
        <v>94.8</v>
      </c>
      <c r="X482" s="835">
        <f t="shared" si="27"/>
        <v>102.7</v>
      </c>
      <c r="Y482" s="834">
        <v>22204</v>
      </c>
      <c r="Z482" s="835">
        <v>100.5</v>
      </c>
      <c r="AA482" s="798">
        <f t="shared" si="25"/>
        <v>220935</v>
      </c>
      <c r="AB482" s="875">
        <v>91.3</v>
      </c>
      <c r="AC482" s="835">
        <v>100.8</v>
      </c>
      <c r="AD482" s="855">
        <v>98.4</v>
      </c>
      <c r="AE482" s="856">
        <v>100.7</v>
      </c>
      <c r="AF482" s="799">
        <f t="shared" si="26"/>
        <v>0.92900000000000005</v>
      </c>
    </row>
    <row r="483" spans="1:32" ht="13.5" customHeight="1">
      <c r="A483" s="726"/>
      <c r="B483" s="662"/>
      <c r="C483" s="608" t="s">
        <v>423</v>
      </c>
      <c r="D483" s="895">
        <v>109.4</v>
      </c>
      <c r="E483" s="645">
        <v>3514591</v>
      </c>
      <c r="F483" s="826">
        <v>514978</v>
      </c>
      <c r="G483" s="805">
        <v>107.6</v>
      </c>
      <c r="H483" s="644">
        <v>1130752.0320000001</v>
      </c>
      <c r="I483" s="1732">
        <v>0.97</v>
      </c>
      <c r="J483" s="806">
        <v>-1.3</v>
      </c>
      <c r="K483" s="1753">
        <v>1.125</v>
      </c>
      <c r="L483" s="1649">
        <v>531321</v>
      </c>
      <c r="M483" s="803"/>
      <c r="N483" s="864"/>
      <c r="O483" s="864"/>
      <c r="P483" s="864"/>
      <c r="Q483" s="864"/>
      <c r="R483" s="872">
        <v>96.6</v>
      </c>
      <c r="S483" s="873">
        <v>95.6</v>
      </c>
      <c r="T483" s="873">
        <v>108.9</v>
      </c>
      <c r="U483" s="873">
        <v>96.4</v>
      </c>
      <c r="V483" s="874">
        <v>92.4</v>
      </c>
      <c r="W483" s="873">
        <v>96.1</v>
      </c>
      <c r="X483" s="835">
        <f t="shared" si="27"/>
        <v>96.5</v>
      </c>
      <c r="Y483" s="834">
        <v>21232</v>
      </c>
      <c r="Z483" s="835">
        <v>100.1</v>
      </c>
      <c r="AA483" s="798">
        <f t="shared" si="25"/>
        <v>212108</v>
      </c>
      <c r="AB483" s="875">
        <v>103.2</v>
      </c>
      <c r="AC483" s="835">
        <v>100.9</v>
      </c>
      <c r="AD483" s="855">
        <v>100.2</v>
      </c>
      <c r="AE483" s="856">
        <v>100.7</v>
      </c>
      <c r="AF483" s="799">
        <f t="shared" si="26"/>
        <v>1.032</v>
      </c>
    </row>
    <row r="484" spans="1:32" ht="13.5" customHeight="1">
      <c r="A484" s="726"/>
      <c r="B484" s="662"/>
      <c r="C484" s="608" t="s">
        <v>424</v>
      </c>
      <c r="D484" s="895">
        <v>113.6</v>
      </c>
      <c r="E484" s="645">
        <v>3722759</v>
      </c>
      <c r="F484" s="826">
        <v>312221</v>
      </c>
      <c r="G484" s="805">
        <v>115.2</v>
      </c>
      <c r="H484" s="644">
        <v>1148778.9439999999</v>
      </c>
      <c r="I484" s="1732">
        <v>0.97</v>
      </c>
      <c r="J484" s="806">
        <v>1.6847817460937193</v>
      </c>
      <c r="K484" s="1753">
        <v>1.1040000000000001</v>
      </c>
      <c r="L484" s="1649">
        <v>545400</v>
      </c>
      <c r="M484" s="803"/>
      <c r="N484" s="864"/>
      <c r="O484" s="864"/>
      <c r="P484" s="864"/>
      <c r="Q484" s="864"/>
      <c r="R484" s="872">
        <v>104.5</v>
      </c>
      <c r="S484" s="873">
        <v>99.4</v>
      </c>
      <c r="T484" s="873">
        <v>111.3</v>
      </c>
      <c r="U484" s="873">
        <v>99.9</v>
      </c>
      <c r="V484" s="874">
        <v>103.8</v>
      </c>
      <c r="W484" s="873">
        <v>105.6</v>
      </c>
      <c r="X484" s="835">
        <f t="shared" si="27"/>
        <v>103.3</v>
      </c>
      <c r="Y484" s="834">
        <v>25625</v>
      </c>
      <c r="Z484" s="835">
        <v>99.8</v>
      </c>
      <c r="AA484" s="798">
        <f t="shared" si="25"/>
        <v>256764</v>
      </c>
      <c r="AB484" s="875">
        <v>101.8</v>
      </c>
      <c r="AC484" s="835">
        <v>100.5</v>
      </c>
      <c r="AD484" s="855">
        <v>100.5</v>
      </c>
      <c r="AE484" s="856">
        <v>100.6</v>
      </c>
      <c r="AF484" s="799">
        <f t="shared" si="26"/>
        <v>1.012</v>
      </c>
    </row>
    <row r="485" spans="1:32" ht="13.5" customHeight="1">
      <c r="A485" s="726"/>
      <c r="B485" s="662"/>
      <c r="C485" s="608" t="s">
        <v>425</v>
      </c>
      <c r="D485" s="895">
        <v>111.4</v>
      </c>
      <c r="E485" s="645">
        <v>3503428</v>
      </c>
      <c r="F485" s="826">
        <v>503857</v>
      </c>
      <c r="G485" s="805">
        <v>110.5</v>
      </c>
      <c r="H485" s="644">
        <v>1068713.8</v>
      </c>
      <c r="I485" s="1732">
        <v>0.99</v>
      </c>
      <c r="J485" s="806">
        <v>2.1317178289962584</v>
      </c>
      <c r="K485" s="1753">
        <v>0.96599999999999997</v>
      </c>
      <c r="L485" s="1649">
        <v>484620</v>
      </c>
      <c r="M485" s="803"/>
      <c r="N485" s="864"/>
      <c r="O485" s="864"/>
      <c r="P485" s="864"/>
      <c r="Q485" s="864"/>
      <c r="R485" s="872">
        <v>101.1</v>
      </c>
      <c r="S485" s="873">
        <v>95</v>
      </c>
      <c r="T485" s="873">
        <v>101.5</v>
      </c>
      <c r="U485" s="873">
        <v>95.5</v>
      </c>
      <c r="V485" s="874">
        <v>101.3</v>
      </c>
      <c r="W485" s="873">
        <v>96.1</v>
      </c>
      <c r="X485" s="835">
        <f t="shared" si="27"/>
        <v>99.1</v>
      </c>
      <c r="Y485" s="834">
        <v>20862</v>
      </c>
      <c r="Z485" s="835">
        <v>100.2</v>
      </c>
      <c r="AA485" s="798">
        <f t="shared" si="25"/>
        <v>208204</v>
      </c>
      <c r="AB485" s="875">
        <v>88.4</v>
      </c>
      <c r="AC485" s="835">
        <v>99.9</v>
      </c>
      <c r="AD485" s="855">
        <v>99.2</v>
      </c>
      <c r="AE485" s="856">
        <v>100.6</v>
      </c>
      <c r="AF485" s="799">
        <f t="shared" si="26"/>
        <v>0.88500000000000001</v>
      </c>
    </row>
    <row r="486" spans="1:32" ht="13.5" customHeight="1">
      <c r="A486" s="726"/>
      <c r="B486" s="662"/>
      <c r="C486" s="608" t="s">
        <v>426</v>
      </c>
      <c r="D486" s="895">
        <v>112.7</v>
      </c>
      <c r="E486" s="645">
        <v>3378048</v>
      </c>
      <c r="F486" s="826">
        <v>435403</v>
      </c>
      <c r="G486" s="805">
        <v>111.7</v>
      </c>
      <c r="H486" s="644">
        <v>1096631.0179999999</v>
      </c>
      <c r="I486" s="1732">
        <v>1.01</v>
      </c>
      <c r="J486" s="806">
        <v>2.4858057285238999</v>
      </c>
      <c r="K486" s="1753">
        <v>1.1100000000000001</v>
      </c>
      <c r="L486" s="1649">
        <v>504071</v>
      </c>
      <c r="M486" s="803"/>
      <c r="N486" s="864"/>
      <c r="O486" s="864"/>
      <c r="P486" s="864"/>
      <c r="Q486" s="864"/>
      <c r="R486" s="872">
        <v>96.6</v>
      </c>
      <c r="S486" s="873">
        <v>109.8</v>
      </c>
      <c r="T486" s="873">
        <v>89.7</v>
      </c>
      <c r="U486" s="873">
        <v>97.4</v>
      </c>
      <c r="V486" s="874">
        <v>99.8</v>
      </c>
      <c r="W486" s="873">
        <v>96.8</v>
      </c>
      <c r="X486" s="835">
        <f t="shared" si="27"/>
        <v>100.2</v>
      </c>
      <c r="Y486" s="834">
        <v>20129</v>
      </c>
      <c r="Z486" s="835">
        <v>100.3</v>
      </c>
      <c r="AA486" s="798">
        <f t="shared" si="25"/>
        <v>200688</v>
      </c>
      <c r="AB486" s="875">
        <v>102.7</v>
      </c>
      <c r="AC486" s="835">
        <v>99.6</v>
      </c>
      <c r="AD486" s="855">
        <v>99.9</v>
      </c>
      <c r="AE486" s="856">
        <v>100.7</v>
      </c>
      <c r="AF486" s="799">
        <f t="shared" si="26"/>
        <v>1.0169999999999999</v>
      </c>
    </row>
    <row r="487" spans="1:32" ht="13.5" customHeight="1">
      <c r="A487" s="726"/>
      <c r="B487" s="662"/>
      <c r="C487" s="608" t="s">
        <v>166</v>
      </c>
      <c r="D487" s="895">
        <v>111.9</v>
      </c>
      <c r="E487" s="645">
        <v>3419219</v>
      </c>
      <c r="F487" s="826">
        <v>407872</v>
      </c>
      <c r="G487" s="805">
        <v>106.3</v>
      </c>
      <c r="H487" s="644">
        <v>1108065.0959999999</v>
      </c>
      <c r="I487" s="1732">
        <v>1.02</v>
      </c>
      <c r="J487" s="806">
        <v>2.1930154615454427</v>
      </c>
      <c r="K487" s="1753">
        <v>1.0569999999999999</v>
      </c>
      <c r="L487" s="1649">
        <v>536580</v>
      </c>
      <c r="M487" s="803"/>
      <c r="N487" s="864"/>
      <c r="O487" s="864"/>
      <c r="P487" s="864"/>
      <c r="Q487" s="864"/>
      <c r="R487" s="872">
        <v>95.6</v>
      </c>
      <c r="S487" s="873">
        <v>94</v>
      </c>
      <c r="T487" s="873">
        <v>84</v>
      </c>
      <c r="U487" s="873">
        <v>97.7</v>
      </c>
      <c r="V487" s="874">
        <v>99.4</v>
      </c>
      <c r="W487" s="873">
        <v>110.4</v>
      </c>
      <c r="X487" s="835">
        <f t="shared" si="27"/>
        <v>95.3</v>
      </c>
      <c r="Y487" s="834">
        <v>22095</v>
      </c>
      <c r="Z487" s="835">
        <v>100.5</v>
      </c>
      <c r="AA487" s="798">
        <f t="shared" si="25"/>
        <v>219851</v>
      </c>
      <c r="AB487" s="875">
        <v>98.2</v>
      </c>
      <c r="AC487" s="835">
        <v>99.1</v>
      </c>
      <c r="AD487" s="855">
        <v>100.6</v>
      </c>
      <c r="AE487" s="856">
        <v>100.1</v>
      </c>
      <c r="AF487" s="799">
        <f t="shared" si="26"/>
        <v>0.96599999999999997</v>
      </c>
    </row>
    <row r="488" spans="1:32" ht="13.5" customHeight="1">
      <c r="A488" s="726"/>
      <c r="B488" s="662"/>
      <c r="C488" s="608" t="s">
        <v>167</v>
      </c>
      <c r="D488" s="895">
        <v>109.9</v>
      </c>
      <c r="E488" s="645">
        <v>3282848</v>
      </c>
      <c r="F488" s="826">
        <v>435948</v>
      </c>
      <c r="G488" s="805">
        <v>105.4</v>
      </c>
      <c r="H488" s="644">
        <v>1106699.94</v>
      </c>
      <c r="I488" s="1732">
        <v>1.04</v>
      </c>
      <c r="J488" s="806">
        <v>-1.6784976362401522</v>
      </c>
      <c r="K488" s="1753">
        <v>1.03</v>
      </c>
      <c r="L488" s="1649">
        <v>473615</v>
      </c>
      <c r="M488" s="803"/>
      <c r="N488" s="864"/>
      <c r="O488" s="864"/>
      <c r="P488" s="864"/>
      <c r="Q488" s="864"/>
      <c r="R488" s="872">
        <v>91.7</v>
      </c>
      <c r="S488" s="873">
        <v>96.9</v>
      </c>
      <c r="T488" s="873">
        <v>66.5</v>
      </c>
      <c r="U488" s="873">
        <v>96.2</v>
      </c>
      <c r="V488" s="874">
        <v>107.1</v>
      </c>
      <c r="W488" s="873">
        <v>92.5</v>
      </c>
      <c r="X488" s="835">
        <f t="shared" si="27"/>
        <v>94.5</v>
      </c>
      <c r="Y488" s="834">
        <v>23789</v>
      </c>
      <c r="Z488" s="835">
        <v>100.2</v>
      </c>
      <c r="AA488" s="798">
        <f t="shared" si="25"/>
        <v>237415</v>
      </c>
      <c r="AB488" s="875">
        <v>97.1</v>
      </c>
      <c r="AC488" s="835">
        <v>99</v>
      </c>
      <c r="AD488" s="855">
        <v>101.6</v>
      </c>
      <c r="AE488" s="856">
        <v>100.4</v>
      </c>
      <c r="AF488" s="799">
        <f t="shared" si="26"/>
        <v>0.94199999999999995</v>
      </c>
    </row>
    <row r="489" spans="1:32" ht="13.5" customHeight="1">
      <c r="A489" s="726"/>
      <c r="B489" s="662"/>
      <c r="C489" s="611" t="s">
        <v>168</v>
      </c>
      <c r="D489" s="899">
        <v>108.9</v>
      </c>
      <c r="E489" s="652">
        <v>3245565</v>
      </c>
      <c r="F489" s="827">
        <v>361578</v>
      </c>
      <c r="G489" s="812">
        <v>106.7</v>
      </c>
      <c r="H489" s="651">
        <v>1092728.06</v>
      </c>
      <c r="I489" s="1734">
        <v>1.05</v>
      </c>
      <c r="J489" s="813">
        <v>-1.3201946793974884</v>
      </c>
      <c r="K489" s="1755">
        <v>1.091</v>
      </c>
      <c r="L489" s="1651">
        <v>544442</v>
      </c>
      <c r="M489" s="803"/>
      <c r="N489" s="866"/>
      <c r="O489" s="866"/>
      <c r="P489" s="866"/>
      <c r="Q489" s="866"/>
      <c r="R489" s="876">
        <v>88.9</v>
      </c>
      <c r="S489" s="877">
        <v>97.2</v>
      </c>
      <c r="T489" s="877">
        <v>86.5</v>
      </c>
      <c r="U489" s="877">
        <v>93.9</v>
      </c>
      <c r="V489" s="878">
        <v>109.2</v>
      </c>
      <c r="W489" s="877">
        <v>95.8</v>
      </c>
      <c r="X489" s="848">
        <f t="shared" si="27"/>
        <v>95.7</v>
      </c>
      <c r="Y489" s="841">
        <v>32033</v>
      </c>
      <c r="Z489" s="848">
        <v>100.2</v>
      </c>
      <c r="AA489" s="801">
        <f t="shared" si="25"/>
        <v>319691</v>
      </c>
      <c r="AB489" s="879">
        <v>103.2</v>
      </c>
      <c r="AC489" s="848">
        <v>98.5</v>
      </c>
      <c r="AD489" s="857">
        <v>101.1</v>
      </c>
      <c r="AE489" s="858">
        <v>100.9</v>
      </c>
      <c r="AF489" s="802">
        <f t="shared" si="26"/>
        <v>0.996</v>
      </c>
    </row>
    <row r="490" spans="1:32" ht="13.5" customHeight="1">
      <c r="A490" s="720">
        <v>2016</v>
      </c>
      <c r="B490" s="661" t="s">
        <v>219</v>
      </c>
      <c r="C490" s="606" t="s">
        <v>418</v>
      </c>
      <c r="D490" s="895">
        <v>111.1</v>
      </c>
      <c r="E490" s="645">
        <v>3239384</v>
      </c>
      <c r="F490" s="826">
        <v>379372</v>
      </c>
      <c r="G490" s="808">
        <v>107.7</v>
      </c>
      <c r="H490" s="644">
        <v>1032218.01</v>
      </c>
      <c r="I490" s="1732">
        <v>1.06</v>
      </c>
      <c r="J490" s="809">
        <v>1.5172015370858389</v>
      </c>
      <c r="K490" s="1754">
        <v>0.96699999999999997</v>
      </c>
      <c r="L490" s="1649">
        <v>407506</v>
      </c>
      <c r="M490" s="803"/>
      <c r="N490" s="864"/>
      <c r="O490" s="864"/>
      <c r="P490" s="864"/>
      <c r="Q490" s="864"/>
      <c r="R490" s="872">
        <v>94.3</v>
      </c>
      <c r="S490" s="873">
        <v>100.7</v>
      </c>
      <c r="T490" s="873">
        <v>88.8</v>
      </c>
      <c r="U490" s="873">
        <v>96.3</v>
      </c>
      <c r="V490" s="874">
        <v>98.6</v>
      </c>
      <c r="W490" s="873">
        <v>94.5</v>
      </c>
      <c r="X490" s="842">
        <f t="shared" si="27"/>
        <v>96.6</v>
      </c>
      <c r="Y490" s="834">
        <v>24243</v>
      </c>
      <c r="Z490" s="835">
        <v>100</v>
      </c>
      <c r="AA490" s="843">
        <f t="shared" si="25"/>
        <v>242430</v>
      </c>
      <c r="AB490" s="875">
        <v>90.1</v>
      </c>
      <c r="AC490" s="835">
        <v>97.5</v>
      </c>
      <c r="AD490" s="855">
        <v>98.6</v>
      </c>
      <c r="AE490" s="856">
        <v>100.9</v>
      </c>
      <c r="AF490" s="847">
        <f t="shared" si="26"/>
        <v>0.88300000000000001</v>
      </c>
    </row>
    <row r="491" spans="1:32" ht="13.5" customHeight="1">
      <c r="A491" s="726"/>
      <c r="B491" s="662"/>
      <c r="C491" s="608" t="s">
        <v>419</v>
      </c>
      <c r="D491" s="895">
        <v>110.8</v>
      </c>
      <c r="E491" s="645">
        <v>3159841</v>
      </c>
      <c r="F491" s="826">
        <v>432183</v>
      </c>
      <c r="G491" s="805">
        <v>107.6</v>
      </c>
      <c r="H491" s="644">
        <v>1068917.753</v>
      </c>
      <c r="I491" s="1732">
        <v>1.08</v>
      </c>
      <c r="J491" s="806">
        <v>1.5014688015711215</v>
      </c>
      <c r="K491" s="1753">
        <v>1.081</v>
      </c>
      <c r="L491" s="1649">
        <v>483612</v>
      </c>
      <c r="M491" s="803"/>
      <c r="N491" s="864"/>
      <c r="O491" s="864"/>
      <c r="P491" s="864"/>
      <c r="Q491" s="864"/>
      <c r="R491" s="872">
        <v>93.6</v>
      </c>
      <c r="S491" s="873">
        <v>92.9</v>
      </c>
      <c r="T491" s="873">
        <v>81.8</v>
      </c>
      <c r="U491" s="873">
        <v>93.5</v>
      </c>
      <c r="V491" s="874">
        <v>112.9</v>
      </c>
      <c r="W491" s="873">
        <v>93.6</v>
      </c>
      <c r="X491" s="835">
        <f t="shared" si="27"/>
        <v>96.5</v>
      </c>
      <c r="Y491" s="834">
        <v>19780</v>
      </c>
      <c r="Z491" s="835">
        <v>100.1</v>
      </c>
      <c r="AA491" s="798">
        <f t="shared" si="25"/>
        <v>197602</v>
      </c>
      <c r="AB491" s="875">
        <v>102.3</v>
      </c>
      <c r="AC491" s="835">
        <v>97.2</v>
      </c>
      <c r="AD491" s="855">
        <v>100.3</v>
      </c>
      <c r="AE491" s="856">
        <v>100.5</v>
      </c>
      <c r="AF491" s="799">
        <f t="shared" si="26"/>
        <v>0.98599999999999999</v>
      </c>
    </row>
    <row r="492" spans="1:32" ht="13.5" customHeight="1">
      <c r="A492" s="726"/>
      <c r="B492" s="662"/>
      <c r="C492" s="608" t="s">
        <v>420</v>
      </c>
      <c r="D492" s="895">
        <v>110.7</v>
      </c>
      <c r="E492" s="645">
        <v>3280246</v>
      </c>
      <c r="F492" s="826">
        <v>424372</v>
      </c>
      <c r="G492" s="805">
        <v>107.5</v>
      </c>
      <c r="H492" s="644">
        <v>1115286.68</v>
      </c>
      <c r="I492" s="1732">
        <v>1.0900000000000001</v>
      </c>
      <c r="J492" s="806">
        <v>-2.6585076454549608</v>
      </c>
      <c r="K492" s="1753">
        <v>1.2529999999999999</v>
      </c>
      <c r="L492" s="1649">
        <v>536363</v>
      </c>
      <c r="M492" s="803"/>
      <c r="N492" s="864"/>
      <c r="O492" s="864"/>
      <c r="P492" s="864"/>
      <c r="Q492" s="864"/>
      <c r="R492" s="872">
        <v>93</v>
      </c>
      <c r="S492" s="873">
        <v>97.1</v>
      </c>
      <c r="T492" s="873">
        <v>94.9</v>
      </c>
      <c r="U492" s="873">
        <v>87</v>
      </c>
      <c r="V492" s="874">
        <v>105</v>
      </c>
      <c r="W492" s="873">
        <v>94.7</v>
      </c>
      <c r="X492" s="835">
        <f t="shared" si="27"/>
        <v>96.4</v>
      </c>
      <c r="Y492" s="834">
        <v>22840</v>
      </c>
      <c r="Z492" s="835">
        <v>100</v>
      </c>
      <c r="AA492" s="798">
        <f t="shared" si="25"/>
        <v>228400</v>
      </c>
      <c r="AB492" s="875">
        <v>118.9</v>
      </c>
      <c r="AC492" s="835">
        <v>97.2</v>
      </c>
      <c r="AD492" s="855">
        <v>100.9</v>
      </c>
      <c r="AE492" s="856">
        <v>100.3</v>
      </c>
      <c r="AF492" s="799">
        <f t="shared" si="26"/>
        <v>1.1419999999999999</v>
      </c>
    </row>
    <row r="493" spans="1:32" ht="13.5" customHeight="1">
      <c r="A493" s="726"/>
      <c r="B493" s="662"/>
      <c r="C493" s="608" t="s">
        <v>421</v>
      </c>
      <c r="D493" s="895">
        <v>111.8</v>
      </c>
      <c r="E493" s="645">
        <v>3497940.7203831575</v>
      </c>
      <c r="F493" s="826">
        <v>369895</v>
      </c>
      <c r="G493" s="805">
        <v>110.8</v>
      </c>
      <c r="H493" s="644">
        <v>1144943.3119999999</v>
      </c>
      <c r="I493" s="1732">
        <v>1.1100000000000001</v>
      </c>
      <c r="J493" s="806">
        <v>-0.41895530695337868</v>
      </c>
      <c r="K493" s="1753">
        <v>0.97399999999999998</v>
      </c>
      <c r="L493" s="1649">
        <v>494829</v>
      </c>
      <c r="M493" s="803"/>
      <c r="N493" s="880">
        <v>1092459.659</v>
      </c>
      <c r="O493" s="864"/>
      <c r="P493" s="864"/>
      <c r="Q493" s="880">
        <f t="shared" ref="Q493:Q536" si="28">N493*$Q$4</f>
        <v>3497940.7203831575</v>
      </c>
      <c r="R493" s="872">
        <v>93.6</v>
      </c>
      <c r="S493" s="873">
        <v>104.6</v>
      </c>
      <c r="T493" s="873">
        <v>88.8</v>
      </c>
      <c r="U493" s="873">
        <v>93.2</v>
      </c>
      <c r="V493" s="874">
        <v>108.8</v>
      </c>
      <c r="W493" s="873">
        <v>105.8</v>
      </c>
      <c r="X493" s="835">
        <f t="shared" si="27"/>
        <v>99.4</v>
      </c>
      <c r="Y493" s="834">
        <v>20186</v>
      </c>
      <c r="Z493" s="835">
        <v>100.3</v>
      </c>
      <c r="AA493" s="798">
        <f t="shared" si="25"/>
        <v>201256</v>
      </c>
      <c r="AB493" s="875">
        <v>94.9</v>
      </c>
      <c r="AC493" s="835">
        <v>96.8</v>
      </c>
      <c r="AD493" s="855">
        <v>101.6</v>
      </c>
      <c r="AE493" s="856">
        <v>102</v>
      </c>
      <c r="AF493" s="799">
        <f t="shared" si="26"/>
        <v>0.88600000000000001</v>
      </c>
    </row>
    <row r="494" spans="1:32" ht="13.5" customHeight="1">
      <c r="A494" s="726"/>
      <c r="B494" s="662"/>
      <c r="C494" s="608" t="s">
        <v>422</v>
      </c>
      <c r="D494" s="895">
        <v>111.8</v>
      </c>
      <c r="E494" s="645">
        <v>3521206.2215126632</v>
      </c>
      <c r="F494" s="826">
        <v>763551</v>
      </c>
      <c r="G494" s="805">
        <v>109.5</v>
      </c>
      <c r="H494" s="644">
        <v>1059939.9990000001</v>
      </c>
      <c r="I494" s="1732">
        <v>1.1200000000000001</v>
      </c>
      <c r="J494" s="806">
        <v>-1.8476146514372829</v>
      </c>
      <c r="K494" s="1753">
        <v>0.95699999999999996</v>
      </c>
      <c r="L494" s="1649">
        <v>415353</v>
      </c>
      <c r="M494" s="803"/>
      <c r="N494" s="880">
        <v>1099725.8259999999</v>
      </c>
      <c r="O494" s="864"/>
      <c r="P494" s="864"/>
      <c r="Q494" s="880">
        <f t="shared" si="28"/>
        <v>3521206.2215126632</v>
      </c>
      <c r="R494" s="872">
        <v>92.1</v>
      </c>
      <c r="S494" s="873">
        <v>105.2</v>
      </c>
      <c r="T494" s="873">
        <v>85.2</v>
      </c>
      <c r="U494" s="873">
        <v>95.1</v>
      </c>
      <c r="V494" s="874">
        <v>105.5</v>
      </c>
      <c r="W494" s="873">
        <v>104.4</v>
      </c>
      <c r="X494" s="835">
        <f t="shared" si="27"/>
        <v>98.2</v>
      </c>
      <c r="Y494" s="834">
        <v>21367</v>
      </c>
      <c r="Z494" s="835">
        <v>100.5</v>
      </c>
      <c r="AA494" s="798">
        <f t="shared" si="25"/>
        <v>212607</v>
      </c>
      <c r="AB494" s="875">
        <v>91.9</v>
      </c>
      <c r="AC494" s="835">
        <v>96.7</v>
      </c>
      <c r="AD494" s="855">
        <v>99.8</v>
      </c>
      <c r="AE494" s="856">
        <v>102.1</v>
      </c>
      <c r="AF494" s="799">
        <f t="shared" si="26"/>
        <v>0.872</v>
      </c>
    </row>
    <row r="495" spans="1:32" ht="13.5" customHeight="1">
      <c r="A495" s="726"/>
      <c r="B495" s="662"/>
      <c r="C495" s="608" t="s">
        <v>423</v>
      </c>
      <c r="D495" s="895">
        <v>111.7</v>
      </c>
      <c r="E495" s="645">
        <v>3552588.5479534799</v>
      </c>
      <c r="F495" s="826">
        <v>388950</v>
      </c>
      <c r="G495" s="805">
        <v>111.8</v>
      </c>
      <c r="H495" s="644">
        <v>1144922.0819999999</v>
      </c>
      <c r="I495" s="1732">
        <v>1.1399999999999999</v>
      </c>
      <c r="J495" s="806">
        <v>-1.7589096671830191</v>
      </c>
      <c r="K495" s="1753">
        <v>1.087</v>
      </c>
      <c r="L495" s="1649">
        <v>492599</v>
      </c>
      <c r="M495" s="803"/>
      <c r="N495" s="880">
        <v>1109527</v>
      </c>
      <c r="O495" s="864"/>
      <c r="P495" s="864"/>
      <c r="Q495" s="880">
        <f t="shared" si="28"/>
        <v>3552588.5479534799</v>
      </c>
      <c r="R495" s="872">
        <v>95.9</v>
      </c>
      <c r="S495" s="873">
        <v>105.2</v>
      </c>
      <c r="T495" s="873">
        <v>81.8</v>
      </c>
      <c r="U495" s="873">
        <v>95.7</v>
      </c>
      <c r="V495" s="874">
        <v>110.8</v>
      </c>
      <c r="W495" s="873">
        <v>98</v>
      </c>
      <c r="X495" s="835">
        <f t="shared" si="27"/>
        <v>100.3</v>
      </c>
      <c r="Y495" s="834">
        <v>20566</v>
      </c>
      <c r="Z495" s="835">
        <v>100.1</v>
      </c>
      <c r="AA495" s="798">
        <f t="shared" si="25"/>
        <v>205455</v>
      </c>
      <c r="AB495" s="875">
        <v>105.3</v>
      </c>
      <c r="AC495" s="835">
        <v>96.9</v>
      </c>
      <c r="AD495" s="855">
        <v>101</v>
      </c>
      <c r="AE495" s="856">
        <v>101.9</v>
      </c>
      <c r="AF495" s="799">
        <f t="shared" si="26"/>
        <v>0.99099999999999999</v>
      </c>
    </row>
    <row r="496" spans="1:32" ht="13.5" customHeight="1">
      <c r="A496" s="726"/>
      <c r="B496" s="662"/>
      <c r="C496" s="608" t="s">
        <v>424</v>
      </c>
      <c r="D496" s="895">
        <v>110.2</v>
      </c>
      <c r="E496" s="645">
        <v>3831582.4350219141</v>
      </c>
      <c r="F496" s="826">
        <v>415431</v>
      </c>
      <c r="G496" s="805">
        <v>109.4</v>
      </c>
      <c r="H496" s="644">
        <v>1129740.2849999999</v>
      </c>
      <c r="I496" s="1732">
        <v>1.1399999999999999</v>
      </c>
      <c r="J496" s="806">
        <v>1</v>
      </c>
      <c r="K496" s="1753">
        <v>0.98899999999999999</v>
      </c>
      <c r="L496" s="1649">
        <v>463730</v>
      </c>
      <c r="M496" s="803"/>
      <c r="N496" s="880">
        <v>1196661</v>
      </c>
      <c r="O496" s="864"/>
      <c r="P496" s="864"/>
      <c r="Q496" s="880">
        <f t="shared" si="28"/>
        <v>3831582.4350219141</v>
      </c>
      <c r="R496" s="872">
        <v>90.3</v>
      </c>
      <c r="S496" s="873">
        <v>105.2</v>
      </c>
      <c r="T496" s="873">
        <v>88.9</v>
      </c>
      <c r="U496" s="873">
        <v>97.6</v>
      </c>
      <c r="V496" s="874">
        <v>106.1</v>
      </c>
      <c r="W496" s="873">
        <v>93.9</v>
      </c>
      <c r="X496" s="835">
        <f t="shared" si="27"/>
        <v>98.1</v>
      </c>
      <c r="Y496" s="834">
        <v>25611</v>
      </c>
      <c r="Z496" s="835">
        <v>100</v>
      </c>
      <c r="AA496" s="798">
        <f t="shared" si="25"/>
        <v>256110</v>
      </c>
      <c r="AB496" s="875">
        <v>95.3</v>
      </c>
      <c r="AC496" s="835">
        <v>96.8</v>
      </c>
      <c r="AD496" s="855">
        <v>100.6</v>
      </c>
      <c r="AE496" s="856">
        <v>101.7</v>
      </c>
      <c r="AF496" s="799">
        <f t="shared" si="26"/>
        <v>0.90200000000000002</v>
      </c>
    </row>
    <row r="497" spans="1:34" ht="13.5" customHeight="1">
      <c r="A497" s="726"/>
      <c r="B497" s="662"/>
      <c r="C497" s="608" t="s">
        <v>425</v>
      </c>
      <c r="D497" s="895">
        <v>109.5</v>
      </c>
      <c r="E497" s="645">
        <v>3627381.6047169883</v>
      </c>
      <c r="F497" s="826">
        <v>401774</v>
      </c>
      <c r="G497" s="805">
        <v>105.7</v>
      </c>
      <c r="H497" s="644">
        <v>1064028.0919999999</v>
      </c>
      <c r="I497" s="1732">
        <v>1.1399999999999999</v>
      </c>
      <c r="J497" s="806">
        <v>-4.2</v>
      </c>
      <c r="K497" s="1753">
        <v>0.92900000000000005</v>
      </c>
      <c r="L497" s="1649">
        <v>433785</v>
      </c>
      <c r="M497" s="803"/>
      <c r="N497" s="880">
        <v>1132886</v>
      </c>
      <c r="O497" s="864"/>
      <c r="P497" s="864"/>
      <c r="Q497" s="880">
        <f t="shared" si="28"/>
        <v>3627381.6047169883</v>
      </c>
      <c r="R497" s="872">
        <v>90.5</v>
      </c>
      <c r="S497" s="873">
        <v>92.9</v>
      </c>
      <c r="T497" s="873">
        <v>91.7</v>
      </c>
      <c r="U497" s="873">
        <v>105.6</v>
      </c>
      <c r="V497" s="874">
        <v>102</v>
      </c>
      <c r="W497" s="873">
        <v>94.8</v>
      </c>
      <c r="X497" s="835">
        <f t="shared" si="27"/>
        <v>94.8</v>
      </c>
      <c r="Y497" s="834">
        <v>19568</v>
      </c>
      <c r="Z497" s="835">
        <v>100.2</v>
      </c>
      <c r="AA497" s="798">
        <f t="shared" si="25"/>
        <v>195289</v>
      </c>
      <c r="AB497" s="875">
        <v>88.7</v>
      </c>
      <c r="AC497" s="835">
        <v>96.6</v>
      </c>
      <c r="AD497" s="855">
        <v>99.7</v>
      </c>
      <c r="AE497" s="856">
        <v>101.3</v>
      </c>
      <c r="AF497" s="799">
        <f t="shared" si="26"/>
        <v>0.84799999999999998</v>
      </c>
    </row>
    <row r="498" spans="1:34" ht="13.5" customHeight="1">
      <c r="A498" s="726"/>
      <c r="B498" s="662"/>
      <c r="C498" s="608" t="s">
        <v>426</v>
      </c>
      <c r="D498" s="895">
        <v>114.9</v>
      </c>
      <c r="E498" s="645">
        <v>3598551.7454294059</v>
      </c>
      <c r="F498" s="826">
        <v>374533</v>
      </c>
      <c r="G498" s="805">
        <v>119.3</v>
      </c>
      <c r="H498" s="644">
        <v>1109549.108</v>
      </c>
      <c r="I498" s="1732">
        <v>1.1499999999999999</v>
      </c>
      <c r="J498" s="806">
        <v>-5.0999999999999996</v>
      </c>
      <c r="K498" s="1753">
        <v>1.1020000000000001</v>
      </c>
      <c r="L498" s="1649">
        <v>462610</v>
      </c>
      <c r="M498" s="803"/>
      <c r="N498" s="880">
        <v>1123882</v>
      </c>
      <c r="O498" s="864"/>
      <c r="P498" s="864"/>
      <c r="Q498" s="880">
        <f t="shared" si="28"/>
        <v>3598551.7454294059</v>
      </c>
      <c r="R498" s="872">
        <v>101.9</v>
      </c>
      <c r="S498" s="873">
        <v>111.4</v>
      </c>
      <c r="T498" s="873">
        <v>91.5</v>
      </c>
      <c r="U498" s="873">
        <v>89.3</v>
      </c>
      <c r="V498" s="874">
        <v>122.7</v>
      </c>
      <c r="W498" s="873">
        <v>95.6</v>
      </c>
      <c r="X498" s="835">
        <f t="shared" si="27"/>
        <v>107</v>
      </c>
      <c r="Y498" s="834">
        <v>18871</v>
      </c>
      <c r="Z498" s="835">
        <v>100</v>
      </c>
      <c r="AA498" s="798">
        <f t="shared" si="25"/>
        <v>188710</v>
      </c>
      <c r="AB498" s="875">
        <v>105.8</v>
      </c>
      <c r="AC498" s="835">
        <v>96.6</v>
      </c>
      <c r="AD498" s="855">
        <v>100.6</v>
      </c>
      <c r="AE498" s="856">
        <v>101</v>
      </c>
      <c r="AF498" s="799">
        <f t="shared" si="26"/>
        <v>1.006</v>
      </c>
    </row>
    <row r="499" spans="1:34" ht="13.5" customHeight="1">
      <c r="A499" s="726"/>
      <c r="B499" s="662"/>
      <c r="C499" s="608" t="s">
        <v>166</v>
      </c>
      <c r="D499" s="895">
        <v>109.9</v>
      </c>
      <c r="E499" s="645">
        <v>3651117.2496413384</v>
      </c>
      <c r="F499" s="826">
        <v>352814</v>
      </c>
      <c r="G499" s="805">
        <v>107.4</v>
      </c>
      <c r="H499" s="644">
        <v>1101170.8400000001</v>
      </c>
      <c r="I499" s="1732">
        <v>1.17</v>
      </c>
      <c r="J499" s="806">
        <v>-1.2</v>
      </c>
      <c r="K499" s="1753">
        <v>0.99</v>
      </c>
      <c r="L499" s="1649">
        <v>456663</v>
      </c>
      <c r="M499" s="803"/>
      <c r="N499" s="880">
        <v>1140299</v>
      </c>
      <c r="O499" s="821">
        <f>SUM(N493:N499)/7</f>
        <v>1127920.0692857143</v>
      </c>
      <c r="P499" s="821"/>
      <c r="Q499" s="880">
        <f t="shared" si="28"/>
        <v>3651117.2496413384</v>
      </c>
      <c r="R499" s="872">
        <v>88.8</v>
      </c>
      <c r="S499" s="873">
        <v>101.6</v>
      </c>
      <c r="T499" s="873">
        <v>101.4</v>
      </c>
      <c r="U499" s="873">
        <v>87.4</v>
      </c>
      <c r="V499" s="874">
        <v>103</v>
      </c>
      <c r="W499" s="873">
        <v>103.2</v>
      </c>
      <c r="X499" s="835">
        <f t="shared" si="27"/>
        <v>96.3</v>
      </c>
      <c r="Y499" s="834">
        <v>21360</v>
      </c>
      <c r="Z499" s="835">
        <v>100.7</v>
      </c>
      <c r="AA499" s="798">
        <f t="shared" si="25"/>
        <v>212115</v>
      </c>
      <c r="AB499" s="875">
        <v>95</v>
      </c>
      <c r="AC499" s="835">
        <v>96.8</v>
      </c>
      <c r="AD499" s="855">
        <v>101</v>
      </c>
      <c r="AE499" s="856">
        <v>100.7</v>
      </c>
      <c r="AF499" s="799">
        <f t="shared" si="26"/>
        <v>0.90400000000000003</v>
      </c>
    </row>
    <row r="500" spans="1:34" ht="13.5" customHeight="1">
      <c r="A500" s="726"/>
      <c r="B500" s="662"/>
      <c r="C500" s="608" t="s">
        <v>167</v>
      </c>
      <c r="D500" s="895">
        <v>111.6</v>
      </c>
      <c r="E500" s="645">
        <v>3335195.9117550803</v>
      </c>
      <c r="F500" s="826">
        <v>456687</v>
      </c>
      <c r="G500" s="805">
        <v>113.3</v>
      </c>
      <c r="H500" s="644">
        <v>1113093.933</v>
      </c>
      <c r="I500" s="1732">
        <v>1.19</v>
      </c>
      <c r="J500" s="806">
        <v>-2.6</v>
      </c>
      <c r="K500" s="1753">
        <v>1.0429999999999999</v>
      </c>
      <c r="L500" s="1649">
        <v>467651</v>
      </c>
      <c r="M500" s="803"/>
      <c r="N500" s="880">
        <v>1041632</v>
      </c>
      <c r="O500" s="821">
        <f t="shared" ref="O500:O535" si="29">SUM(N494:N500)/7</f>
        <v>1120658.9751428571</v>
      </c>
      <c r="P500" s="821"/>
      <c r="Q500" s="880">
        <f t="shared" si="28"/>
        <v>3335195.9117550803</v>
      </c>
      <c r="R500" s="872">
        <v>91.8</v>
      </c>
      <c r="S500" s="873">
        <v>106.9</v>
      </c>
      <c r="T500" s="873">
        <v>127.2</v>
      </c>
      <c r="U500" s="873">
        <v>93.7</v>
      </c>
      <c r="V500" s="874">
        <v>103.4</v>
      </c>
      <c r="W500" s="873">
        <v>100.8</v>
      </c>
      <c r="X500" s="835">
        <f t="shared" si="27"/>
        <v>101.6</v>
      </c>
      <c r="Y500" s="834">
        <v>22739</v>
      </c>
      <c r="Z500" s="835">
        <v>100.6</v>
      </c>
      <c r="AA500" s="798">
        <f t="shared" si="25"/>
        <v>226034</v>
      </c>
      <c r="AB500" s="875">
        <v>100.4</v>
      </c>
      <c r="AC500" s="835">
        <v>97</v>
      </c>
      <c r="AD500" s="855">
        <v>101.9</v>
      </c>
      <c r="AE500" s="856">
        <v>100.1</v>
      </c>
      <c r="AF500" s="799">
        <f t="shared" si="26"/>
        <v>0.95499999999999996</v>
      </c>
    </row>
    <row r="501" spans="1:34" ht="13.5" customHeight="1">
      <c r="A501" s="750"/>
      <c r="B501" s="788"/>
      <c r="C501" s="611" t="s">
        <v>168</v>
      </c>
      <c r="D501" s="899">
        <v>111.8</v>
      </c>
      <c r="E501" s="652">
        <v>3644572.5770087508</v>
      </c>
      <c r="F501" s="827">
        <v>444104</v>
      </c>
      <c r="G501" s="812">
        <v>113.1</v>
      </c>
      <c r="H501" s="651">
        <v>1096114.186</v>
      </c>
      <c r="I501" s="1734">
        <v>1.19</v>
      </c>
      <c r="J501" s="813">
        <v>-2.2000000000000002</v>
      </c>
      <c r="K501" s="1755">
        <v>1.0780000000000001</v>
      </c>
      <c r="L501" s="1651">
        <v>541047</v>
      </c>
      <c r="M501" s="803"/>
      <c r="N501" s="881">
        <v>1138255</v>
      </c>
      <c r="O501" s="823">
        <f t="shared" si="29"/>
        <v>1126163.142857143</v>
      </c>
      <c r="P501" s="823"/>
      <c r="Q501" s="881">
        <f t="shared" si="28"/>
        <v>3644572.5770087508</v>
      </c>
      <c r="R501" s="876">
        <v>106.2</v>
      </c>
      <c r="S501" s="877">
        <v>102.5</v>
      </c>
      <c r="T501" s="877">
        <v>79.900000000000006</v>
      </c>
      <c r="U501" s="877">
        <v>89.1</v>
      </c>
      <c r="V501" s="878">
        <v>104.9</v>
      </c>
      <c r="W501" s="877">
        <v>104.2</v>
      </c>
      <c r="X501" s="848">
        <f t="shared" si="27"/>
        <v>101.4</v>
      </c>
      <c r="Y501" s="841">
        <v>31630</v>
      </c>
      <c r="Z501" s="848">
        <v>100.4</v>
      </c>
      <c r="AA501" s="801">
        <f t="shared" si="25"/>
        <v>315040</v>
      </c>
      <c r="AB501" s="879">
        <v>103.9</v>
      </c>
      <c r="AC501" s="848">
        <v>97.6</v>
      </c>
      <c r="AD501" s="857">
        <v>102.2</v>
      </c>
      <c r="AE501" s="858">
        <v>100.6</v>
      </c>
      <c r="AF501" s="802">
        <f t="shared" si="26"/>
        <v>0.98599999999999999</v>
      </c>
    </row>
    <row r="502" spans="1:34" ht="13.5" customHeight="1">
      <c r="A502" s="726">
        <v>2017</v>
      </c>
      <c r="B502" s="662" t="s">
        <v>221</v>
      </c>
      <c r="C502" s="606" t="s">
        <v>418</v>
      </c>
      <c r="D502" s="895">
        <v>108.1</v>
      </c>
      <c r="E502" s="645">
        <v>3584373.755988556</v>
      </c>
      <c r="F502" s="826">
        <v>508728</v>
      </c>
      <c r="G502" s="808">
        <v>103.6</v>
      </c>
      <c r="H502" s="644">
        <v>1019216.4870000001</v>
      </c>
      <c r="I502" s="1732">
        <v>1.2</v>
      </c>
      <c r="J502" s="809">
        <v>-2.7</v>
      </c>
      <c r="K502" s="1754">
        <v>0.93799999999999994</v>
      </c>
      <c r="L502" s="1649">
        <v>385745</v>
      </c>
      <c r="M502" s="803"/>
      <c r="N502" s="880">
        <v>1119454</v>
      </c>
      <c r="O502" s="821">
        <f t="shared" si="29"/>
        <v>1127581.2857142857</v>
      </c>
      <c r="P502" s="821"/>
      <c r="Q502" s="880">
        <f t="shared" si="28"/>
        <v>3584373.755988556</v>
      </c>
      <c r="R502" s="872">
        <v>93.7</v>
      </c>
      <c r="S502" s="873">
        <v>91.3</v>
      </c>
      <c r="T502" s="873">
        <v>91.5</v>
      </c>
      <c r="U502" s="873">
        <v>87.8</v>
      </c>
      <c r="V502" s="874">
        <v>95.7</v>
      </c>
      <c r="W502" s="873">
        <v>99.6</v>
      </c>
      <c r="X502" s="842">
        <f t="shared" si="27"/>
        <v>92.9</v>
      </c>
      <c r="Y502" s="834">
        <v>23553</v>
      </c>
      <c r="Z502" s="835">
        <v>100.1</v>
      </c>
      <c r="AA502" s="843">
        <f t="shared" si="25"/>
        <v>235295</v>
      </c>
      <c r="AB502" s="875">
        <v>89</v>
      </c>
      <c r="AC502" s="835">
        <v>98.3</v>
      </c>
      <c r="AD502" s="855">
        <v>100.7</v>
      </c>
      <c r="AE502" s="856">
        <v>101.2</v>
      </c>
      <c r="AF502" s="847">
        <f t="shared" si="26"/>
        <v>0.85799999999999998</v>
      </c>
    </row>
    <row r="503" spans="1:34" ht="13.5" customHeight="1">
      <c r="A503" s="726"/>
      <c r="B503" s="662"/>
      <c r="C503" s="608" t="s">
        <v>419</v>
      </c>
      <c r="D503" s="895">
        <v>113.5</v>
      </c>
      <c r="E503" s="645">
        <v>3255632.0319864079</v>
      </c>
      <c r="F503" s="826">
        <v>505219</v>
      </c>
      <c r="G503" s="805">
        <v>114.6</v>
      </c>
      <c r="H503" s="644">
        <v>1063774.8810000001</v>
      </c>
      <c r="I503" s="1732">
        <v>1.23</v>
      </c>
      <c r="J503" s="806">
        <v>-4.3</v>
      </c>
      <c r="K503" s="1753">
        <v>1.075</v>
      </c>
      <c r="L503" s="1649">
        <v>536520</v>
      </c>
      <c r="M503" s="803"/>
      <c r="N503" s="880">
        <v>1016783</v>
      </c>
      <c r="O503" s="821">
        <f t="shared" si="29"/>
        <v>1101884.4285714286</v>
      </c>
      <c r="P503" s="821"/>
      <c r="Q503" s="880">
        <f t="shared" si="28"/>
        <v>3255632.0319864079</v>
      </c>
      <c r="R503" s="872">
        <v>99.8</v>
      </c>
      <c r="S503" s="873">
        <v>102</v>
      </c>
      <c r="T503" s="873">
        <v>107.4</v>
      </c>
      <c r="U503" s="873">
        <v>89.5</v>
      </c>
      <c r="V503" s="874">
        <v>112.2</v>
      </c>
      <c r="W503" s="873">
        <v>79.599999999999994</v>
      </c>
      <c r="X503" s="835">
        <f t="shared" si="27"/>
        <v>102.8</v>
      </c>
      <c r="Y503" s="834">
        <v>18941</v>
      </c>
      <c r="Z503" s="835">
        <v>99.8</v>
      </c>
      <c r="AA503" s="798">
        <f t="shared" si="25"/>
        <v>189790</v>
      </c>
      <c r="AB503" s="875">
        <v>101.7</v>
      </c>
      <c r="AC503" s="835">
        <v>98.5</v>
      </c>
      <c r="AD503" s="855">
        <v>101.5</v>
      </c>
      <c r="AE503" s="856">
        <v>100.2</v>
      </c>
      <c r="AF503" s="799">
        <f t="shared" si="26"/>
        <v>0.98499999999999999</v>
      </c>
    </row>
    <row r="504" spans="1:34" ht="13.5" customHeight="1">
      <c r="A504" s="726"/>
      <c r="B504" s="662"/>
      <c r="C504" s="608" t="s">
        <v>420</v>
      </c>
      <c r="D504" s="895">
        <v>113.1</v>
      </c>
      <c r="E504" s="645">
        <v>3529176.2943871981</v>
      </c>
      <c r="F504" s="826">
        <v>401515</v>
      </c>
      <c r="G504" s="805">
        <v>112.5</v>
      </c>
      <c r="H504" s="644">
        <v>1100401.477</v>
      </c>
      <c r="I504" s="1732">
        <v>1.24</v>
      </c>
      <c r="J504" s="806">
        <v>-2.4</v>
      </c>
      <c r="K504" s="1753">
        <v>1.2769999999999999</v>
      </c>
      <c r="L504" s="1649">
        <v>579927</v>
      </c>
      <c r="M504" s="803"/>
      <c r="N504" s="880">
        <v>1102215</v>
      </c>
      <c r="O504" s="821">
        <f t="shared" si="29"/>
        <v>1097502.857142857</v>
      </c>
      <c r="P504" s="821"/>
      <c r="Q504" s="880">
        <f t="shared" si="28"/>
        <v>3529176.2943871981</v>
      </c>
      <c r="R504" s="872">
        <v>98.1</v>
      </c>
      <c r="S504" s="873">
        <v>98.6</v>
      </c>
      <c r="T504" s="873">
        <v>89.1</v>
      </c>
      <c r="U504" s="873">
        <v>92</v>
      </c>
      <c r="V504" s="874">
        <v>115.9</v>
      </c>
      <c r="W504" s="873">
        <v>104.5</v>
      </c>
      <c r="X504" s="835">
        <f t="shared" si="27"/>
        <v>100.9</v>
      </c>
      <c r="Y504" s="834">
        <v>22457</v>
      </c>
      <c r="Z504" s="835">
        <v>99.8</v>
      </c>
      <c r="AA504" s="798">
        <f t="shared" si="25"/>
        <v>225020</v>
      </c>
      <c r="AB504" s="875">
        <v>121.5</v>
      </c>
      <c r="AC504" s="835">
        <v>98.6</v>
      </c>
      <c r="AD504" s="855">
        <v>102</v>
      </c>
      <c r="AE504" s="856">
        <v>100.3</v>
      </c>
      <c r="AF504" s="799">
        <f t="shared" si="26"/>
        <v>1.171</v>
      </c>
    </row>
    <row r="505" spans="1:34" ht="13.5" customHeight="1">
      <c r="A505" s="726"/>
      <c r="B505" s="662"/>
      <c r="C505" s="608" t="s">
        <v>421</v>
      </c>
      <c r="D505" s="895">
        <v>114.6</v>
      </c>
      <c r="E505" s="645">
        <v>3695280.9823327665</v>
      </c>
      <c r="F505" s="826">
        <v>386684</v>
      </c>
      <c r="G505" s="805">
        <v>115.3</v>
      </c>
      <c r="H505" s="644">
        <v>1136059.0919999999</v>
      </c>
      <c r="I505" s="1732">
        <v>1.26</v>
      </c>
      <c r="J505" s="806">
        <v>-0.4</v>
      </c>
      <c r="K505" s="1753">
        <v>1</v>
      </c>
      <c r="L505" s="1649">
        <v>503472</v>
      </c>
      <c r="M505" s="803"/>
      <c r="N505" s="880">
        <v>1154092</v>
      </c>
      <c r="O505" s="821">
        <f t="shared" si="29"/>
        <v>1101818.5714285714</v>
      </c>
      <c r="P505" s="821"/>
      <c r="Q505" s="880">
        <f t="shared" si="28"/>
        <v>3695280.9823327665</v>
      </c>
      <c r="R505" s="872">
        <v>98.4</v>
      </c>
      <c r="S505" s="873">
        <v>94.9</v>
      </c>
      <c r="T505" s="873">
        <v>118.8</v>
      </c>
      <c r="U505" s="873">
        <v>98.4</v>
      </c>
      <c r="V505" s="874">
        <v>117.5</v>
      </c>
      <c r="W505" s="873">
        <v>106.6</v>
      </c>
      <c r="X505" s="835">
        <f t="shared" si="27"/>
        <v>103.4</v>
      </c>
      <c r="Y505" s="834">
        <v>20363</v>
      </c>
      <c r="Z505" s="835">
        <v>100.2</v>
      </c>
      <c r="AA505" s="798">
        <f t="shared" si="25"/>
        <v>203224</v>
      </c>
      <c r="AB505" s="875">
        <v>97.3</v>
      </c>
      <c r="AC505" s="835">
        <v>98.8</v>
      </c>
      <c r="AD505" s="855">
        <v>102.8</v>
      </c>
      <c r="AE505" s="856">
        <v>101.9</v>
      </c>
      <c r="AF505" s="799">
        <f t="shared" si="26"/>
        <v>0.91800000000000004</v>
      </c>
    </row>
    <row r="506" spans="1:34" ht="13.5" customHeight="1">
      <c r="A506" s="726"/>
      <c r="B506" s="662"/>
      <c r="C506" s="608" t="s">
        <v>422</v>
      </c>
      <c r="D506" s="895">
        <v>112.9</v>
      </c>
      <c r="E506" s="645">
        <v>3698700.6058022399</v>
      </c>
      <c r="F506" s="826">
        <v>369293</v>
      </c>
      <c r="G506" s="805">
        <v>114.2</v>
      </c>
      <c r="H506" s="644">
        <v>1071639.03</v>
      </c>
      <c r="I506" s="1732">
        <v>1.28</v>
      </c>
      <c r="J506" s="806">
        <v>-3.3</v>
      </c>
      <c r="K506" s="1753">
        <v>0.98699999999999999</v>
      </c>
      <c r="L506" s="1649">
        <v>466334</v>
      </c>
      <c r="M506" s="803"/>
      <c r="N506" s="880">
        <v>1155160</v>
      </c>
      <c r="O506" s="821">
        <f t="shared" si="29"/>
        <v>1103941.5714285714</v>
      </c>
      <c r="P506" s="821"/>
      <c r="Q506" s="880">
        <f t="shared" si="28"/>
        <v>3698700.6058022399</v>
      </c>
      <c r="R506" s="872">
        <v>96</v>
      </c>
      <c r="S506" s="873">
        <v>94.8</v>
      </c>
      <c r="T506" s="873">
        <v>109.1</v>
      </c>
      <c r="U506" s="873">
        <v>91.7</v>
      </c>
      <c r="V506" s="874">
        <v>122.9</v>
      </c>
      <c r="W506" s="873">
        <v>103.6</v>
      </c>
      <c r="X506" s="835">
        <f t="shared" si="27"/>
        <v>102.4</v>
      </c>
      <c r="Y506" s="834">
        <v>21054</v>
      </c>
      <c r="Z506" s="835">
        <v>100.2</v>
      </c>
      <c r="AA506" s="798">
        <f t="shared" si="25"/>
        <v>210120</v>
      </c>
      <c r="AB506" s="875">
        <v>94.3</v>
      </c>
      <c r="AC506" s="835">
        <v>98.6</v>
      </c>
      <c r="AD506" s="855">
        <v>100.7</v>
      </c>
      <c r="AE506" s="856">
        <v>101.9</v>
      </c>
      <c r="AF506" s="799">
        <f t="shared" si="26"/>
        <v>0.90600000000000003</v>
      </c>
    </row>
    <row r="507" spans="1:34" ht="13.5" customHeight="1">
      <c r="A507" s="726"/>
      <c r="B507" s="662"/>
      <c r="C507" s="608" t="s">
        <v>423</v>
      </c>
      <c r="D507" s="895">
        <v>114.1</v>
      </c>
      <c r="E507" s="645">
        <v>3510726.9775041407</v>
      </c>
      <c r="F507" s="826">
        <v>448876</v>
      </c>
      <c r="G507" s="805">
        <v>115.1</v>
      </c>
      <c r="H507" s="644">
        <v>1135105.7560000001</v>
      </c>
      <c r="I507" s="1732">
        <v>1.29</v>
      </c>
      <c r="J507" s="806">
        <v>-2.5</v>
      </c>
      <c r="K507" s="1753">
        <v>1.111</v>
      </c>
      <c r="L507" s="1649">
        <v>531014</v>
      </c>
      <c r="M507" s="803"/>
      <c r="N507" s="880">
        <v>1096453</v>
      </c>
      <c r="O507" s="821">
        <f t="shared" si="29"/>
        <v>1111773.142857143</v>
      </c>
      <c r="P507" s="821"/>
      <c r="Q507" s="880">
        <f t="shared" si="28"/>
        <v>3510726.9775041407</v>
      </c>
      <c r="R507" s="872">
        <v>100.2</v>
      </c>
      <c r="S507" s="873">
        <v>98.3</v>
      </c>
      <c r="T507" s="873">
        <v>95.3</v>
      </c>
      <c r="U507" s="873">
        <v>92.3</v>
      </c>
      <c r="V507" s="874">
        <v>120.8</v>
      </c>
      <c r="W507" s="873">
        <v>107.9</v>
      </c>
      <c r="X507" s="835">
        <f t="shared" si="27"/>
        <v>103.2</v>
      </c>
      <c r="Y507" s="834">
        <v>20167</v>
      </c>
      <c r="Z507" s="835">
        <v>100.2</v>
      </c>
      <c r="AA507" s="798">
        <f t="shared" si="25"/>
        <v>201267</v>
      </c>
      <c r="AB507" s="875">
        <v>107.7</v>
      </c>
      <c r="AC507" s="835">
        <v>98.6</v>
      </c>
      <c r="AD507" s="855">
        <v>102.2</v>
      </c>
      <c r="AE507" s="856">
        <v>101.8</v>
      </c>
      <c r="AF507" s="799">
        <f t="shared" si="26"/>
        <v>1.0209999999999999</v>
      </c>
    </row>
    <row r="508" spans="1:34" ht="13.5" customHeight="1">
      <c r="A508" s="726"/>
      <c r="B508" s="662"/>
      <c r="C508" s="608" t="s">
        <v>424</v>
      </c>
      <c r="D508" s="895">
        <v>113.7</v>
      </c>
      <c r="E508" s="645">
        <v>3808439.1406049165</v>
      </c>
      <c r="F508" s="826">
        <v>369465</v>
      </c>
      <c r="G508" s="805">
        <v>114</v>
      </c>
      <c r="H508" s="644">
        <v>1115855.1359999999</v>
      </c>
      <c r="I508" s="1732">
        <v>1.29</v>
      </c>
      <c r="J508" s="806">
        <v>-2.1</v>
      </c>
      <c r="K508" s="1753">
        <v>1.012</v>
      </c>
      <c r="L508" s="1649">
        <v>511423</v>
      </c>
      <c r="M508" s="803"/>
      <c r="N508" s="880">
        <v>1189433</v>
      </c>
      <c r="O508" s="821">
        <f t="shared" si="29"/>
        <v>1119084.2857142857</v>
      </c>
      <c r="P508" s="821"/>
      <c r="Q508" s="880">
        <f t="shared" si="28"/>
        <v>3808439.1406049165</v>
      </c>
      <c r="R508" s="872">
        <v>97.9</v>
      </c>
      <c r="S508" s="873">
        <v>93.8</v>
      </c>
      <c r="T508" s="873">
        <v>93.4</v>
      </c>
      <c r="U508" s="873">
        <v>90.8</v>
      </c>
      <c r="V508" s="874">
        <v>126.7</v>
      </c>
      <c r="W508" s="873">
        <v>108.8</v>
      </c>
      <c r="X508" s="835">
        <f t="shared" si="27"/>
        <v>102.2</v>
      </c>
      <c r="Y508" s="834">
        <v>24742</v>
      </c>
      <c r="Z508" s="835">
        <v>100.4</v>
      </c>
      <c r="AA508" s="798">
        <f t="shared" si="25"/>
        <v>246434</v>
      </c>
      <c r="AB508" s="875">
        <v>98.1</v>
      </c>
      <c r="AC508" s="835">
        <v>98.5</v>
      </c>
      <c r="AD508" s="855">
        <v>102.1</v>
      </c>
      <c r="AE508" s="856">
        <v>101.7</v>
      </c>
      <c r="AF508" s="799">
        <f t="shared" si="26"/>
        <v>0.93100000000000005</v>
      </c>
    </row>
    <row r="509" spans="1:34" ht="13.5" customHeight="1">
      <c r="A509" s="726"/>
      <c r="B509" s="662"/>
      <c r="C509" s="608" t="s">
        <v>425</v>
      </c>
      <c r="D509" s="895">
        <v>117.2</v>
      </c>
      <c r="E509" s="645">
        <v>3681794.6021329337</v>
      </c>
      <c r="F509" s="826">
        <v>345243</v>
      </c>
      <c r="G509" s="805">
        <v>119.2</v>
      </c>
      <c r="H509" s="644">
        <v>1053412.5330000001</v>
      </c>
      <c r="I509" s="1732">
        <v>1.31</v>
      </c>
      <c r="J509" s="806">
        <v>-1.1000000000000001</v>
      </c>
      <c r="K509" s="1753">
        <v>0.99299999999999999</v>
      </c>
      <c r="L509" s="1649">
        <v>509954</v>
      </c>
      <c r="M509" s="803"/>
      <c r="N509" s="880">
        <v>1149880</v>
      </c>
      <c r="O509" s="821">
        <f t="shared" si="29"/>
        <v>1123430.857142857</v>
      </c>
      <c r="P509" s="821"/>
      <c r="Q509" s="880">
        <f t="shared" si="28"/>
        <v>3681794.6021329337</v>
      </c>
      <c r="R509" s="872">
        <v>105.6</v>
      </c>
      <c r="S509" s="873">
        <v>91.7</v>
      </c>
      <c r="T509" s="873">
        <v>96.6</v>
      </c>
      <c r="U509" s="873">
        <v>93.7</v>
      </c>
      <c r="V509" s="874">
        <v>135.69999999999999</v>
      </c>
      <c r="W509" s="873">
        <v>111.8</v>
      </c>
      <c r="X509" s="835">
        <f t="shared" si="27"/>
        <v>106.9</v>
      </c>
      <c r="Y509" s="834">
        <v>19295</v>
      </c>
      <c r="Z509" s="835">
        <v>100.5</v>
      </c>
      <c r="AA509" s="798">
        <f t="shared" si="25"/>
        <v>191990</v>
      </c>
      <c r="AB509" s="875">
        <v>95.1</v>
      </c>
      <c r="AC509" s="835">
        <v>98.6</v>
      </c>
      <c r="AD509" s="855">
        <v>101.3</v>
      </c>
      <c r="AE509" s="856">
        <v>101.5</v>
      </c>
      <c r="AF509" s="799">
        <f t="shared" si="26"/>
        <v>0.91200000000000003</v>
      </c>
      <c r="AH509" s="882"/>
    </row>
    <row r="510" spans="1:34" ht="13.5" customHeight="1">
      <c r="A510" s="726"/>
      <c r="B510" s="662"/>
      <c r="C510" s="608" t="s">
        <v>426</v>
      </c>
      <c r="D510" s="895">
        <v>113.5</v>
      </c>
      <c r="E510" s="645">
        <v>3570147.7381281909</v>
      </c>
      <c r="F510" s="826">
        <v>416126</v>
      </c>
      <c r="G510" s="805">
        <v>113.2</v>
      </c>
      <c r="H510" s="644">
        <v>1095435.7820000001</v>
      </c>
      <c r="I510" s="1732">
        <v>1.3</v>
      </c>
      <c r="J510" s="806">
        <v>-0.1</v>
      </c>
      <c r="K510" s="1753">
        <v>1.08</v>
      </c>
      <c r="L510" s="1649">
        <v>542069</v>
      </c>
      <c r="M510" s="803"/>
      <c r="N510" s="880">
        <v>1115011</v>
      </c>
      <c r="O510" s="821">
        <f t="shared" si="29"/>
        <v>1137463.4285714286</v>
      </c>
      <c r="P510" s="821">
        <f t="shared" ref="P510:P533" si="30">N510*O509/O508</f>
        <v>1119341.750611916</v>
      </c>
      <c r="Q510" s="880">
        <f t="shared" si="28"/>
        <v>3570147.7381281909</v>
      </c>
      <c r="R510" s="872">
        <v>98.9</v>
      </c>
      <c r="S510" s="873">
        <v>86.4</v>
      </c>
      <c r="T510" s="873">
        <v>96.7</v>
      </c>
      <c r="U510" s="873">
        <v>90.5</v>
      </c>
      <c r="V510" s="874">
        <v>129.6</v>
      </c>
      <c r="W510" s="873">
        <v>108.2</v>
      </c>
      <c r="X510" s="835">
        <f t="shared" si="27"/>
        <v>101.5</v>
      </c>
      <c r="Y510" s="834">
        <v>18475</v>
      </c>
      <c r="Z510" s="835">
        <v>100.8</v>
      </c>
      <c r="AA510" s="798">
        <f t="shared" si="25"/>
        <v>183284</v>
      </c>
      <c r="AB510" s="875">
        <v>103.8</v>
      </c>
      <c r="AC510" s="835">
        <v>98.8</v>
      </c>
      <c r="AD510" s="855">
        <v>102.4</v>
      </c>
      <c r="AE510" s="856">
        <v>100.8</v>
      </c>
      <c r="AF510" s="799">
        <f t="shared" si="26"/>
        <v>0.99399999999999999</v>
      </c>
    </row>
    <row r="511" spans="1:34" ht="13.5" customHeight="1">
      <c r="A511" s="726"/>
      <c r="B511" s="662"/>
      <c r="C511" s="608" t="s">
        <v>166</v>
      </c>
      <c r="D511" s="895">
        <v>116</v>
      </c>
      <c r="E511" s="645">
        <v>3632815.2199114603</v>
      </c>
      <c r="F511" s="826">
        <v>369655</v>
      </c>
      <c r="G511" s="805">
        <v>120.6</v>
      </c>
      <c r="H511" s="644">
        <v>1102353.8429999999</v>
      </c>
      <c r="I511" s="1732">
        <v>1.32</v>
      </c>
      <c r="J511" s="806">
        <v>-3</v>
      </c>
      <c r="K511" s="1753">
        <v>1.0549999999999999</v>
      </c>
      <c r="L511" s="1649">
        <v>516258</v>
      </c>
      <c r="M511" s="803"/>
      <c r="N511" s="880">
        <v>1134583</v>
      </c>
      <c r="O511" s="821">
        <f t="shared" si="29"/>
        <v>1142087.4285714286</v>
      </c>
      <c r="P511" s="821">
        <f t="shared" si="30"/>
        <v>1148754.8708257971</v>
      </c>
      <c r="Q511" s="880">
        <f t="shared" si="28"/>
        <v>3632815.2199114603</v>
      </c>
      <c r="R511" s="872">
        <v>106.2</v>
      </c>
      <c r="S511" s="873">
        <v>93.6</v>
      </c>
      <c r="T511" s="873">
        <v>96.5</v>
      </c>
      <c r="U511" s="873">
        <v>95</v>
      </c>
      <c r="V511" s="874">
        <v>138.6</v>
      </c>
      <c r="W511" s="873">
        <v>97.1</v>
      </c>
      <c r="X511" s="835">
        <f t="shared" si="27"/>
        <v>108.2</v>
      </c>
      <c r="Y511" s="834">
        <v>19970</v>
      </c>
      <c r="Z511" s="835">
        <v>100.7</v>
      </c>
      <c r="AA511" s="798">
        <f t="shared" si="25"/>
        <v>198312</v>
      </c>
      <c r="AB511" s="875">
        <v>102</v>
      </c>
      <c r="AC511" s="835">
        <v>99.4</v>
      </c>
      <c r="AD511" s="855">
        <v>103</v>
      </c>
      <c r="AE511" s="856">
        <v>101.3</v>
      </c>
      <c r="AF511" s="799">
        <f t="shared" si="26"/>
        <v>0.97199999999999998</v>
      </c>
    </row>
    <row r="512" spans="1:34" ht="13.5" customHeight="1">
      <c r="A512" s="726"/>
      <c r="B512" s="662"/>
      <c r="C512" s="608" t="s">
        <v>167</v>
      </c>
      <c r="D512" s="895">
        <v>116.6</v>
      </c>
      <c r="E512" s="645">
        <v>3394975.2845781767</v>
      </c>
      <c r="F512" s="826">
        <v>488553</v>
      </c>
      <c r="G512" s="805">
        <v>122</v>
      </c>
      <c r="H512" s="644">
        <v>1122397.1100000001</v>
      </c>
      <c r="I512" s="1732">
        <v>1.33</v>
      </c>
      <c r="J512" s="806">
        <v>-0.7</v>
      </c>
      <c r="K512" s="1753">
        <v>1.091</v>
      </c>
      <c r="L512" s="1649">
        <v>562256</v>
      </c>
      <c r="M512" s="803"/>
      <c r="N512" s="880">
        <v>1060302</v>
      </c>
      <c r="O512" s="821">
        <f t="shared" si="29"/>
        <v>1128688.857142857</v>
      </c>
      <c r="P512" s="821">
        <f t="shared" si="30"/>
        <v>1064612.3244683282</v>
      </c>
      <c r="Q512" s="880">
        <f t="shared" si="28"/>
        <v>3394975.2845781767</v>
      </c>
      <c r="R512" s="872">
        <v>112.2</v>
      </c>
      <c r="S512" s="873">
        <v>93</v>
      </c>
      <c r="T512" s="873">
        <v>100.1</v>
      </c>
      <c r="U512" s="873">
        <v>94.6</v>
      </c>
      <c r="V512" s="874">
        <v>133.30000000000001</v>
      </c>
      <c r="W512" s="873">
        <v>113.9</v>
      </c>
      <c r="X512" s="835">
        <f t="shared" si="27"/>
        <v>109.4</v>
      </c>
      <c r="Y512" s="834">
        <v>22397</v>
      </c>
      <c r="Z512" s="835">
        <v>101.1</v>
      </c>
      <c r="AA512" s="798">
        <f t="shared" si="25"/>
        <v>221533</v>
      </c>
      <c r="AB512" s="875">
        <v>105</v>
      </c>
      <c r="AC512" s="835">
        <v>99.8</v>
      </c>
      <c r="AD512" s="855">
        <v>103.7</v>
      </c>
      <c r="AE512" s="856">
        <v>100.6</v>
      </c>
      <c r="AF512" s="799">
        <f t="shared" si="26"/>
        <v>1.004</v>
      </c>
    </row>
    <row r="513" spans="1:32" ht="13.5" customHeight="1">
      <c r="A513" s="726"/>
      <c r="B513" s="788"/>
      <c r="C513" s="611" t="s">
        <v>168</v>
      </c>
      <c r="D513" s="899">
        <v>116.1</v>
      </c>
      <c r="E513" s="652">
        <v>3493052.5191225931</v>
      </c>
      <c r="F513" s="827">
        <v>358904</v>
      </c>
      <c r="G513" s="812">
        <v>120</v>
      </c>
      <c r="H513" s="651">
        <v>1102436.0360000001</v>
      </c>
      <c r="I513" s="1734">
        <v>1.35</v>
      </c>
      <c r="J513" s="813">
        <v>-1.1000000000000001</v>
      </c>
      <c r="K513" s="1755">
        <v>1.1140000000000001</v>
      </c>
      <c r="L513" s="1651">
        <v>594718</v>
      </c>
      <c r="M513" s="803"/>
      <c r="N513" s="881">
        <v>1090933</v>
      </c>
      <c r="O513" s="823">
        <f t="shared" si="29"/>
        <v>1119513.5714285714</v>
      </c>
      <c r="P513" s="823">
        <f t="shared" si="30"/>
        <v>1078134.5544881977</v>
      </c>
      <c r="Q513" s="881">
        <f t="shared" si="28"/>
        <v>3493052.5191225931</v>
      </c>
      <c r="R513" s="876">
        <v>110.2</v>
      </c>
      <c r="S513" s="877">
        <v>89.4</v>
      </c>
      <c r="T513" s="877">
        <v>99.8</v>
      </c>
      <c r="U513" s="877">
        <v>96.9</v>
      </c>
      <c r="V513" s="878">
        <v>131.80000000000001</v>
      </c>
      <c r="W513" s="877">
        <v>111.8</v>
      </c>
      <c r="X513" s="848">
        <f t="shared" si="27"/>
        <v>107.6</v>
      </c>
      <c r="Y513" s="841">
        <v>30625</v>
      </c>
      <c r="Z513" s="848">
        <v>101.6</v>
      </c>
      <c r="AA513" s="801">
        <f t="shared" si="25"/>
        <v>301427</v>
      </c>
      <c r="AB513" s="879">
        <v>107.5</v>
      </c>
      <c r="AC513" s="848">
        <v>100</v>
      </c>
      <c r="AD513" s="857">
        <v>104.2</v>
      </c>
      <c r="AE513" s="858">
        <v>100.5</v>
      </c>
      <c r="AF513" s="802">
        <f t="shared" si="26"/>
        <v>1.0269999999999999</v>
      </c>
    </row>
    <row r="514" spans="1:32" ht="13.5" customHeight="1">
      <c r="A514" s="720">
        <v>2018</v>
      </c>
      <c r="B514" s="661" t="s">
        <v>224</v>
      </c>
      <c r="C514" s="606" t="s">
        <v>418</v>
      </c>
      <c r="D514" s="895">
        <v>114.7</v>
      </c>
      <c r="E514" s="645">
        <v>3378501.5366845061</v>
      </c>
      <c r="F514" s="826">
        <v>309781</v>
      </c>
      <c r="G514" s="808">
        <v>119.1</v>
      </c>
      <c r="H514" s="644">
        <v>1057248.3500000001</v>
      </c>
      <c r="I514" s="1732">
        <v>1.38</v>
      </c>
      <c r="J514" s="809">
        <v>-1.4</v>
      </c>
      <c r="K514" s="1754">
        <v>0.995</v>
      </c>
      <c r="L514" s="1649">
        <v>457725</v>
      </c>
      <c r="M514" s="803"/>
      <c r="N514" s="880">
        <v>1055157</v>
      </c>
      <c r="O514" s="821">
        <f t="shared" si="29"/>
        <v>1113614.142857143</v>
      </c>
      <c r="P514" s="821">
        <f t="shared" si="30"/>
        <v>1046579.4660878325</v>
      </c>
      <c r="Q514" s="880">
        <f t="shared" si="28"/>
        <v>3378501.5366845061</v>
      </c>
      <c r="R514" s="872">
        <v>104.1</v>
      </c>
      <c r="S514" s="873">
        <v>92.2</v>
      </c>
      <c r="T514" s="873">
        <v>105.5</v>
      </c>
      <c r="U514" s="873">
        <v>95.6</v>
      </c>
      <c r="V514" s="874">
        <v>130.6</v>
      </c>
      <c r="W514" s="873">
        <v>90.8</v>
      </c>
      <c r="X514" s="842">
        <f t="shared" si="27"/>
        <v>106.1</v>
      </c>
      <c r="Y514" s="834">
        <v>22806</v>
      </c>
      <c r="Z514" s="835">
        <v>101.5</v>
      </c>
      <c r="AA514" s="843">
        <f t="shared" si="25"/>
        <v>224690</v>
      </c>
      <c r="AB514" s="875">
        <v>94.2</v>
      </c>
      <c r="AC514" s="835">
        <v>100.4</v>
      </c>
      <c r="AD514" s="855">
        <v>103.3</v>
      </c>
      <c r="AE514" s="856">
        <v>100.3</v>
      </c>
      <c r="AF514" s="847">
        <f t="shared" si="26"/>
        <v>0.91300000000000003</v>
      </c>
    </row>
    <row r="515" spans="1:32" ht="13.5" customHeight="1">
      <c r="A515" s="726"/>
      <c r="B515" s="662"/>
      <c r="C515" s="608" t="s">
        <v>419</v>
      </c>
      <c r="D515" s="895">
        <v>115.9</v>
      </c>
      <c r="E515" s="645">
        <v>3144539.0957534057</v>
      </c>
      <c r="F515" s="826">
        <v>436401</v>
      </c>
      <c r="G515" s="805">
        <v>117.5</v>
      </c>
      <c r="H515" s="644">
        <v>1089366.1200000001</v>
      </c>
      <c r="I515" s="1732">
        <v>1.38</v>
      </c>
      <c r="J515" s="806">
        <v>-0.3</v>
      </c>
      <c r="K515" s="1753">
        <v>1.0289999999999999</v>
      </c>
      <c r="L515" s="1649">
        <v>495320</v>
      </c>
      <c r="M515" s="803"/>
      <c r="N515" s="880">
        <v>982087</v>
      </c>
      <c r="O515" s="821">
        <f t="shared" si="29"/>
        <v>1083993.2857142857</v>
      </c>
      <c r="P515" s="821">
        <f t="shared" si="30"/>
        <v>976911.75938184897</v>
      </c>
      <c r="Q515" s="880">
        <f t="shared" si="28"/>
        <v>3144539.0957534057</v>
      </c>
      <c r="R515" s="872">
        <v>104.6</v>
      </c>
      <c r="S515" s="873">
        <v>94</v>
      </c>
      <c r="T515" s="873">
        <v>97.5</v>
      </c>
      <c r="U515" s="873">
        <v>94.9</v>
      </c>
      <c r="V515" s="874">
        <v>132.6</v>
      </c>
      <c r="W515" s="873">
        <v>111.6</v>
      </c>
      <c r="X515" s="835">
        <f t="shared" si="27"/>
        <v>106.6</v>
      </c>
      <c r="Y515" s="834">
        <v>18643</v>
      </c>
      <c r="Z515" s="835">
        <v>101.2</v>
      </c>
      <c r="AA515" s="798">
        <f t="shared" si="25"/>
        <v>184219</v>
      </c>
      <c r="AB515" s="875">
        <v>104.5</v>
      </c>
      <c r="AC515" s="835">
        <v>100.4</v>
      </c>
      <c r="AD515" s="855">
        <v>106</v>
      </c>
      <c r="AE515" s="856">
        <v>100.8</v>
      </c>
      <c r="AF515" s="799">
        <f t="shared" si="26"/>
        <v>0.98199999999999998</v>
      </c>
    </row>
    <row r="516" spans="1:32" ht="13.5" customHeight="1">
      <c r="A516" s="726"/>
      <c r="B516" s="662"/>
      <c r="C516" s="608" t="s">
        <v>420</v>
      </c>
      <c r="D516" s="895">
        <v>120.5</v>
      </c>
      <c r="E516" s="645">
        <v>3370186.2163191293</v>
      </c>
      <c r="F516" s="826">
        <v>772511</v>
      </c>
      <c r="G516" s="805">
        <v>127.7</v>
      </c>
      <c r="H516" s="644">
        <v>1116097.8119999999</v>
      </c>
      <c r="I516" s="1732">
        <v>1.39</v>
      </c>
      <c r="J516" s="806">
        <v>-2</v>
      </c>
      <c r="K516" s="1753">
        <v>1.2430000000000001</v>
      </c>
      <c r="L516" s="1649">
        <v>630594</v>
      </c>
      <c r="M516" s="803"/>
      <c r="N516" s="880">
        <v>1052560</v>
      </c>
      <c r="O516" s="821">
        <f t="shared" si="29"/>
        <v>1070090.4285714286</v>
      </c>
      <c r="P516" s="821">
        <f t="shared" si="30"/>
        <v>1024563.1129325506</v>
      </c>
      <c r="Q516" s="880">
        <f t="shared" si="28"/>
        <v>3370186.2163191293</v>
      </c>
      <c r="R516" s="872">
        <v>111.9</v>
      </c>
      <c r="S516" s="873">
        <v>113.7</v>
      </c>
      <c r="T516" s="873">
        <v>117.9</v>
      </c>
      <c r="U516" s="873">
        <v>94.8</v>
      </c>
      <c r="V516" s="874">
        <v>129.6</v>
      </c>
      <c r="W516" s="873">
        <v>107.6</v>
      </c>
      <c r="X516" s="835">
        <f t="shared" si="27"/>
        <v>115.5</v>
      </c>
      <c r="Y516" s="834">
        <v>21550</v>
      </c>
      <c r="Z516" s="835">
        <v>100.9</v>
      </c>
      <c r="AA516" s="798">
        <f t="shared" si="25"/>
        <v>213578</v>
      </c>
      <c r="AB516" s="875">
        <v>128.5</v>
      </c>
      <c r="AC516" s="835">
        <v>100.2</v>
      </c>
      <c r="AD516" s="855">
        <v>106.4</v>
      </c>
      <c r="AE516" s="856">
        <v>100.7</v>
      </c>
      <c r="AF516" s="799">
        <f t="shared" si="26"/>
        <v>1.202</v>
      </c>
    </row>
    <row r="517" spans="1:32" ht="13.5" customHeight="1">
      <c r="A517" s="726"/>
      <c r="B517" s="662"/>
      <c r="C517" s="608" t="s">
        <v>421</v>
      </c>
      <c r="D517" s="895">
        <v>125.4</v>
      </c>
      <c r="E517" s="645">
        <v>3307413.0720129269</v>
      </c>
      <c r="F517" s="826">
        <v>499525</v>
      </c>
      <c r="G517" s="805">
        <v>143.6</v>
      </c>
      <c r="H517" s="644">
        <v>1155137.4780000001</v>
      </c>
      <c r="I517" s="1732">
        <v>1.39</v>
      </c>
      <c r="J517" s="806">
        <v>-4.3</v>
      </c>
      <c r="K517" s="1753">
        <v>1.079</v>
      </c>
      <c r="L517" s="1649">
        <v>537260</v>
      </c>
      <c r="M517" s="803"/>
      <c r="N517" s="880">
        <v>1032955</v>
      </c>
      <c r="O517" s="821">
        <f t="shared" si="29"/>
        <v>1058368.142857143</v>
      </c>
      <c r="P517" s="821">
        <f t="shared" si="30"/>
        <v>1019706.7391581102</v>
      </c>
      <c r="Q517" s="880">
        <f t="shared" si="28"/>
        <v>3307413.0720129269</v>
      </c>
      <c r="R517" s="872">
        <v>113.3</v>
      </c>
      <c r="S517" s="873">
        <v>107.2</v>
      </c>
      <c r="T517" s="873">
        <v>108.1</v>
      </c>
      <c r="U517" s="873">
        <v>98.4</v>
      </c>
      <c r="V517" s="874">
        <v>118.4</v>
      </c>
      <c r="W517" s="873">
        <v>111.7</v>
      </c>
      <c r="X517" s="835">
        <f t="shared" si="27"/>
        <v>111.3</v>
      </c>
      <c r="Y517" s="834">
        <v>18747</v>
      </c>
      <c r="Z517" s="835">
        <v>100.8</v>
      </c>
      <c r="AA517" s="798">
        <f t="shared" si="25"/>
        <v>185982</v>
      </c>
      <c r="AB517" s="875">
        <v>101.1</v>
      </c>
      <c r="AC517" s="835">
        <v>100.6</v>
      </c>
      <c r="AD517" s="855">
        <v>108.1</v>
      </c>
      <c r="AE517" s="856">
        <v>101.2</v>
      </c>
      <c r="AF517" s="799">
        <f t="shared" si="26"/>
        <v>0.93</v>
      </c>
    </row>
    <row r="518" spans="1:32" ht="13.5" customHeight="1">
      <c r="A518" s="726"/>
      <c r="B518" s="662"/>
      <c r="C518" s="608" t="s">
        <v>422</v>
      </c>
      <c r="D518" s="895">
        <v>115.9</v>
      </c>
      <c r="E518" s="645">
        <v>3514754.9609541381</v>
      </c>
      <c r="F518" s="826">
        <v>326486</v>
      </c>
      <c r="G518" s="805">
        <v>118.4</v>
      </c>
      <c r="H518" s="644">
        <v>1137420.0630000001</v>
      </c>
      <c r="I518" s="1732">
        <v>1.4</v>
      </c>
      <c r="J518" s="806">
        <v>-6</v>
      </c>
      <c r="K518" s="1753">
        <v>0.998</v>
      </c>
      <c r="L518" s="1649">
        <v>522294</v>
      </c>
      <c r="M518" s="803"/>
      <c r="N518" s="880">
        <v>1097711</v>
      </c>
      <c r="O518" s="821">
        <f t="shared" si="29"/>
        <v>1053100.7142857143</v>
      </c>
      <c r="P518" s="821">
        <f t="shared" si="30"/>
        <v>1085686.1452492734</v>
      </c>
      <c r="Q518" s="880">
        <f t="shared" si="28"/>
        <v>3514754.9609541381</v>
      </c>
      <c r="R518" s="872">
        <v>113.2</v>
      </c>
      <c r="S518" s="873">
        <v>94.5</v>
      </c>
      <c r="T518" s="873">
        <v>109.7</v>
      </c>
      <c r="U518" s="873">
        <v>96.9</v>
      </c>
      <c r="V518" s="874">
        <v>124.6</v>
      </c>
      <c r="W518" s="873">
        <v>130.30000000000001</v>
      </c>
      <c r="X518" s="835">
        <f t="shared" si="27"/>
        <v>109.4</v>
      </c>
      <c r="Y518" s="834">
        <v>18477</v>
      </c>
      <c r="Z518" s="835">
        <v>101</v>
      </c>
      <c r="AA518" s="798">
        <f t="shared" si="25"/>
        <v>182941</v>
      </c>
      <c r="AB518" s="875">
        <v>99.2</v>
      </c>
      <c r="AC518" s="835">
        <v>101</v>
      </c>
      <c r="AD518" s="855">
        <v>106.3</v>
      </c>
      <c r="AE518" s="856">
        <v>101.8</v>
      </c>
      <c r="AF518" s="799">
        <f t="shared" si="26"/>
        <v>0.92600000000000005</v>
      </c>
    </row>
    <row r="519" spans="1:32" ht="13.5" customHeight="1">
      <c r="A519" s="726"/>
      <c r="B519" s="662"/>
      <c r="C519" s="608" t="s">
        <v>423</v>
      </c>
      <c r="D519" s="895">
        <v>117.9</v>
      </c>
      <c r="E519" s="645">
        <v>3505815.2711350657</v>
      </c>
      <c r="F519" s="826">
        <v>422683</v>
      </c>
      <c r="G519" s="805">
        <v>123.4</v>
      </c>
      <c r="H519" s="644">
        <v>1172388.07</v>
      </c>
      <c r="I519" s="1732">
        <v>1.43</v>
      </c>
      <c r="J519" s="806">
        <v>-2.2999999999999998</v>
      </c>
      <c r="K519" s="1753">
        <v>1.085</v>
      </c>
      <c r="L519" s="1649">
        <v>587721</v>
      </c>
      <c r="M519" s="803"/>
      <c r="N519" s="880">
        <v>1094919</v>
      </c>
      <c r="O519" s="821">
        <f t="shared" si="29"/>
        <v>1058046</v>
      </c>
      <c r="P519" s="821">
        <f t="shared" si="30"/>
        <v>1089469.6602188246</v>
      </c>
      <c r="Q519" s="880">
        <f t="shared" si="28"/>
        <v>3505815.2711350657</v>
      </c>
      <c r="R519" s="872">
        <v>112.8</v>
      </c>
      <c r="S519" s="873">
        <v>83.1</v>
      </c>
      <c r="T519" s="873">
        <v>102</v>
      </c>
      <c r="U519" s="873">
        <v>94.3</v>
      </c>
      <c r="V519" s="874">
        <v>142.5</v>
      </c>
      <c r="W519" s="873">
        <v>112.8</v>
      </c>
      <c r="X519" s="835">
        <f t="shared" si="27"/>
        <v>109.1</v>
      </c>
      <c r="Y519" s="834">
        <v>18382</v>
      </c>
      <c r="Z519" s="835">
        <v>100.6</v>
      </c>
      <c r="AA519" s="798">
        <f t="shared" si="25"/>
        <v>182724</v>
      </c>
      <c r="AB519" s="875">
        <v>106.2</v>
      </c>
      <c r="AC519" s="835">
        <v>101.3</v>
      </c>
      <c r="AD519" s="855">
        <v>107.4</v>
      </c>
      <c r="AE519" s="856">
        <v>101.6</v>
      </c>
      <c r="AF519" s="799">
        <f t="shared" si="26"/>
        <v>0.98599999999999999</v>
      </c>
    </row>
    <row r="520" spans="1:32" ht="13.5" customHeight="1">
      <c r="A520" s="726"/>
      <c r="B520" s="662"/>
      <c r="C520" s="608" t="s">
        <v>424</v>
      </c>
      <c r="D520" s="895">
        <v>115.9</v>
      </c>
      <c r="E520" s="645">
        <v>3774905.6980994917</v>
      </c>
      <c r="F520" s="826">
        <v>357316</v>
      </c>
      <c r="G520" s="805">
        <v>120.9</v>
      </c>
      <c r="H520" s="644">
        <v>1153795.7969999998</v>
      </c>
      <c r="I520" s="1732">
        <v>1.46</v>
      </c>
      <c r="J520" s="806">
        <v>-4.2</v>
      </c>
      <c r="K520" s="1753">
        <v>1.034</v>
      </c>
      <c r="L520" s="1649">
        <v>532486</v>
      </c>
      <c r="M520" s="803"/>
      <c r="N520" s="880">
        <v>1178960</v>
      </c>
      <c r="O520" s="821">
        <f t="shared" si="29"/>
        <v>1070621.2857142857</v>
      </c>
      <c r="P520" s="821">
        <f t="shared" si="30"/>
        <v>1184496.3119278376</v>
      </c>
      <c r="Q520" s="880">
        <f t="shared" si="28"/>
        <v>3774905.6980994917</v>
      </c>
      <c r="R520" s="872">
        <v>105.5</v>
      </c>
      <c r="S520" s="873">
        <v>94</v>
      </c>
      <c r="T520" s="873">
        <v>86.4</v>
      </c>
      <c r="U520" s="873">
        <v>91.8</v>
      </c>
      <c r="V520" s="874">
        <v>136.1</v>
      </c>
      <c r="W520" s="873">
        <v>108.1</v>
      </c>
      <c r="X520" s="835">
        <f t="shared" si="27"/>
        <v>106.5</v>
      </c>
      <c r="Y520" s="834">
        <v>21157</v>
      </c>
      <c r="Z520" s="835">
        <v>100.6</v>
      </c>
      <c r="AA520" s="798">
        <f t="shared" ref="AA520:AA561" si="31">ROUND(Y520/Z520*1000,0)</f>
        <v>210308</v>
      </c>
      <c r="AB520" s="875">
        <v>100.3</v>
      </c>
      <c r="AC520" s="835">
        <v>101.4</v>
      </c>
      <c r="AD520" s="855">
        <v>105.7</v>
      </c>
      <c r="AE520" s="856">
        <v>101.1</v>
      </c>
      <c r="AF520" s="799">
        <f t="shared" si="26"/>
        <v>0.95199999999999996</v>
      </c>
    </row>
    <row r="521" spans="1:32" ht="13.5" customHeight="1">
      <c r="A521" s="726"/>
      <c r="B521" s="662"/>
      <c r="C521" s="608" t="s">
        <v>425</v>
      </c>
      <c r="D521" s="895">
        <v>115.3</v>
      </c>
      <c r="E521" s="645">
        <v>3695293.7899113037</v>
      </c>
      <c r="F521" s="826">
        <v>342274</v>
      </c>
      <c r="G521" s="805">
        <v>117.6</v>
      </c>
      <c r="H521" s="644">
        <v>1113934.1359999999</v>
      </c>
      <c r="I521" s="1732">
        <v>1.46</v>
      </c>
      <c r="J521" s="806">
        <v>-3.1</v>
      </c>
      <c r="K521" s="1753">
        <v>1.0109999999999999</v>
      </c>
      <c r="L521" s="1649">
        <v>562735</v>
      </c>
      <c r="M521" s="803"/>
      <c r="N521" s="880">
        <v>1154096</v>
      </c>
      <c r="O521" s="821">
        <f t="shared" si="29"/>
        <v>1084755.4285714286</v>
      </c>
      <c r="P521" s="821">
        <f t="shared" si="30"/>
        <v>1167812.8770939207</v>
      </c>
      <c r="Q521" s="880">
        <f t="shared" si="28"/>
        <v>3695293.7899113037</v>
      </c>
      <c r="R521" s="872">
        <v>118.5</v>
      </c>
      <c r="S521" s="873">
        <v>93.6</v>
      </c>
      <c r="T521" s="873">
        <v>92.7</v>
      </c>
      <c r="U521" s="873">
        <v>92</v>
      </c>
      <c r="V521" s="874">
        <v>128.4</v>
      </c>
      <c r="W521" s="873">
        <v>112</v>
      </c>
      <c r="X521" s="835">
        <f t="shared" si="27"/>
        <v>109.9</v>
      </c>
      <c r="Y521" s="834">
        <v>17742</v>
      </c>
      <c r="Z521" s="835">
        <v>101.1</v>
      </c>
      <c r="AA521" s="798">
        <f t="shared" si="31"/>
        <v>175490</v>
      </c>
      <c r="AB521" s="875">
        <v>96.4</v>
      </c>
      <c r="AC521" s="835">
        <v>101.4</v>
      </c>
      <c r="AD521" s="855">
        <v>104.8</v>
      </c>
      <c r="AE521" s="856">
        <v>101.2</v>
      </c>
      <c r="AF521" s="799">
        <f t="shared" si="26"/>
        <v>0.92200000000000004</v>
      </c>
    </row>
    <row r="522" spans="1:32" ht="13.5" customHeight="1">
      <c r="A522" s="726"/>
      <c r="B522" s="662"/>
      <c r="C522" s="608" t="s">
        <v>426</v>
      </c>
      <c r="D522" s="895">
        <v>116.7</v>
      </c>
      <c r="E522" s="645">
        <v>3427621.80226989</v>
      </c>
      <c r="F522" s="826">
        <v>374357</v>
      </c>
      <c r="G522" s="805">
        <v>123.9</v>
      </c>
      <c r="H522" s="644">
        <v>1102655.416</v>
      </c>
      <c r="I522" s="1732">
        <v>1.47</v>
      </c>
      <c r="J522" s="806">
        <v>-2.2000000000000002</v>
      </c>
      <c r="K522" s="1753">
        <v>1.073</v>
      </c>
      <c r="L522" s="1649">
        <v>482074</v>
      </c>
      <c r="M522" s="803"/>
      <c r="N522" s="880">
        <v>1070498</v>
      </c>
      <c r="O522" s="821">
        <f t="shared" si="29"/>
        <v>1097385.5714285714</v>
      </c>
      <c r="P522" s="821">
        <f t="shared" si="30"/>
        <v>1084630.5152620994</v>
      </c>
      <c r="Q522" s="880">
        <f t="shared" si="28"/>
        <v>3427621.80226989</v>
      </c>
      <c r="R522" s="872">
        <v>118.6</v>
      </c>
      <c r="S522" s="873">
        <v>94.3</v>
      </c>
      <c r="T522" s="873">
        <v>88.9</v>
      </c>
      <c r="U522" s="873">
        <v>90.1</v>
      </c>
      <c r="V522" s="874">
        <v>131.69999999999999</v>
      </c>
      <c r="W522" s="873">
        <v>104.2</v>
      </c>
      <c r="X522" s="835">
        <f t="shared" si="27"/>
        <v>110.3</v>
      </c>
      <c r="Y522" s="834">
        <v>16358</v>
      </c>
      <c r="Z522" s="835">
        <v>101.4</v>
      </c>
      <c r="AA522" s="798">
        <f t="shared" si="31"/>
        <v>161321</v>
      </c>
      <c r="AB522" s="875">
        <v>103.5</v>
      </c>
      <c r="AC522" s="835">
        <v>101.6</v>
      </c>
      <c r="AD522" s="855">
        <v>105.9</v>
      </c>
      <c r="AE522" s="856">
        <v>101</v>
      </c>
      <c r="AF522" s="799">
        <f t="shared" si="26"/>
        <v>0.98299999999999998</v>
      </c>
    </row>
    <row r="523" spans="1:32" ht="13.5" customHeight="1">
      <c r="A523" s="726"/>
      <c r="B523" s="662"/>
      <c r="C523" s="608" t="s">
        <v>166</v>
      </c>
      <c r="D523" s="895">
        <v>120.6</v>
      </c>
      <c r="E523" s="645">
        <v>3541881.4122962523</v>
      </c>
      <c r="F523" s="826">
        <v>439645</v>
      </c>
      <c r="G523" s="805">
        <v>128.4</v>
      </c>
      <c r="H523" s="644">
        <v>1148494.3469999998</v>
      </c>
      <c r="I523" s="1732">
        <v>1.47</v>
      </c>
      <c r="J523" s="806">
        <v>-2.9</v>
      </c>
      <c r="K523" s="1753">
        <v>1.125</v>
      </c>
      <c r="L523" s="1649">
        <v>573616</v>
      </c>
      <c r="M523" s="803"/>
      <c r="N523" s="880">
        <v>1106183</v>
      </c>
      <c r="O523" s="821">
        <f t="shared" si="29"/>
        <v>1105046</v>
      </c>
      <c r="P523" s="821">
        <f t="shared" si="30"/>
        <v>1119062.6306966098</v>
      </c>
      <c r="Q523" s="880">
        <f t="shared" si="28"/>
        <v>3541881.4122962523</v>
      </c>
      <c r="R523" s="872">
        <v>123.4</v>
      </c>
      <c r="S523" s="873">
        <v>95.3</v>
      </c>
      <c r="T523" s="873">
        <v>81.7</v>
      </c>
      <c r="U523" s="873">
        <v>91.4</v>
      </c>
      <c r="V523" s="874">
        <v>135.69999999999999</v>
      </c>
      <c r="W523" s="873">
        <v>108.5</v>
      </c>
      <c r="X523" s="835">
        <f t="shared" si="27"/>
        <v>112.7</v>
      </c>
      <c r="Y523" s="834">
        <v>19563</v>
      </c>
      <c r="Z523" s="835">
        <v>101.8</v>
      </c>
      <c r="AA523" s="798">
        <f t="shared" si="31"/>
        <v>192171</v>
      </c>
      <c r="AB523" s="875">
        <v>107.1</v>
      </c>
      <c r="AC523" s="835">
        <v>102.2</v>
      </c>
      <c r="AD523" s="855">
        <v>107.3</v>
      </c>
      <c r="AE523" s="856">
        <v>101</v>
      </c>
      <c r="AF523" s="799">
        <f t="shared" ref="AF523:AF564" si="32">ROUND(AB523*AC523/AD523/AE523,3)</f>
        <v>1.01</v>
      </c>
    </row>
    <row r="524" spans="1:32" ht="13.5" customHeight="1">
      <c r="A524" s="726"/>
      <c r="B524" s="662"/>
      <c r="C524" s="608" t="s">
        <v>167</v>
      </c>
      <c r="D524" s="895">
        <v>115.4</v>
      </c>
      <c r="E524" s="645">
        <v>3343949.891685361</v>
      </c>
      <c r="F524" s="826">
        <v>442845</v>
      </c>
      <c r="G524" s="805">
        <v>117.2</v>
      </c>
      <c r="H524" s="644">
        <v>1177712.28</v>
      </c>
      <c r="I524" s="1732">
        <v>1.46</v>
      </c>
      <c r="J524" s="806">
        <v>-4.5999999999999996</v>
      </c>
      <c r="K524" s="1753">
        <v>1.0640000000000001</v>
      </c>
      <c r="L524" s="1649">
        <v>543911</v>
      </c>
      <c r="M524" s="803"/>
      <c r="N524" s="880">
        <v>1044366</v>
      </c>
      <c r="O524" s="821">
        <f t="shared" si="29"/>
        <v>1106676.142857143</v>
      </c>
      <c r="P524" s="821">
        <f t="shared" si="30"/>
        <v>1051656.319240314</v>
      </c>
      <c r="Q524" s="880">
        <f t="shared" si="28"/>
        <v>3343949.891685361</v>
      </c>
      <c r="R524" s="872">
        <v>116.9</v>
      </c>
      <c r="S524" s="873">
        <v>92.3</v>
      </c>
      <c r="T524" s="873">
        <v>88.7</v>
      </c>
      <c r="U524" s="873">
        <v>88.3</v>
      </c>
      <c r="V524" s="874">
        <v>142.4</v>
      </c>
      <c r="W524" s="873">
        <v>109.2</v>
      </c>
      <c r="X524" s="835">
        <f t="shared" si="27"/>
        <v>111.4</v>
      </c>
      <c r="Y524" s="834">
        <v>20597</v>
      </c>
      <c r="Z524" s="835">
        <v>101.6</v>
      </c>
      <c r="AA524" s="798">
        <f t="shared" si="31"/>
        <v>202726</v>
      </c>
      <c r="AB524" s="875">
        <v>107.6</v>
      </c>
      <c r="AC524" s="835">
        <v>101.8</v>
      </c>
      <c r="AD524" s="855">
        <v>108.2</v>
      </c>
      <c r="AE524" s="856">
        <v>101.1</v>
      </c>
      <c r="AF524" s="799">
        <f t="shared" si="32"/>
        <v>1.0009999999999999</v>
      </c>
    </row>
    <row r="525" spans="1:32" ht="13.5" customHeight="1">
      <c r="A525" s="750"/>
      <c r="B525" s="788"/>
      <c r="C525" s="611" t="s">
        <v>168</v>
      </c>
      <c r="D525" s="899">
        <v>113.9</v>
      </c>
      <c r="E525" s="652">
        <v>3431179.1072086398</v>
      </c>
      <c r="F525" s="827">
        <v>404684</v>
      </c>
      <c r="G525" s="812">
        <v>114.1</v>
      </c>
      <c r="H525" s="651">
        <v>1130973.6399999999</v>
      </c>
      <c r="I525" s="1734">
        <v>1.47</v>
      </c>
      <c r="J525" s="813">
        <v>-2.7</v>
      </c>
      <c r="K525" s="1755">
        <v>1.0309999999999999</v>
      </c>
      <c r="L525" s="1651">
        <v>557400</v>
      </c>
      <c r="M525" s="803"/>
      <c r="N525" s="881">
        <v>1071609</v>
      </c>
      <c r="O525" s="823">
        <f t="shared" si="29"/>
        <v>1102947.2857142857</v>
      </c>
      <c r="P525" s="823">
        <f t="shared" si="30"/>
        <v>1073189.817230233</v>
      </c>
      <c r="Q525" s="881">
        <f t="shared" si="28"/>
        <v>3431179.1072086398</v>
      </c>
      <c r="R525" s="876">
        <v>110.6</v>
      </c>
      <c r="S525" s="877">
        <v>96.1</v>
      </c>
      <c r="T525" s="877">
        <v>95.6</v>
      </c>
      <c r="U525" s="877">
        <v>88</v>
      </c>
      <c r="V525" s="878">
        <v>144.5</v>
      </c>
      <c r="W525" s="877">
        <v>114.2</v>
      </c>
      <c r="X525" s="848">
        <f t="shared" si="27"/>
        <v>111.2</v>
      </c>
      <c r="Y525" s="841">
        <v>28892</v>
      </c>
      <c r="Z525" s="848">
        <v>101.4</v>
      </c>
      <c r="AA525" s="801">
        <f t="shared" si="31"/>
        <v>284931</v>
      </c>
      <c r="AB525" s="879">
        <v>107.6</v>
      </c>
      <c r="AC525" s="848">
        <v>101</v>
      </c>
      <c r="AD525" s="857">
        <v>107.3</v>
      </c>
      <c r="AE525" s="858">
        <v>101.1</v>
      </c>
      <c r="AF525" s="802">
        <f t="shared" si="32"/>
        <v>1.002</v>
      </c>
    </row>
    <row r="526" spans="1:32" ht="13.5" customHeight="1">
      <c r="A526" s="726">
        <v>2019</v>
      </c>
      <c r="B526" s="661" t="s">
        <v>227</v>
      </c>
      <c r="C526" s="606" t="s">
        <v>418</v>
      </c>
      <c r="D526" s="895">
        <v>110.3</v>
      </c>
      <c r="E526" s="645">
        <v>3464981.5088633494</v>
      </c>
      <c r="F526" s="826">
        <v>267671</v>
      </c>
      <c r="G526" s="808">
        <v>108.6</v>
      </c>
      <c r="H526" s="644">
        <v>1034254.8239999999</v>
      </c>
      <c r="I526" s="1732">
        <v>1.46</v>
      </c>
      <c r="J526" s="809">
        <v>-4.8</v>
      </c>
      <c r="K526" s="1754">
        <v>0.95099999999999996</v>
      </c>
      <c r="L526" s="1649">
        <v>439203</v>
      </c>
      <c r="M526" s="803"/>
      <c r="N526" s="880">
        <v>1082166</v>
      </c>
      <c r="O526" s="821">
        <f t="shared" si="29"/>
        <v>1101125.4285714286</v>
      </c>
      <c r="P526" s="821">
        <f t="shared" si="30"/>
        <v>1078519.7278318484</v>
      </c>
      <c r="Q526" s="880">
        <f t="shared" si="28"/>
        <v>3464981.5088633494</v>
      </c>
      <c r="R526" s="872">
        <v>111.7</v>
      </c>
      <c r="S526" s="873">
        <v>75.7</v>
      </c>
      <c r="T526" s="873">
        <v>103.7</v>
      </c>
      <c r="U526" s="873">
        <v>80.3</v>
      </c>
      <c r="V526" s="874">
        <v>153.4</v>
      </c>
      <c r="W526" s="873">
        <v>112.8</v>
      </c>
      <c r="X526" s="842">
        <f t="shared" si="27"/>
        <v>108.3</v>
      </c>
      <c r="Y526" s="834">
        <v>20558</v>
      </c>
      <c r="Z526" s="835">
        <v>101.4</v>
      </c>
      <c r="AA526" s="843">
        <f t="shared" si="31"/>
        <v>202742</v>
      </c>
      <c r="AB526" s="875">
        <v>95.3</v>
      </c>
      <c r="AC526" s="835">
        <v>100.4</v>
      </c>
      <c r="AD526" s="855">
        <v>104.2</v>
      </c>
      <c r="AE526" s="856">
        <v>99.2</v>
      </c>
      <c r="AF526" s="847">
        <f t="shared" si="32"/>
        <v>0.92600000000000005</v>
      </c>
    </row>
    <row r="527" spans="1:32" ht="13.5" customHeight="1">
      <c r="A527" s="726"/>
      <c r="B527" s="662"/>
      <c r="C527" s="608" t="s">
        <v>419</v>
      </c>
      <c r="D527" s="895">
        <v>114.3</v>
      </c>
      <c r="E527" s="645">
        <v>3315440.221861213</v>
      </c>
      <c r="F527" s="826">
        <v>436563</v>
      </c>
      <c r="G527" s="805">
        <v>114.7</v>
      </c>
      <c r="H527" s="644">
        <v>1064502.439</v>
      </c>
      <c r="I527" s="1732">
        <v>1.45</v>
      </c>
      <c r="J527" s="806">
        <v>-4.9000000000000004</v>
      </c>
      <c r="K527" s="1753">
        <v>1.024</v>
      </c>
      <c r="L527" s="1649">
        <v>545246</v>
      </c>
      <c r="M527" s="803"/>
      <c r="N527" s="880">
        <v>1035462</v>
      </c>
      <c r="O527" s="821">
        <f t="shared" si="29"/>
        <v>1080625.7142857143</v>
      </c>
      <c r="P527" s="821">
        <f t="shared" si="30"/>
        <v>1033751.6155915237</v>
      </c>
      <c r="Q527" s="880">
        <f t="shared" si="28"/>
        <v>3315440.221861213</v>
      </c>
      <c r="R527" s="872">
        <v>117.2</v>
      </c>
      <c r="S527" s="873">
        <v>96.4</v>
      </c>
      <c r="T527" s="873">
        <v>103.1</v>
      </c>
      <c r="U527" s="873">
        <v>78.2</v>
      </c>
      <c r="V527" s="874">
        <v>128.9</v>
      </c>
      <c r="W527" s="873">
        <v>119.7</v>
      </c>
      <c r="X527" s="835">
        <f t="shared" si="27"/>
        <v>110.3</v>
      </c>
      <c r="Y527" s="834">
        <v>16804</v>
      </c>
      <c r="Z527" s="835">
        <v>101.3</v>
      </c>
      <c r="AA527" s="798">
        <f t="shared" si="31"/>
        <v>165884</v>
      </c>
      <c r="AB527" s="875">
        <v>104.1</v>
      </c>
      <c r="AC527" s="835">
        <v>100.7</v>
      </c>
      <c r="AD527" s="855">
        <v>106.1</v>
      </c>
      <c r="AE527" s="856">
        <v>99.4</v>
      </c>
      <c r="AF527" s="799">
        <f t="shared" si="32"/>
        <v>0.99399999999999999</v>
      </c>
    </row>
    <row r="528" spans="1:32" ht="13.5" customHeight="1">
      <c r="A528" s="726"/>
      <c r="B528" s="662"/>
      <c r="C528" s="608" t="s">
        <v>420</v>
      </c>
      <c r="D528" s="895">
        <v>109.4</v>
      </c>
      <c r="E528" s="645">
        <v>3564589.2490429799</v>
      </c>
      <c r="F528" s="826">
        <v>345969</v>
      </c>
      <c r="G528" s="805">
        <v>107.1</v>
      </c>
      <c r="H528" s="644">
        <v>1087599.162</v>
      </c>
      <c r="I528" s="1732">
        <v>1.45</v>
      </c>
      <c r="J528" s="806">
        <v>-1.2</v>
      </c>
      <c r="K528" s="1753">
        <v>1.137</v>
      </c>
      <c r="L528" s="1649">
        <v>623974</v>
      </c>
      <c r="M528" s="803"/>
      <c r="N528" s="880">
        <v>1113275</v>
      </c>
      <c r="O528" s="821">
        <f t="shared" si="29"/>
        <v>1074794.142857143</v>
      </c>
      <c r="P528" s="821">
        <f t="shared" si="30"/>
        <v>1092549.0964568979</v>
      </c>
      <c r="Q528" s="880">
        <f t="shared" si="28"/>
        <v>3564589.2490429799</v>
      </c>
      <c r="R528" s="883">
        <v>106.8</v>
      </c>
      <c r="S528" s="873">
        <v>87.1</v>
      </c>
      <c r="T528" s="873">
        <v>87.9</v>
      </c>
      <c r="U528" s="873">
        <v>73.8</v>
      </c>
      <c r="V528" s="874">
        <v>133.30000000000001</v>
      </c>
      <c r="W528" s="873">
        <v>103.7</v>
      </c>
      <c r="X528" s="835">
        <f t="shared" si="27"/>
        <v>103.3</v>
      </c>
      <c r="Y528" s="834">
        <v>20451</v>
      </c>
      <c r="Z528" s="835">
        <v>101.2</v>
      </c>
      <c r="AA528" s="798">
        <f t="shared" si="31"/>
        <v>202085</v>
      </c>
      <c r="AB528" s="875">
        <v>119.1</v>
      </c>
      <c r="AC528" s="835">
        <v>100.9</v>
      </c>
      <c r="AD528" s="855">
        <v>106.2</v>
      </c>
      <c r="AE528" s="856">
        <v>98.7</v>
      </c>
      <c r="AF528" s="799">
        <f t="shared" si="32"/>
        <v>1.1459999999999999</v>
      </c>
    </row>
    <row r="529" spans="1:32" ht="13.5" customHeight="1">
      <c r="A529" s="726"/>
      <c r="B529" s="662"/>
      <c r="C529" s="608" t="s">
        <v>421</v>
      </c>
      <c r="D529" s="895">
        <v>110.5</v>
      </c>
      <c r="E529" s="645">
        <v>3645513.5177849438</v>
      </c>
      <c r="F529" s="826">
        <v>443780</v>
      </c>
      <c r="G529" s="805">
        <v>108.4</v>
      </c>
      <c r="H529" s="644">
        <v>1121815.584</v>
      </c>
      <c r="I529" s="1732">
        <v>1.44</v>
      </c>
      <c r="J529" s="806">
        <v>-1.8</v>
      </c>
      <c r="K529" s="1753">
        <v>0.97499999999999998</v>
      </c>
      <c r="L529" s="1649">
        <v>527994</v>
      </c>
      <c r="M529" s="803"/>
      <c r="N529" s="880">
        <v>1138548.8700000001</v>
      </c>
      <c r="O529" s="821">
        <f t="shared" si="29"/>
        <v>1084515.6957142858</v>
      </c>
      <c r="P529" s="821">
        <f t="shared" si="30"/>
        <v>1132404.7176144419</v>
      </c>
      <c r="Q529" s="880">
        <f t="shared" si="28"/>
        <v>3645513.5177849438</v>
      </c>
      <c r="R529" s="884">
        <v>108.7</v>
      </c>
      <c r="S529" s="873">
        <v>77.400000000000006</v>
      </c>
      <c r="T529" s="873">
        <v>173</v>
      </c>
      <c r="U529" s="873">
        <v>75</v>
      </c>
      <c r="V529" s="874">
        <v>122.4</v>
      </c>
      <c r="W529" s="873">
        <v>114.2</v>
      </c>
      <c r="X529" s="835">
        <f t="shared" si="27"/>
        <v>106.6</v>
      </c>
      <c r="Y529" s="834">
        <v>18110</v>
      </c>
      <c r="Z529" s="835">
        <v>101.3</v>
      </c>
      <c r="AA529" s="798">
        <f t="shared" si="31"/>
        <v>178776</v>
      </c>
      <c r="AB529" s="875">
        <v>101.5</v>
      </c>
      <c r="AC529" s="835">
        <v>101.4</v>
      </c>
      <c r="AD529" s="855">
        <v>106.6</v>
      </c>
      <c r="AE529" s="856">
        <v>100.7</v>
      </c>
      <c r="AF529" s="799">
        <f t="shared" si="32"/>
        <v>0.95899999999999996</v>
      </c>
    </row>
    <row r="530" spans="1:32" ht="13.5" customHeight="1">
      <c r="A530" s="726"/>
      <c r="B530" s="662" t="s">
        <v>440</v>
      </c>
      <c r="C530" s="608" t="s">
        <v>422</v>
      </c>
      <c r="D530" s="895">
        <v>113.1</v>
      </c>
      <c r="E530" s="645">
        <v>3878236.9855872863</v>
      </c>
      <c r="F530" s="826">
        <v>368685</v>
      </c>
      <c r="G530" s="805">
        <v>113.9</v>
      </c>
      <c r="H530" s="644">
        <v>1099196.9910000002</v>
      </c>
      <c r="I530" s="1732">
        <v>1.44</v>
      </c>
      <c r="J530" s="806">
        <v>-0.3</v>
      </c>
      <c r="K530" s="1753">
        <v>0.95199999999999996</v>
      </c>
      <c r="L530" s="1649">
        <v>469507</v>
      </c>
      <c r="M530" s="803"/>
      <c r="N530" s="880">
        <v>1211231.92</v>
      </c>
      <c r="O530" s="821">
        <f t="shared" si="29"/>
        <v>1099522.6842857143</v>
      </c>
      <c r="P530" s="821">
        <f t="shared" si="30"/>
        <v>1222187.5576081811</v>
      </c>
      <c r="Q530" s="880">
        <f t="shared" si="28"/>
        <v>3878236.9855872863</v>
      </c>
      <c r="R530" s="884">
        <v>116.4</v>
      </c>
      <c r="S530" s="873">
        <v>89</v>
      </c>
      <c r="T530" s="873">
        <v>150.4</v>
      </c>
      <c r="U530" s="873">
        <v>70.5</v>
      </c>
      <c r="V530" s="874">
        <v>128.69999999999999</v>
      </c>
      <c r="W530" s="873">
        <v>124.8</v>
      </c>
      <c r="X530" s="835">
        <f t="shared" ref="X530:X564" si="33">ROUND((R530*R$5+S530*S$5+T530*T$5+U530*U$5+V530*V$5+W530*W$5)/SUM($R$5:$W$5),1)</f>
        <v>111.6</v>
      </c>
      <c r="Y530" s="834">
        <v>18174</v>
      </c>
      <c r="Z530" s="835">
        <v>101.5</v>
      </c>
      <c r="AA530" s="798">
        <f t="shared" si="31"/>
        <v>179054</v>
      </c>
      <c r="AB530" s="875">
        <v>97.2</v>
      </c>
      <c r="AC530" s="835">
        <v>101.4</v>
      </c>
      <c r="AD530" s="855">
        <v>104.5</v>
      </c>
      <c r="AE530" s="856">
        <v>101.2</v>
      </c>
      <c r="AF530" s="799">
        <f t="shared" si="32"/>
        <v>0.93200000000000005</v>
      </c>
    </row>
    <row r="531" spans="1:32" ht="13.5" customHeight="1">
      <c r="A531" s="726"/>
      <c r="B531" s="662"/>
      <c r="C531" s="608" t="s">
        <v>423</v>
      </c>
      <c r="D531" s="895">
        <v>113.6</v>
      </c>
      <c r="E531" s="645">
        <v>3601631.2316318736</v>
      </c>
      <c r="F531" s="826">
        <v>393074</v>
      </c>
      <c r="G531" s="805">
        <v>117.5</v>
      </c>
      <c r="H531" s="644">
        <v>1120557.24</v>
      </c>
      <c r="I531" s="1732">
        <v>1.43</v>
      </c>
      <c r="J531" s="806">
        <v>0</v>
      </c>
      <c r="K531" s="1753">
        <v>1.042</v>
      </c>
      <c r="L531" s="1649">
        <v>532439</v>
      </c>
      <c r="M531" s="803"/>
      <c r="N531" s="880">
        <v>1124843.77</v>
      </c>
      <c r="O531" s="821">
        <f t="shared" si="29"/>
        <v>1111019.5085714287</v>
      </c>
      <c r="P531" s="821">
        <f>N531*O530/O529</f>
        <v>1140408.7983972281</v>
      </c>
      <c r="Q531" s="880">
        <f t="shared" si="28"/>
        <v>3601631.2316318736</v>
      </c>
      <c r="R531" s="885">
        <v>107.6</v>
      </c>
      <c r="S531" s="873">
        <v>100.7</v>
      </c>
      <c r="T531" s="873">
        <v>153.69999999999999</v>
      </c>
      <c r="U531" s="873">
        <v>75.2</v>
      </c>
      <c r="V531" s="874">
        <v>134.9</v>
      </c>
      <c r="W531" s="873">
        <v>112.6</v>
      </c>
      <c r="X531" s="835">
        <f t="shared" si="33"/>
        <v>113.4</v>
      </c>
      <c r="Y531" s="834">
        <v>18442</v>
      </c>
      <c r="Z531" s="835">
        <v>101.5</v>
      </c>
      <c r="AA531" s="798">
        <f t="shared" si="31"/>
        <v>181695</v>
      </c>
      <c r="AB531" s="875">
        <v>106.6</v>
      </c>
      <c r="AC531" s="835">
        <v>101</v>
      </c>
      <c r="AD531" s="855">
        <v>105.2</v>
      </c>
      <c r="AE531" s="856">
        <v>101.2</v>
      </c>
      <c r="AF531" s="799">
        <f t="shared" si="32"/>
        <v>1.0109999999999999</v>
      </c>
    </row>
    <row r="532" spans="1:32" ht="13.5" customHeight="1">
      <c r="A532" s="726"/>
      <c r="B532" s="662"/>
      <c r="C532" s="608" t="s">
        <v>424</v>
      </c>
      <c r="D532" s="895">
        <v>119.3</v>
      </c>
      <c r="E532" s="645">
        <v>3628122.1773307533</v>
      </c>
      <c r="F532" s="826">
        <v>445875</v>
      </c>
      <c r="G532" s="805">
        <v>131.9</v>
      </c>
      <c r="H532" s="644">
        <v>1133698.929</v>
      </c>
      <c r="I532" s="1732">
        <v>1.42</v>
      </c>
      <c r="J532" s="806">
        <v>-5.4</v>
      </c>
      <c r="K532" s="1753">
        <v>1.077</v>
      </c>
      <c r="L532" s="1649">
        <v>538493</v>
      </c>
      <c r="M532" s="803"/>
      <c r="N532" s="880">
        <v>1133117.2919999999</v>
      </c>
      <c r="O532" s="821">
        <f t="shared" si="29"/>
        <v>1119806.4074285715</v>
      </c>
      <c r="P532" s="821">
        <f>N532*O531/O530</f>
        <v>1144965.3880760635</v>
      </c>
      <c r="Q532" s="880">
        <f t="shared" si="28"/>
        <v>3628122.1773307533</v>
      </c>
      <c r="R532" s="886">
        <v>122.2</v>
      </c>
      <c r="S532" s="873">
        <v>94.5</v>
      </c>
      <c r="T532" s="873">
        <v>150.19999999999999</v>
      </c>
      <c r="U532" s="873">
        <v>73</v>
      </c>
      <c r="V532" s="874">
        <v>133.19999999999999</v>
      </c>
      <c r="W532" s="873">
        <v>118.2</v>
      </c>
      <c r="X532" s="835">
        <f t="shared" si="33"/>
        <v>116.2</v>
      </c>
      <c r="Y532" s="834">
        <v>20729</v>
      </c>
      <c r="Z532" s="835">
        <v>101.3</v>
      </c>
      <c r="AA532" s="798">
        <f t="shared" si="31"/>
        <v>204630</v>
      </c>
      <c r="AB532" s="875">
        <v>109.8</v>
      </c>
      <c r="AC532" s="835">
        <v>100.7</v>
      </c>
      <c r="AD532" s="855">
        <v>105.6</v>
      </c>
      <c r="AE532" s="856">
        <v>100.6</v>
      </c>
      <c r="AF532" s="799">
        <f t="shared" si="32"/>
        <v>1.0409999999999999</v>
      </c>
    </row>
    <row r="533" spans="1:32" ht="13.5" customHeight="1">
      <c r="A533" s="726"/>
      <c r="B533" s="662"/>
      <c r="C533" s="608" t="s">
        <v>425</v>
      </c>
      <c r="D533" s="895">
        <v>108.7</v>
      </c>
      <c r="E533" s="645">
        <v>3483197.0874381</v>
      </c>
      <c r="F533" s="826">
        <v>278472</v>
      </c>
      <c r="G533" s="805">
        <v>112.4</v>
      </c>
      <c r="H533" s="644">
        <v>1092004.3760000002</v>
      </c>
      <c r="I533" s="1732">
        <v>1.42</v>
      </c>
      <c r="J533" s="806">
        <v>0.3</v>
      </c>
      <c r="K533" s="1753">
        <v>0.90400000000000003</v>
      </c>
      <c r="L533" s="1649">
        <v>470999</v>
      </c>
      <c r="M533" s="803"/>
      <c r="N533" s="880">
        <v>1087855</v>
      </c>
      <c r="O533" s="821">
        <f>SUM(N527:N533)/7</f>
        <v>1120619.1217142858</v>
      </c>
      <c r="P533" s="821">
        <f t="shared" si="30"/>
        <v>1096458.6939788107</v>
      </c>
      <c r="Q533" s="880">
        <f t="shared" si="28"/>
        <v>3483197.0874381</v>
      </c>
      <c r="R533" s="887">
        <v>114</v>
      </c>
      <c r="S533" s="873">
        <v>94.8</v>
      </c>
      <c r="T533" s="873">
        <v>115.9</v>
      </c>
      <c r="U533" s="873">
        <v>63.7</v>
      </c>
      <c r="V533" s="874">
        <v>129.19999999999999</v>
      </c>
      <c r="W533" s="873">
        <v>105</v>
      </c>
      <c r="X533" s="835">
        <f t="shared" si="33"/>
        <v>108.8</v>
      </c>
      <c r="Y533" s="834">
        <v>17634</v>
      </c>
      <c r="Z533" s="835">
        <v>101.7</v>
      </c>
      <c r="AA533" s="798">
        <f t="shared" si="31"/>
        <v>173392</v>
      </c>
      <c r="AB533" s="875">
        <v>92.3</v>
      </c>
      <c r="AC533" s="835">
        <v>100.5</v>
      </c>
      <c r="AD533" s="855">
        <v>104.7</v>
      </c>
      <c r="AE533" s="856">
        <v>101.1</v>
      </c>
      <c r="AF533" s="799">
        <f t="shared" si="32"/>
        <v>0.876</v>
      </c>
    </row>
    <row r="534" spans="1:32" ht="13.5" customHeight="1">
      <c r="A534" s="726"/>
      <c r="B534" s="662"/>
      <c r="C534" s="608" t="s">
        <v>426</v>
      </c>
      <c r="D534" s="895">
        <v>110.5</v>
      </c>
      <c r="E534" s="645">
        <v>3542635.1158799129</v>
      </c>
      <c r="F534" s="826">
        <v>447610</v>
      </c>
      <c r="G534" s="805">
        <v>113</v>
      </c>
      <c r="H534" s="644">
        <v>1090943.04</v>
      </c>
      <c r="I534" s="1732">
        <v>1.41</v>
      </c>
      <c r="J534" s="806">
        <v>11.8</v>
      </c>
      <c r="K534" s="1753">
        <v>1.012</v>
      </c>
      <c r="L534" s="1649">
        <v>489807</v>
      </c>
      <c r="M534" s="803"/>
      <c r="N534" s="880">
        <v>1106418.3929999999</v>
      </c>
      <c r="O534" s="821">
        <f t="shared" si="29"/>
        <v>1130755.7492857142</v>
      </c>
      <c r="P534" s="821">
        <f>N534*O533/O532</f>
        <v>1107221.3907574723</v>
      </c>
      <c r="Q534" s="880">
        <f t="shared" si="28"/>
        <v>3542635.1158799129</v>
      </c>
      <c r="R534" s="886">
        <v>99.2</v>
      </c>
      <c r="S534" s="873">
        <v>87.7</v>
      </c>
      <c r="T534" s="873">
        <v>112</v>
      </c>
      <c r="U534" s="873">
        <v>64.5</v>
      </c>
      <c r="V534" s="874">
        <v>134.4</v>
      </c>
      <c r="W534" s="873">
        <v>133.69999999999999</v>
      </c>
      <c r="X534" s="835">
        <f t="shared" si="33"/>
        <v>102.7</v>
      </c>
      <c r="Y534" s="834">
        <v>21032</v>
      </c>
      <c r="Z534" s="835">
        <v>101.9</v>
      </c>
      <c r="AA534" s="798">
        <f t="shared" si="31"/>
        <v>206398</v>
      </c>
      <c r="AB534" s="875">
        <v>103.5</v>
      </c>
      <c r="AC534" s="835">
        <v>100.5</v>
      </c>
      <c r="AD534" s="855">
        <v>105.6</v>
      </c>
      <c r="AE534" s="856">
        <v>100.9</v>
      </c>
      <c r="AF534" s="799">
        <f t="shared" si="32"/>
        <v>0.97599999999999998</v>
      </c>
    </row>
    <row r="535" spans="1:32" ht="13.5" customHeight="1">
      <c r="A535" s="726"/>
      <c r="B535" s="662"/>
      <c r="C535" s="608" t="s">
        <v>166</v>
      </c>
      <c r="D535" s="895">
        <v>107</v>
      </c>
      <c r="E535" s="645">
        <v>3587370.7293662969</v>
      </c>
      <c r="F535" s="826">
        <v>413707</v>
      </c>
      <c r="G535" s="805">
        <v>108.9</v>
      </c>
      <c r="H535" s="644">
        <v>1113885.227</v>
      </c>
      <c r="I535" s="1732">
        <v>1.41</v>
      </c>
      <c r="J535" s="806">
        <v>-8</v>
      </c>
      <c r="K535" s="1753">
        <v>0.99299999999999999</v>
      </c>
      <c r="L535" s="1649">
        <v>497193</v>
      </c>
      <c r="M535" s="803"/>
      <c r="N535" s="888">
        <v>1120390</v>
      </c>
      <c r="O535" s="821">
        <f t="shared" si="29"/>
        <v>1131772.1778571429</v>
      </c>
      <c r="P535" s="821">
        <f>N535*O534/O533</f>
        <v>1130524.5550372005</v>
      </c>
      <c r="Q535" s="880">
        <f t="shared" si="28"/>
        <v>3587370.7293662969</v>
      </c>
      <c r="R535" s="886">
        <v>108.3</v>
      </c>
      <c r="S535" s="873">
        <v>92.1</v>
      </c>
      <c r="T535" s="873">
        <v>152.1</v>
      </c>
      <c r="U535" s="873">
        <v>65.2</v>
      </c>
      <c r="V535" s="874">
        <v>123.2</v>
      </c>
      <c r="W535" s="873">
        <v>114.3</v>
      </c>
      <c r="X535" s="835">
        <f t="shared" si="33"/>
        <v>108</v>
      </c>
      <c r="Y535" s="834">
        <v>16530</v>
      </c>
      <c r="Z535" s="835">
        <v>102.4</v>
      </c>
      <c r="AA535" s="798">
        <f t="shared" si="31"/>
        <v>161426</v>
      </c>
      <c r="AB535" s="875">
        <v>112.8</v>
      </c>
      <c r="AC535" s="835">
        <v>102</v>
      </c>
      <c r="AD535" s="855">
        <v>106</v>
      </c>
      <c r="AE535" s="856">
        <v>100.5</v>
      </c>
      <c r="AF535" s="799">
        <f t="shared" si="32"/>
        <v>1.08</v>
      </c>
    </row>
    <row r="536" spans="1:32" ht="13.5" customHeight="1">
      <c r="A536" s="726"/>
      <c r="B536" s="662"/>
      <c r="C536" s="608" t="s">
        <v>167</v>
      </c>
      <c r="D536" s="895">
        <v>105.3</v>
      </c>
      <c r="E536" s="645">
        <v>3085195.1806005794</v>
      </c>
      <c r="F536" s="826">
        <v>308614</v>
      </c>
      <c r="G536" s="805">
        <v>104.7</v>
      </c>
      <c r="H536" s="644">
        <v>1132280.1599999999</v>
      </c>
      <c r="I536" s="1732">
        <v>1.4</v>
      </c>
      <c r="J536" s="806">
        <v>-1.9</v>
      </c>
      <c r="K536" s="1753">
        <v>0.96599999999999997</v>
      </c>
      <c r="L536" s="1649">
        <v>479406</v>
      </c>
      <c r="M536" s="803"/>
      <c r="N536" s="880">
        <v>963553</v>
      </c>
      <c r="O536" s="821">
        <f>SUM(N530:N536)/7</f>
        <v>1106772.767857143</v>
      </c>
      <c r="P536" s="821">
        <f>N536*O535/O534</f>
        <v>964419.1311692684</v>
      </c>
      <c r="Q536" s="880">
        <f t="shared" si="28"/>
        <v>3085195.1806005794</v>
      </c>
      <c r="R536" s="886">
        <v>99.5</v>
      </c>
      <c r="S536" s="873">
        <v>71.5</v>
      </c>
      <c r="T536" s="873">
        <v>114.3</v>
      </c>
      <c r="U536" s="873">
        <v>67</v>
      </c>
      <c r="V536" s="874">
        <v>117.9</v>
      </c>
      <c r="W536" s="873">
        <v>122.4</v>
      </c>
      <c r="X536" s="835">
        <f t="shared" si="33"/>
        <v>95.3</v>
      </c>
      <c r="Y536" s="834">
        <v>19229</v>
      </c>
      <c r="Z536" s="835">
        <v>102.8</v>
      </c>
      <c r="AA536" s="798">
        <f t="shared" si="31"/>
        <v>187053</v>
      </c>
      <c r="AB536" s="875">
        <v>101.2</v>
      </c>
      <c r="AC536" s="835">
        <v>102.1</v>
      </c>
      <c r="AD536" s="855">
        <v>106.7</v>
      </c>
      <c r="AE536" s="856">
        <v>100.5</v>
      </c>
      <c r="AF536" s="799">
        <f t="shared" si="32"/>
        <v>0.96399999999999997</v>
      </c>
    </row>
    <row r="537" spans="1:32" ht="13.5" customHeight="1">
      <c r="A537" s="726"/>
      <c r="B537" s="662"/>
      <c r="C537" s="608" t="s">
        <v>168</v>
      </c>
      <c r="D537" s="895">
        <v>108.2</v>
      </c>
      <c r="E537" s="645">
        <v>3423167.9668335253</v>
      </c>
      <c r="F537" s="826">
        <v>502904</v>
      </c>
      <c r="G537" s="805">
        <v>111.9</v>
      </c>
      <c r="H537" s="644">
        <v>1102759.74</v>
      </c>
      <c r="I537" s="1732">
        <v>1.4</v>
      </c>
      <c r="J537" s="806">
        <v>-3.5</v>
      </c>
      <c r="K537" s="1753">
        <v>1.034</v>
      </c>
      <c r="L537" s="1649">
        <v>519634</v>
      </c>
      <c r="M537" s="803"/>
      <c r="N537" s="881">
        <v>1069107</v>
      </c>
      <c r="O537" s="823">
        <f>SUM(N531:N537)/7</f>
        <v>1086469.2078571429</v>
      </c>
      <c r="P537" s="823">
        <f>N537*O536/O535</f>
        <v>1045491.784190866</v>
      </c>
      <c r="Q537" s="881">
        <f>N537*$Q$4</f>
        <v>3423167.9668335253</v>
      </c>
      <c r="R537" s="889">
        <v>110.3</v>
      </c>
      <c r="S537" s="877">
        <v>82.2</v>
      </c>
      <c r="T537" s="877">
        <v>112</v>
      </c>
      <c r="U537" s="877">
        <v>65.5</v>
      </c>
      <c r="V537" s="878">
        <v>133</v>
      </c>
      <c r="W537" s="877">
        <v>108.7</v>
      </c>
      <c r="X537" s="835">
        <f t="shared" si="33"/>
        <v>104.8</v>
      </c>
      <c r="Y537" s="834">
        <v>27287</v>
      </c>
      <c r="Z537" s="835">
        <v>102.7</v>
      </c>
      <c r="AA537" s="798">
        <f t="shared" si="31"/>
        <v>265696</v>
      </c>
      <c r="AB537" s="860">
        <v>105.5</v>
      </c>
      <c r="AC537" s="835">
        <v>102.3</v>
      </c>
      <c r="AD537" s="855">
        <v>106.3</v>
      </c>
      <c r="AE537" s="856">
        <v>100.6</v>
      </c>
      <c r="AF537" s="799">
        <f t="shared" si="32"/>
        <v>1.0089999999999999</v>
      </c>
    </row>
    <row r="538" spans="1:32" ht="13.5" customHeight="1">
      <c r="A538" s="720">
        <v>2020</v>
      </c>
      <c r="B538" s="661" t="s">
        <v>230</v>
      </c>
      <c r="C538" s="606" t="s">
        <v>418</v>
      </c>
      <c r="D538" s="1714">
        <v>108.7</v>
      </c>
      <c r="E538" s="641">
        <v>2978540.0703307707</v>
      </c>
      <c r="F538" s="828">
        <v>340801</v>
      </c>
      <c r="G538" s="808">
        <v>110.4</v>
      </c>
      <c r="H538" s="640">
        <v>1061021.5990000002</v>
      </c>
      <c r="I538" s="1733">
        <v>1.31</v>
      </c>
      <c r="J538" s="809">
        <v>-2.2000000000000002</v>
      </c>
      <c r="K538" s="1754">
        <v>0.995</v>
      </c>
      <c r="L538" s="1650">
        <v>393930</v>
      </c>
      <c r="M538" s="803"/>
      <c r="N538" s="880">
        <v>930243</v>
      </c>
      <c r="O538" s="821">
        <f>SUM(N532:N538)/7</f>
        <v>1058669.0978571428</v>
      </c>
      <c r="P538" s="821">
        <v>930242</v>
      </c>
      <c r="Q538" s="880">
        <f t="shared" ref="Q538:Q564" si="34">N538*$Q$4</f>
        <v>2978540.0703307707</v>
      </c>
      <c r="R538" s="890">
        <v>115.5</v>
      </c>
      <c r="S538" s="873">
        <v>85.6</v>
      </c>
      <c r="T538" s="873">
        <v>112.4</v>
      </c>
      <c r="U538" s="873">
        <v>73.5</v>
      </c>
      <c r="V538" s="874">
        <v>144.6</v>
      </c>
      <c r="W538" s="891">
        <v>124.3</v>
      </c>
      <c r="X538" s="842">
        <f t="shared" si="33"/>
        <v>110.7</v>
      </c>
      <c r="Y538" s="868">
        <v>19651</v>
      </c>
      <c r="Z538" s="842">
        <v>102.6</v>
      </c>
      <c r="AA538" s="843">
        <f t="shared" si="31"/>
        <v>191530</v>
      </c>
      <c r="AB538" s="869">
        <v>97.2</v>
      </c>
      <c r="AC538" s="842">
        <v>102.5</v>
      </c>
      <c r="AD538" s="870">
        <v>97.4</v>
      </c>
      <c r="AE538" s="871">
        <v>101.5</v>
      </c>
      <c r="AF538" s="847">
        <f t="shared" si="32"/>
        <v>1.008</v>
      </c>
    </row>
    <row r="539" spans="1:32" ht="13.5" customHeight="1">
      <c r="A539" s="726"/>
      <c r="B539" s="662"/>
      <c r="C539" s="608" t="s">
        <v>419</v>
      </c>
      <c r="D539" s="1715">
        <v>104.6</v>
      </c>
      <c r="E539" s="645">
        <v>3336880.1083327425</v>
      </c>
      <c r="F539" s="826">
        <v>256374</v>
      </c>
      <c r="G539" s="805">
        <v>102.5</v>
      </c>
      <c r="H539" s="644">
        <v>1067340.6939999999</v>
      </c>
      <c r="I539" s="1732">
        <v>1.26</v>
      </c>
      <c r="J539" s="806">
        <v>2.8</v>
      </c>
      <c r="K539" s="1753">
        <v>1.002</v>
      </c>
      <c r="L539" s="1649">
        <v>476070</v>
      </c>
      <c r="M539" s="803"/>
      <c r="N539" s="888">
        <v>1042158</v>
      </c>
      <c r="O539" s="821">
        <f>SUM(N533:N539)/7</f>
        <v>1045674.9132857143</v>
      </c>
      <c r="P539" s="821">
        <v>1042158</v>
      </c>
      <c r="Q539" s="880">
        <f t="shared" si="34"/>
        <v>3336880.1083327425</v>
      </c>
      <c r="R539" s="886">
        <v>95.2</v>
      </c>
      <c r="S539" s="873">
        <v>82.1</v>
      </c>
      <c r="T539" s="873">
        <v>56.1</v>
      </c>
      <c r="U539" s="873">
        <v>75.3</v>
      </c>
      <c r="V539" s="874">
        <v>130.5</v>
      </c>
      <c r="W539" s="873">
        <v>106.8</v>
      </c>
      <c r="X539" s="835">
        <f t="shared" si="33"/>
        <v>94.7</v>
      </c>
      <c r="Y539" s="834">
        <v>15859</v>
      </c>
      <c r="Z539" s="835">
        <v>102.4</v>
      </c>
      <c r="AA539" s="798">
        <f t="shared" si="31"/>
        <v>154873</v>
      </c>
      <c r="AB539" s="860">
        <v>97.9</v>
      </c>
      <c r="AC539" s="835">
        <v>102.1</v>
      </c>
      <c r="AD539" s="855">
        <v>98.6</v>
      </c>
      <c r="AE539" s="856">
        <v>101.3</v>
      </c>
      <c r="AF539" s="799">
        <f t="shared" si="32"/>
        <v>1.0009999999999999</v>
      </c>
    </row>
    <row r="540" spans="1:32" ht="13.5" customHeight="1">
      <c r="A540" s="726"/>
      <c r="B540" s="662"/>
      <c r="C540" s="608" t="s">
        <v>420</v>
      </c>
      <c r="D540" s="1715">
        <v>111.9</v>
      </c>
      <c r="E540" s="645">
        <v>3187764.6733169728</v>
      </c>
      <c r="F540" s="826">
        <v>407489</v>
      </c>
      <c r="G540" s="805">
        <v>119.6</v>
      </c>
      <c r="H540" s="644">
        <v>1073958.4510000001</v>
      </c>
      <c r="I540" s="1732">
        <v>1.21</v>
      </c>
      <c r="J540" s="806">
        <v>-6.4</v>
      </c>
      <c r="K540" s="1753">
        <v>1.226</v>
      </c>
      <c r="L540" s="1649">
        <v>543150</v>
      </c>
      <c r="M540" s="803"/>
      <c r="N540" s="880">
        <v>995587</v>
      </c>
      <c r="O540" s="821">
        <f t="shared" ref="O540:O545" si="35">(P540+SUM(N534:N539))/7</f>
        <v>1032493.7704285715</v>
      </c>
      <c r="P540" s="821">
        <v>995587</v>
      </c>
      <c r="Q540" s="880">
        <f t="shared" si="34"/>
        <v>3187764.6733169728</v>
      </c>
      <c r="R540" s="886">
        <v>115.1</v>
      </c>
      <c r="S540" s="873">
        <v>68.3</v>
      </c>
      <c r="T540" s="873">
        <v>72.7</v>
      </c>
      <c r="U540" s="873">
        <v>70.7</v>
      </c>
      <c r="V540" s="874">
        <v>151.19999999999999</v>
      </c>
      <c r="W540" s="873">
        <v>121.5</v>
      </c>
      <c r="X540" s="835">
        <f t="shared" si="33"/>
        <v>103.8</v>
      </c>
      <c r="Y540" s="834">
        <v>14644</v>
      </c>
      <c r="Z540" s="835">
        <v>102.4</v>
      </c>
      <c r="AA540" s="798">
        <f t="shared" si="31"/>
        <v>143008</v>
      </c>
      <c r="AB540" s="860">
        <v>117.6</v>
      </c>
      <c r="AC540" s="835">
        <v>101.1</v>
      </c>
      <c r="AD540" s="855">
        <v>99.7</v>
      </c>
      <c r="AE540" s="856">
        <v>101.1</v>
      </c>
      <c r="AF540" s="799">
        <f t="shared" si="32"/>
        <v>1.18</v>
      </c>
    </row>
    <row r="541" spans="1:32" ht="13.5" customHeight="1">
      <c r="A541" s="726"/>
      <c r="B541" s="662"/>
      <c r="C541" s="608" t="s">
        <v>421</v>
      </c>
      <c r="D541" s="836">
        <v>92.9</v>
      </c>
      <c r="E541" s="645">
        <v>3040134.9174115364</v>
      </c>
      <c r="F541" s="826">
        <v>526160</v>
      </c>
      <c r="G541" s="805">
        <v>85</v>
      </c>
      <c r="H541" s="644">
        <v>1083369.8999999999</v>
      </c>
      <c r="I541" s="1732">
        <v>1.1299999999999999</v>
      </c>
      <c r="J541" s="716">
        <v>-18.399999999999999</v>
      </c>
      <c r="K541" s="1749">
        <v>0.88200000000000001</v>
      </c>
      <c r="L541" s="694">
        <v>461902</v>
      </c>
      <c r="M541" s="803"/>
      <c r="N541" s="880">
        <v>949480</v>
      </c>
      <c r="O541" s="821">
        <f t="shared" si="35"/>
        <v>1010074</v>
      </c>
      <c r="P541" s="821">
        <v>949480</v>
      </c>
      <c r="Q541" s="880">
        <f t="shared" si="34"/>
        <v>3040134.9174115364</v>
      </c>
      <c r="R541" s="873">
        <v>96.6</v>
      </c>
      <c r="S541" s="873">
        <v>70</v>
      </c>
      <c r="T541" s="873">
        <v>111.1</v>
      </c>
      <c r="U541" s="873">
        <v>66.400000000000006</v>
      </c>
      <c r="V541" s="874">
        <v>78.8</v>
      </c>
      <c r="W541" s="873">
        <v>87.7</v>
      </c>
      <c r="X541" s="835">
        <f t="shared" si="33"/>
        <v>84.8</v>
      </c>
      <c r="Y541" s="834">
        <v>5311</v>
      </c>
      <c r="Z541" s="835">
        <v>102.8</v>
      </c>
      <c r="AA541" s="798">
        <f t="shared" si="31"/>
        <v>51663</v>
      </c>
      <c r="AB541" s="860">
        <v>88.1</v>
      </c>
      <c r="AC541" s="835">
        <v>99.3</v>
      </c>
      <c r="AD541" s="855">
        <v>98.4</v>
      </c>
      <c r="AE541" s="856">
        <v>101.2</v>
      </c>
      <c r="AF541" s="799">
        <f t="shared" si="32"/>
        <v>0.879</v>
      </c>
    </row>
    <row r="542" spans="1:32" ht="13.5" customHeight="1">
      <c r="A542" s="726"/>
      <c r="B542" s="662"/>
      <c r="C542" s="608" t="s">
        <v>422</v>
      </c>
      <c r="D542" s="836">
        <v>92.2</v>
      </c>
      <c r="E542" s="645">
        <v>3020965.1742357532</v>
      </c>
      <c r="F542" s="826">
        <v>512198</v>
      </c>
      <c r="G542" s="805">
        <v>89.8</v>
      </c>
      <c r="H542" s="644">
        <v>989213.86499999999</v>
      </c>
      <c r="I542" s="1732">
        <v>1.04</v>
      </c>
      <c r="J542" s="716">
        <v>-12</v>
      </c>
      <c r="K542" s="1749">
        <v>0.81200000000000006</v>
      </c>
      <c r="L542" s="694">
        <v>365080</v>
      </c>
      <c r="M542" s="803"/>
      <c r="N542" s="880">
        <v>943493</v>
      </c>
      <c r="O542" s="821">
        <f t="shared" si="35"/>
        <v>984803</v>
      </c>
      <c r="P542" s="821">
        <v>943493</v>
      </c>
      <c r="Q542" s="880">
        <f t="shared" si="34"/>
        <v>3020965.1742357532</v>
      </c>
      <c r="R542" s="873">
        <v>81.7</v>
      </c>
      <c r="S542" s="873">
        <v>79.2</v>
      </c>
      <c r="T542" s="873">
        <v>89.9</v>
      </c>
      <c r="U542" s="873">
        <v>64.2</v>
      </c>
      <c r="V542" s="874">
        <v>72.599999999999994</v>
      </c>
      <c r="W542" s="873">
        <v>120.1</v>
      </c>
      <c r="X542" s="835">
        <f t="shared" si="33"/>
        <v>78.900000000000006</v>
      </c>
      <c r="Y542" s="834">
        <v>7531</v>
      </c>
      <c r="Z542" s="835">
        <v>102.7</v>
      </c>
      <c r="AA542" s="798">
        <f t="shared" si="31"/>
        <v>73330</v>
      </c>
      <c r="AB542" s="860">
        <v>76.900000000000006</v>
      </c>
      <c r="AC542" s="835">
        <v>98.8</v>
      </c>
      <c r="AD542" s="855">
        <v>94.6</v>
      </c>
      <c r="AE542" s="856">
        <v>101.2</v>
      </c>
      <c r="AF542" s="799">
        <f t="shared" si="32"/>
        <v>0.79400000000000004</v>
      </c>
    </row>
    <row r="543" spans="1:32" ht="13.5" customHeight="1">
      <c r="A543" s="726"/>
      <c r="B543" s="662"/>
      <c r="C543" s="608" t="s">
        <v>423</v>
      </c>
      <c r="D543" s="836">
        <v>91.6</v>
      </c>
      <c r="E543" s="645">
        <v>3148234.0821614321</v>
      </c>
      <c r="F543" s="826">
        <v>407496</v>
      </c>
      <c r="G543" s="805">
        <v>90.6</v>
      </c>
      <c r="H543" s="644">
        <v>1097787.0919999999</v>
      </c>
      <c r="I543" s="1732">
        <v>1.02</v>
      </c>
      <c r="J543" s="716">
        <v>-0.9</v>
      </c>
      <c r="K543" s="1749">
        <v>0.93700000000000006</v>
      </c>
      <c r="L543" s="694">
        <v>415368</v>
      </c>
      <c r="M543" s="803"/>
      <c r="N543" s="880">
        <v>983241</v>
      </c>
      <c r="O543" s="821">
        <f t="shared" si="35"/>
        <v>987615.57142857148</v>
      </c>
      <c r="P543" s="821">
        <v>983241</v>
      </c>
      <c r="Q543" s="880">
        <f t="shared" si="34"/>
        <v>3148234.0821614321</v>
      </c>
      <c r="R543" s="873">
        <v>88.2</v>
      </c>
      <c r="S543" s="873">
        <v>71.8</v>
      </c>
      <c r="T543" s="873">
        <v>102.3</v>
      </c>
      <c r="U543" s="873">
        <v>67.099999999999994</v>
      </c>
      <c r="V543" s="874">
        <v>90.9</v>
      </c>
      <c r="W543" s="873">
        <v>120.6</v>
      </c>
      <c r="X543" s="835">
        <f t="shared" si="33"/>
        <v>84.5</v>
      </c>
      <c r="Y543" s="834">
        <v>16182</v>
      </c>
      <c r="Z543" s="835">
        <v>102.5</v>
      </c>
      <c r="AA543" s="798">
        <f t="shared" si="31"/>
        <v>157873</v>
      </c>
      <c r="AB543" s="860">
        <v>92.4</v>
      </c>
      <c r="AC543" s="835">
        <v>99.4</v>
      </c>
      <c r="AD543" s="855">
        <v>95.8</v>
      </c>
      <c r="AE543" s="856">
        <v>100.7</v>
      </c>
      <c r="AF543" s="799">
        <f t="shared" si="32"/>
        <v>0.95199999999999996</v>
      </c>
    </row>
    <row r="544" spans="1:32" ht="13.5" customHeight="1">
      <c r="A544" s="726"/>
      <c r="B544" s="662"/>
      <c r="C544" s="608" t="s">
        <v>424</v>
      </c>
      <c r="D544" s="836">
        <v>94</v>
      </c>
      <c r="E544" s="645">
        <v>3210526.9422724838</v>
      </c>
      <c r="F544" s="826">
        <v>319167</v>
      </c>
      <c r="G544" s="805">
        <v>90.7</v>
      </c>
      <c r="H544" s="644">
        <v>1119381.5160000001</v>
      </c>
      <c r="I544" s="1732">
        <v>0.97</v>
      </c>
      <c r="J544" s="716">
        <v>-0.9</v>
      </c>
      <c r="K544" s="1749">
        <v>0.89800000000000002</v>
      </c>
      <c r="L544" s="694">
        <v>444165</v>
      </c>
      <c r="M544" s="803"/>
      <c r="N544" s="880">
        <v>1002696</v>
      </c>
      <c r="O544" s="821">
        <f t="shared" si="35"/>
        <v>978128.28571428568</v>
      </c>
      <c r="P544" s="821">
        <v>1002696</v>
      </c>
      <c r="Q544" s="880">
        <f t="shared" si="34"/>
        <v>3210526.9422724838</v>
      </c>
      <c r="R544" s="873">
        <v>86.6</v>
      </c>
      <c r="S544" s="873">
        <v>67.3</v>
      </c>
      <c r="T544" s="873">
        <v>134.4</v>
      </c>
      <c r="U544" s="873">
        <v>66.099999999999994</v>
      </c>
      <c r="V544" s="874">
        <v>85.3</v>
      </c>
      <c r="W544" s="873">
        <v>116.8</v>
      </c>
      <c r="X544" s="835">
        <f t="shared" si="33"/>
        <v>84.2</v>
      </c>
      <c r="Y544" s="834">
        <v>18515</v>
      </c>
      <c r="Z544" s="835">
        <v>102.6</v>
      </c>
      <c r="AA544" s="798">
        <f t="shared" si="31"/>
        <v>180458</v>
      </c>
      <c r="AB544" s="860">
        <v>89.9</v>
      </c>
      <c r="AC544" s="835">
        <v>99.9</v>
      </c>
      <c r="AD544" s="855">
        <v>96.9</v>
      </c>
      <c r="AE544" s="856">
        <v>100.6</v>
      </c>
      <c r="AF544" s="799">
        <f t="shared" si="32"/>
        <v>0.92100000000000004</v>
      </c>
    </row>
    <row r="545" spans="1:32" ht="13.5" customHeight="1">
      <c r="A545" s="726"/>
      <c r="B545" s="662"/>
      <c r="C545" s="608" t="s">
        <v>425</v>
      </c>
      <c r="D545" s="836">
        <v>100.9</v>
      </c>
      <c r="E545" s="645">
        <v>3362517.678669889</v>
      </c>
      <c r="F545" s="826">
        <v>293832</v>
      </c>
      <c r="G545" s="805">
        <v>111</v>
      </c>
      <c r="H545" s="644">
        <v>1051467.5760000001</v>
      </c>
      <c r="I545" s="1732">
        <v>0.93</v>
      </c>
      <c r="J545" s="716">
        <v>1.6</v>
      </c>
      <c r="K545" s="1749">
        <v>0.88600000000000001</v>
      </c>
      <c r="L545" s="694">
        <v>411120</v>
      </c>
      <c r="M545" s="803"/>
      <c r="N545" s="880">
        <v>1050165</v>
      </c>
      <c r="O545" s="821">
        <f t="shared" si="35"/>
        <v>995260</v>
      </c>
      <c r="P545" s="821">
        <v>1050165</v>
      </c>
      <c r="Q545" s="880">
        <f t="shared" si="34"/>
        <v>3362517.678669889</v>
      </c>
      <c r="R545" s="873">
        <v>94</v>
      </c>
      <c r="S545" s="873">
        <v>73.5</v>
      </c>
      <c r="T545" s="873">
        <v>119</v>
      </c>
      <c r="U545" s="873">
        <v>61</v>
      </c>
      <c r="V545" s="874">
        <v>111.1</v>
      </c>
      <c r="W545" s="873">
        <v>122.2</v>
      </c>
      <c r="X545" s="835">
        <f t="shared" si="33"/>
        <v>92.4</v>
      </c>
      <c r="Y545" s="834">
        <v>16728</v>
      </c>
      <c r="Z545" s="835">
        <v>102.9</v>
      </c>
      <c r="AA545" s="798">
        <f t="shared" si="31"/>
        <v>162566</v>
      </c>
      <c r="AB545" s="860">
        <v>79.2</v>
      </c>
      <c r="AC545" s="835">
        <v>100.1</v>
      </c>
      <c r="AD545" s="855">
        <v>96.3</v>
      </c>
      <c r="AE545" s="856">
        <v>100.8</v>
      </c>
      <c r="AF545" s="799">
        <f t="shared" si="32"/>
        <v>0.81699999999999995</v>
      </c>
    </row>
    <row r="546" spans="1:32" ht="13.5" customHeight="1">
      <c r="A546" s="726"/>
      <c r="B546" s="662"/>
      <c r="C546" s="608" t="s">
        <v>426</v>
      </c>
      <c r="D546" s="836">
        <v>96.9</v>
      </c>
      <c r="E546" s="645">
        <v>3312148.674177113</v>
      </c>
      <c r="F546" s="826">
        <v>351302</v>
      </c>
      <c r="G546" s="805">
        <v>96.1</v>
      </c>
      <c r="H546" s="644">
        <v>1093485.784</v>
      </c>
      <c r="I546" s="1732">
        <v>0.93</v>
      </c>
      <c r="J546" s="716">
        <v>-12.4</v>
      </c>
      <c r="K546" s="1749">
        <v>0.96699999999999997</v>
      </c>
      <c r="L546" s="694">
        <v>435006</v>
      </c>
      <c r="M546" s="803"/>
      <c r="N546" s="821">
        <v>1034434</v>
      </c>
      <c r="O546" s="821">
        <f t="shared" ref="O546:O560" si="36">(P546+SUM(N540:N545))/7</f>
        <v>994156.57142857148</v>
      </c>
      <c r="P546" s="821">
        <v>1034434</v>
      </c>
      <c r="Q546" s="880">
        <f t="shared" si="34"/>
        <v>3312148.674177113</v>
      </c>
      <c r="R546" s="873">
        <v>83.3</v>
      </c>
      <c r="S546" s="873">
        <v>69.900000000000006</v>
      </c>
      <c r="T546" s="873">
        <v>114.8</v>
      </c>
      <c r="U546" s="873">
        <v>66.599999999999994</v>
      </c>
      <c r="V546" s="874">
        <v>108.9</v>
      </c>
      <c r="W546" s="873">
        <v>116.2</v>
      </c>
      <c r="X546" s="835">
        <f t="shared" si="33"/>
        <v>87.1</v>
      </c>
      <c r="Y546" s="834">
        <v>14660</v>
      </c>
      <c r="Z546" s="835">
        <v>103</v>
      </c>
      <c r="AA546" s="798">
        <f t="shared" si="31"/>
        <v>142330</v>
      </c>
      <c r="AB546" s="860">
        <v>92.6</v>
      </c>
      <c r="AC546" s="835">
        <v>100.1</v>
      </c>
      <c r="AD546" s="855">
        <v>97.8</v>
      </c>
      <c r="AE546" s="856">
        <v>100.3</v>
      </c>
      <c r="AF546" s="799">
        <f t="shared" si="32"/>
        <v>0.94499999999999995</v>
      </c>
    </row>
    <row r="547" spans="1:32" ht="13.5" customHeight="1">
      <c r="A547" s="726"/>
      <c r="B547" s="662"/>
      <c r="C547" s="608" t="s">
        <v>166</v>
      </c>
      <c r="D547" s="836">
        <v>100.7</v>
      </c>
      <c r="E547" s="645">
        <v>3312692.9962649508</v>
      </c>
      <c r="F547" s="826">
        <v>412544</v>
      </c>
      <c r="G547" s="805">
        <v>99.9</v>
      </c>
      <c r="H547" s="644">
        <v>1128704.1430000002</v>
      </c>
      <c r="I547" s="1732">
        <v>0.93</v>
      </c>
      <c r="J547" s="716">
        <v>4.0999999999999996</v>
      </c>
      <c r="K547" s="1749">
        <v>1.016</v>
      </c>
      <c r="L547" s="694">
        <v>494062</v>
      </c>
      <c r="M547" s="803"/>
      <c r="N547" s="821">
        <v>1034604</v>
      </c>
      <c r="O547" s="821">
        <f t="shared" si="36"/>
        <v>999730.42857142852</v>
      </c>
      <c r="P547" s="821">
        <v>1034604</v>
      </c>
      <c r="Q547" s="880">
        <f t="shared" si="34"/>
        <v>3312692.9962649508</v>
      </c>
      <c r="R547" s="873">
        <v>94.4</v>
      </c>
      <c r="S547" s="873">
        <v>77.5</v>
      </c>
      <c r="T547" s="873">
        <v>128.9</v>
      </c>
      <c r="U547" s="873">
        <v>65.2</v>
      </c>
      <c r="V547" s="874">
        <v>102.4</v>
      </c>
      <c r="W547" s="873">
        <v>137.1</v>
      </c>
      <c r="X547" s="835">
        <f t="shared" si="33"/>
        <v>92.9</v>
      </c>
      <c r="Y547" s="834">
        <v>16457</v>
      </c>
      <c r="Z547" s="835">
        <v>102.6</v>
      </c>
      <c r="AA547" s="798">
        <f t="shared" si="31"/>
        <v>160400</v>
      </c>
      <c r="AB547" s="860">
        <v>94.4</v>
      </c>
      <c r="AC547" s="835">
        <v>100.3</v>
      </c>
      <c r="AD547" s="855">
        <v>98.1</v>
      </c>
      <c r="AE547" s="856">
        <v>99.8</v>
      </c>
      <c r="AF547" s="799">
        <f t="shared" si="32"/>
        <v>0.96699999999999997</v>
      </c>
    </row>
    <row r="548" spans="1:32" ht="13.5" customHeight="1">
      <c r="A548" s="726"/>
      <c r="B548" s="662"/>
      <c r="C548" s="608" t="s">
        <v>167</v>
      </c>
      <c r="D548" s="836">
        <v>100.8</v>
      </c>
      <c r="E548" s="645">
        <v>3144260.5309202182</v>
      </c>
      <c r="F548" s="826">
        <v>386063</v>
      </c>
      <c r="G548" s="805">
        <v>98.8</v>
      </c>
      <c r="H548" s="644">
        <v>1122017.1100000001</v>
      </c>
      <c r="I548" s="1732">
        <v>0.93</v>
      </c>
      <c r="J548" s="716">
        <v>-2.7</v>
      </c>
      <c r="K548" s="1749">
        <v>0.95599999999999996</v>
      </c>
      <c r="L548" s="694">
        <v>442978</v>
      </c>
      <c r="M548" s="803"/>
      <c r="N548" s="880">
        <v>982000</v>
      </c>
      <c r="O548" s="821">
        <f t="shared" si="36"/>
        <v>1004376.1428571428</v>
      </c>
      <c r="P548" s="821">
        <v>982000</v>
      </c>
      <c r="Q548" s="880">
        <f t="shared" si="34"/>
        <v>3144260.5309202182</v>
      </c>
      <c r="R548" s="873">
        <v>102.4</v>
      </c>
      <c r="S548" s="873">
        <v>75.2</v>
      </c>
      <c r="T548" s="873">
        <v>141.9</v>
      </c>
      <c r="U548" s="873">
        <v>66.099999999999994</v>
      </c>
      <c r="V548" s="874">
        <v>115.7</v>
      </c>
      <c r="W548" s="873">
        <v>127.5</v>
      </c>
      <c r="X548" s="835">
        <f t="shared" si="33"/>
        <v>99.2</v>
      </c>
      <c r="Y548" s="834">
        <v>17070</v>
      </c>
      <c r="Z548" s="835">
        <v>101.9</v>
      </c>
      <c r="AA548" s="798">
        <f t="shared" si="31"/>
        <v>167517</v>
      </c>
      <c r="AB548" s="860">
        <v>95.6</v>
      </c>
      <c r="AC548" s="835">
        <v>100.3</v>
      </c>
      <c r="AD548" s="855">
        <v>99.2</v>
      </c>
      <c r="AE548" s="856">
        <v>99.5</v>
      </c>
      <c r="AF548" s="799">
        <f t="shared" si="32"/>
        <v>0.97099999999999997</v>
      </c>
    </row>
    <row r="549" spans="1:32" ht="13.5" customHeight="1">
      <c r="A549" s="750"/>
      <c r="B549" s="788"/>
      <c r="C549" s="611" t="s">
        <v>168</v>
      </c>
      <c r="D549" s="849">
        <v>102.9</v>
      </c>
      <c r="E549" s="652">
        <v>3081785.1628150092</v>
      </c>
      <c r="F549" s="827">
        <v>419595</v>
      </c>
      <c r="G549" s="812">
        <v>101.4</v>
      </c>
      <c r="H549" s="651">
        <v>1100446.8020000001</v>
      </c>
      <c r="I549" s="1734">
        <v>0.93</v>
      </c>
      <c r="J549" s="892">
        <v>-3.5</v>
      </c>
      <c r="K549" s="1756">
        <v>1.0629999999999999</v>
      </c>
      <c r="L549" s="698">
        <v>540090</v>
      </c>
      <c r="M549" s="803"/>
      <c r="N549" s="881">
        <v>962488</v>
      </c>
      <c r="O549" s="823">
        <f t="shared" si="36"/>
        <v>1007089.7142857143</v>
      </c>
      <c r="P549" s="823">
        <v>962488</v>
      </c>
      <c r="Q549" s="881">
        <f t="shared" si="34"/>
        <v>3081785.1628150092</v>
      </c>
      <c r="R549" s="877">
        <v>111</v>
      </c>
      <c r="S549" s="877">
        <v>72.900000000000006</v>
      </c>
      <c r="T549" s="877">
        <v>161.5</v>
      </c>
      <c r="U549" s="877">
        <v>72.3</v>
      </c>
      <c r="V549" s="878">
        <v>112.6</v>
      </c>
      <c r="W549" s="877">
        <v>117.9</v>
      </c>
      <c r="X549" s="848">
        <f t="shared" si="33"/>
        <v>103</v>
      </c>
      <c r="Y549" s="841">
        <v>23937</v>
      </c>
      <c r="Z549" s="848">
        <v>101.4</v>
      </c>
      <c r="AA549" s="801">
        <f t="shared" si="31"/>
        <v>236065</v>
      </c>
      <c r="AB549" s="862">
        <v>107.2</v>
      </c>
      <c r="AC549" s="848">
        <v>100.7</v>
      </c>
      <c r="AD549" s="857">
        <v>99</v>
      </c>
      <c r="AE549" s="858">
        <v>99</v>
      </c>
      <c r="AF549" s="802">
        <f t="shared" si="32"/>
        <v>1.101</v>
      </c>
    </row>
    <row r="550" spans="1:32" ht="13.5" customHeight="1">
      <c r="A550" s="720">
        <v>2021</v>
      </c>
      <c r="B550" s="661" t="s">
        <v>232</v>
      </c>
      <c r="C550" s="606" t="s">
        <v>418</v>
      </c>
      <c r="D550" s="842">
        <v>103.9</v>
      </c>
      <c r="E550" s="640">
        <v>3017305.4086687043</v>
      </c>
      <c r="F550" s="825">
        <v>304172</v>
      </c>
      <c r="G550" s="893">
        <v>101.9</v>
      </c>
      <c r="H550" s="641">
        <v>1041546.0880000001</v>
      </c>
      <c r="I550" s="1735">
        <v>0.94</v>
      </c>
      <c r="J550" s="894">
        <v>-4.2</v>
      </c>
      <c r="K550" s="1757">
        <v>0.94599999999999995</v>
      </c>
      <c r="L550" s="703">
        <v>418528</v>
      </c>
      <c r="M550" s="803"/>
      <c r="N550" s="880">
        <f>P550</f>
        <v>942350</v>
      </c>
      <c r="O550" s="821">
        <f t="shared" si="36"/>
        <v>1001248.1428571428</v>
      </c>
      <c r="P550" s="821">
        <v>942350</v>
      </c>
      <c r="Q550" s="880">
        <f t="shared" si="34"/>
        <v>3017305.4086687043</v>
      </c>
      <c r="R550" s="873">
        <v>101.5</v>
      </c>
      <c r="S550" s="873">
        <v>80.099999999999994</v>
      </c>
      <c r="T550" s="873">
        <v>167</v>
      </c>
      <c r="U550" s="873">
        <v>73.3</v>
      </c>
      <c r="V550" s="874">
        <v>79.8</v>
      </c>
      <c r="W550" s="873">
        <v>127.9</v>
      </c>
      <c r="X550" s="835">
        <f t="shared" si="33"/>
        <v>95.1</v>
      </c>
      <c r="Y550" s="834">
        <v>14675</v>
      </c>
      <c r="Z550" s="835">
        <v>102</v>
      </c>
      <c r="AA550" s="798">
        <f t="shared" si="31"/>
        <v>143873</v>
      </c>
      <c r="AB550" s="860">
        <v>85.4</v>
      </c>
      <c r="AC550" s="835">
        <v>101.4</v>
      </c>
      <c r="AD550" s="855">
        <v>97.3</v>
      </c>
      <c r="AE550" s="856">
        <v>97</v>
      </c>
      <c r="AF550" s="799">
        <f t="shared" si="32"/>
        <v>0.91800000000000004</v>
      </c>
    </row>
    <row r="551" spans="1:32" ht="13.5" customHeight="1">
      <c r="A551" s="726"/>
      <c r="B551" s="662"/>
      <c r="C551" s="608" t="s">
        <v>419</v>
      </c>
      <c r="D551" s="835">
        <v>103</v>
      </c>
      <c r="E551" s="1642">
        <v>3064430.8938968955</v>
      </c>
      <c r="F551" s="820">
        <v>328513</v>
      </c>
      <c r="G551" s="895">
        <v>99.9</v>
      </c>
      <c r="H551" s="645">
        <v>1038792.7439999999</v>
      </c>
      <c r="I551" s="1736">
        <v>0.93</v>
      </c>
      <c r="J551" s="896">
        <v>-4.4000000000000004</v>
      </c>
      <c r="K551" s="1746">
        <v>1.0209999999999999</v>
      </c>
      <c r="L551" s="707">
        <v>464610</v>
      </c>
      <c r="M551" s="803"/>
      <c r="N551" s="880">
        <v>957068</v>
      </c>
      <c r="O551" s="821">
        <f t="shared" si="36"/>
        <v>994729.85714285716</v>
      </c>
      <c r="P551" s="821">
        <v>957068</v>
      </c>
      <c r="Q551" s="880">
        <f t="shared" si="34"/>
        <v>3064430.8938968955</v>
      </c>
      <c r="R551" s="873">
        <v>112.9</v>
      </c>
      <c r="S551" s="873">
        <v>67.8</v>
      </c>
      <c r="T551" s="873">
        <v>129.6</v>
      </c>
      <c r="U551" s="873">
        <v>76</v>
      </c>
      <c r="V551" s="874">
        <v>102.2</v>
      </c>
      <c r="W551" s="873">
        <v>120.2</v>
      </c>
      <c r="X551" s="835">
        <f t="shared" si="33"/>
        <v>97.6</v>
      </c>
      <c r="Y551" s="834">
        <v>14267</v>
      </c>
      <c r="Z551" s="835">
        <v>101.8</v>
      </c>
      <c r="AA551" s="798">
        <f t="shared" si="31"/>
        <v>140147</v>
      </c>
      <c r="AB551" s="860">
        <v>94.1</v>
      </c>
      <c r="AC551" s="835">
        <v>102</v>
      </c>
      <c r="AD551" s="855">
        <v>98.2</v>
      </c>
      <c r="AE551" s="856">
        <v>95.1</v>
      </c>
      <c r="AF551" s="799">
        <f>ROUND(AB551*AC551/AD551/AE551,3)</f>
        <v>1.028</v>
      </c>
    </row>
    <row r="552" spans="1:32" ht="13.5" customHeight="1">
      <c r="A552" s="726"/>
      <c r="B552" s="662"/>
      <c r="C552" s="608" t="s">
        <v>420</v>
      </c>
      <c r="D552" s="835">
        <v>104.3</v>
      </c>
      <c r="E552" s="1642">
        <v>3248959.2835684465</v>
      </c>
      <c r="F552" s="820">
        <v>414781</v>
      </c>
      <c r="G552" s="895">
        <v>100.9</v>
      </c>
      <c r="H552" s="645">
        <v>1083689.7120000001</v>
      </c>
      <c r="I552" s="1736">
        <v>0.94</v>
      </c>
      <c r="J552" s="896">
        <v>1.6</v>
      </c>
      <c r="K552" s="1746">
        <v>1.2509999999999999</v>
      </c>
      <c r="L552" s="707">
        <v>603135</v>
      </c>
      <c r="M552" s="803"/>
      <c r="N552" s="880">
        <f t="shared" ref="N552:N558" si="37">P552</f>
        <v>1014699</v>
      </c>
      <c r="O552" s="821">
        <f t="shared" si="36"/>
        <v>989663.28571428568</v>
      </c>
      <c r="P552" s="821">
        <v>1014699</v>
      </c>
      <c r="Q552" s="880">
        <f t="shared" si="34"/>
        <v>3248959.2835684465</v>
      </c>
      <c r="R552" s="873">
        <v>108.9</v>
      </c>
      <c r="S552" s="873">
        <v>68.7</v>
      </c>
      <c r="T552" s="873">
        <v>136.5</v>
      </c>
      <c r="U552" s="873">
        <v>85.4</v>
      </c>
      <c r="V552" s="874">
        <v>99.6</v>
      </c>
      <c r="W552" s="873">
        <v>120.6</v>
      </c>
      <c r="X552" s="835">
        <f t="shared" si="33"/>
        <v>97.1</v>
      </c>
      <c r="Y552" s="834">
        <v>17449</v>
      </c>
      <c r="Z552" s="835">
        <v>102</v>
      </c>
      <c r="AA552" s="798">
        <f t="shared" si="31"/>
        <v>171069</v>
      </c>
      <c r="AB552" s="860">
        <v>121.7</v>
      </c>
      <c r="AC552" s="835">
        <v>102.8</v>
      </c>
      <c r="AD552" s="855">
        <v>100</v>
      </c>
      <c r="AE552" s="856">
        <v>96.2</v>
      </c>
      <c r="AF552" s="799">
        <f t="shared" si="32"/>
        <v>1.3</v>
      </c>
    </row>
    <row r="553" spans="1:32" ht="13.5" customHeight="1">
      <c r="A553" s="726"/>
      <c r="B553" s="662"/>
      <c r="C553" s="608" t="s">
        <v>421</v>
      </c>
      <c r="D553" s="835">
        <v>104.1</v>
      </c>
      <c r="E553" s="1642">
        <v>3484746.8044411195</v>
      </c>
      <c r="F553" s="820">
        <v>361612</v>
      </c>
      <c r="G553" s="895">
        <v>101.2</v>
      </c>
      <c r="H553" s="645">
        <v>1155299.1000000001</v>
      </c>
      <c r="I553" s="1736">
        <v>0.94</v>
      </c>
      <c r="J553" s="896">
        <v>15</v>
      </c>
      <c r="K553" s="1746">
        <v>1.044</v>
      </c>
      <c r="L553" s="707">
        <v>571833</v>
      </c>
      <c r="M553" s="803"/>
      <c r="N553" s="897">
        <f t="shared" si="37"/>
        <v>1088339</v>
      </c>
      <c r="O553" s="821">
        <f t="shared" si="36"/>
        <v>997364</v>
      </c>
      <c r="P553" s="898">
        <v>1088339</v>
      </c>
      <c r="Q553" s="880">
        <f t="shared" si="34"/>
        <v>3484746.8044411195</v>
      </c>
      <c r="R553" s="873">
        <v>108.4</v>
      </c>
      <c r="S553" s="873">
        <v>82.6</v>
      </c>
      <c r="T553" s="873">
        <v>84.6</v>
      </c>
      <c r="U553" s="873">
        <v>80.099999999999994</v>
      </c>
      <c r="V553" s="874">
        <v>98</v>
      </c>
      <c r="W553" s="873">
        <v>123.3</v>
      </c>
      <c r="X553" s="835">
        <f t="shared" si="33"/>
        <v>95.4</v>
      </c>
      <c r="Y553" s="834">
        <v>12784</v>
      </c>
      <c r="Z553" s="835">
        <v>101.6</v>
      </c>
      <c r="AA553" s="798">
        <f t="shared" si="31"/>
        <v>125827</v>
      </c>
      <c r="AB553" s="860">
        <v>95.4</v>
      </c>
      <c r="AC553" s="835">
        <v>103.7</v>
      </c>
      <c r="AD553" s="855">
        <v>100.7</v>
      </c>
      <c r="AE553" s="856">
        <v>97.4</v>
      </c>
      <c r="AF553" s="799">
        <f t="shared" si="32"/>
        <v>1.0089999999999999</v>
      </c>
    </row>
    <row r="554" spans="1:32" ht="13.5" customHeight="1">
      <c r="A554" s="726"/>
      <c r="B554" s="662"/>
      <c r="C554" s="608" t="s">
        <v>422</v>
      </c>
      <c r="D554" s="835">
        <v>103.7</v>
      </c>
      <c r="E554" s="1642">
        <v>3357292.186626649</v>
      </c>
      <c r="F554" s="820">
        <v>451835</v>
      </c>
      <c r="G554" s="895">
        <v>98.7</v>
      </c>
      <c r="H554" s="645">
        <v>1045390.71</v>
      </c>
      <c r="I554" s="1736">
        <v>0.94</v>
      </c>
      <c r="J554" s="896">
        <v>3</v>
      </c>
      <c r="K554" s="1746">
        <v>0.94699999999999995</v>
      </c>
      <c r="L554" s="707">
        <v>470255</v>
      </c>
      <c r="M554" s="803"/>
      <c r="N554" s="880">
        <f t="shared" si="37"/>
        <v>1048533</v>
      </c>
      <c r="O554" s="821">
        <f t="shared" si="36"/>
        <v>999353.85714285716</v>
      </c>
      <c r="P554" s="821">
        <v>1048533</v>
      </c>
      <c r="Q554" s="880">
        <f t="shared" si="34"/>
        <v>3357292.186626649</v>
      </c>
      <c r="R554" s="873">
        <v>105.1</v>
      </c>
      <c r="S554" s="873">
        <v>74.5</v>
      </c>
      <c r="T554" s="873">
        <v>97.9</v>
      </c>
      <c r="U554" s="873">
        <v>79.400000000000006</v>
      </c>
      <c r="V554" s="874">
        <v>104.5</v>
      </c>
      <c r="W554" s="873">
        <v>120.1</v>
      </c>
      <c r="X554" s="835">
        <f t="shared" si="33"/>
        <v>94.6</v>
      </c>
      <c r="Y554" s="834">
        <v>9276</v>
      </c>
      <c r="Z554" s="835">
        <v>102</v>
      </c>
      <c r="AA554" s="798">
        <f t="shared" si="31"/>
        <v>90941</v>
      </c>
      <c r="AB554" s="860">
        <v>85.8</v>
      </c>
      <c r="AC554" s="835">
        <v>104.2</v>
      </c>
      <c r="AD554" s="855">
        <v>98.8</v>
      </c>
      <c r="AE554" s="856">
        <v>97.3</v>
      </c>
      <c r="AF554" s="799">
        <f t="shared" si="32"/>
        <v>0.93</v>
      </c>
    </row>
    <row r="555" spans="1:32" ht="13.5" customHeight="1">
      <c r="A555" s="726"/>
      <c r="B555" s="662"/>
      <c r="C555" s="608" t="s">
        <v>423</v>
      </c>
      <c r="D555" s="835">
        <v>102.8</v>
      </c>
      <c r="E555" s="1642">
        <v>3530460.2541355677</v>
      </c>
      <c r="F555" s="820">
        <v>406988</v>
      </c>
      <c r="G555" s="895">
        <v>99.4</v>
      </c>
      <c r="H555" s="645">
        <v>1136519.1189999999</v>
      </c>
      <c r="I555" s="1736">
        <v>0.95</v>
      </c>
      <c r="J555" s="896">
        <v>-3.3</v>
      </c>
      <c r="K555" s="1746">
        <v>1.0860000000000001</v>
      </c>
      <c r="L555" s="707">
        <v>591995</v>
      </c>
      <c r="M555" s="803"/>
      <c r="N555" s="880">
        <f t="shared" si="37"/>
        <v>1102616</v>
      </c>
      <c r="O555" s="821">
        <f t="shared" si="36"/>
        <v>1016584.7142857143</v>
      </c>
      <c r="P555" s="821">
        <v>1102616</v>
      </c>
      <c r="Q555" s="880">
        <f t="shared" si="34"/>
        <v>3530460.2541355677</v>
      </c>
      <c r="R555" s="873">
        <v>104.9</v>
      </c>
      <c r="S555" s="873">
        <v>72</v>
      </c>
      <c r="T555" s="873">
        <v>129.1</v>
      </c>
      <c r="U555" s="873">
        <v>81</v>
      </c>
      <c r="V555" s="874">
        <v>105.6</v>
      </c>
      <c r="W555" s="873">
        <v>129.6</v>
      </c>
      <c r="X555" s="835">
        <f t="shared" si="33"/>
        <v>97</v>
      </c>
      <c r="Y555" s="834">
        <v>14522</v>
      </c>
      <c r="Z555" s="835">
        <v>102.2</v>
      </c>
      <c r="AA555" s="798">
        <f t="shared" si="31"/>
        <v>142094</v>
      </c>
      <c r="AB555" s="860">
        <v>101.1</v>
      </c>
      <c r="AC555" s="835">
        <v>105</v>
      </c>
      <c r="AD555" s="855">
        <v>99.9</v>
      </c>
      <c r="AE555" s="856">
        <v>97.4</v>
      </c>
      <c r="AF555" s="799">
        <f t="shared" si="32"/>
        <v>1.091</v>
      </c>
    </row>
    <row r="556" spans="1:32" ht="13.5" customHeight="1">
      <c r="A556" s="726"/>
      <c r="B556" s="662"/>
      <c r="C556" s="608" t="s">
        <v>424</v>
      </c>
      <c r="D556" s="835">
        <v>103.3</v>
      </c>
      <c r="E556" s="1642">
        <v>3678291.7294029673</v>
      </c>
      <c r="F556" s="820">
        <v>305708</v>
      </c>
      <c r="G556" s="895">
        <v>99.8</v>
      </c>
      <c r="H556" s="645">
        <v>1136423.1780000001</v>
      </c>
      <c r="I556" s="1736">
        <v>0.96</v>
      </c>
      <c r="J556" s="896">
        <v>0.4</v>
      </c>
      <c r="K556" s="1746">
        <v>1.014</v>
      </c>
      <c r="L556" s="707">
        <v>539954</v>
      </c>
      <c r="M556" s="803"/>
      <c r="N556" s="880">
        <f t="shared" si="37"/>
        <v>1148786</v>
      </c>
      <c r="O556" s="821">
        <f t="shared" si="36"/>
        <v>1043198.7142857143</v>
      </c>
      <c r="P556" s="821">
        <v>1148786</v>
      </c>
      <c r="Q556" s="880">
        <f t="shared" si="34"/>
        <v>3678291.7294029673</v>
      </c>
      <c r="R556" s="873">
        <v>99.7</v>
      </c>
      <c r="S556" s="873">
        <v>74.3</v>
      </c>
      <c r="T556" s="873">
        <v>119.2</v>
      </c>
      <c r="U556" s="873">
        <v>79.7</v>
      </c>
      <c r="V556" s="874">
        <v>105.1</v>
      </c>
      <c r="W556" s="873">
        <v>122.1</v>
      </c>
      <c r="X556" s="835">
        <f t="shared" si="33"/>
        <v>94.6</v>
      </c>
      <c r="Y556" s="834">
        <v>18238</v>
      </c>
      <c r="Z556" s="835">
        <v>102.4</v>
      </c>
      <c r="AA556" s="798">
        <f t="shared" si="31"/>
        <v>178105</v>
      </c>
      <c r="AB556" s="860">
        <v>92.6</v>
      </c>
      <c r="AC556" s="835">
        <v>106</v>
      </c>
      <c r="AD556" s="855">
        <v>101.2</v>
      </c>
      <c r="AE556" s="856">
        <v>97.2</v>
      </c>
      <c r="AF556" s="799">
        <f t="shared" si="32"/>
        <v>0.998</v>
      </c>
    </row>
    <row r="557" spans="1:32" ht="13.5" customHeight="1">
      <c r="A557" s="726"/>
      <c r="B557" s="662"/>
      <c r="C557" s="608" t="s">
        <v>425</v>
      </c>
      <c r="D557" s="835">
        <v>101.1</v>
      </c>
      <c r="E557" s="1642">
        <v>3217548.6972055878</v>
      </c>
      <c r="F557" s="820">
        <v>321419</v>
      </c>
      <c r="G557" s="895">
        <v>94.6</v>
      </c>
      <c r="H557" s="645">
        <v>1011633.325</v>
      </c>
      <c r="I557" s="1736">
        <v>0.94</v>
      </c>
      <c r="J557" s="896">
        <v>-5.8</v>
      </c>
      <c r="K557" s="1746">
        <v>1</v>
      </c>
      <c r="L557" s="707">
        <v>525659</v>
      </c>
      <c r="M557" s="803"/>
      <c r="N557" s="880">
        <f t="shared" si="37"/>
        <v>1004889</v>
      </c>
      <c r="O557" s="821">
        <f t="shared" si="36"/>
        <v>1052132.857142857</v>
      </c>
      <c r="P557" s="821">
        <v>1004889</v>
      </c>
      <c r="Q557" s="880">
        <f t="shared" si="34"/>
        <v>3217548.6972055878</v>
      </c>
      <c r="R557" s="873">
        <v>103.4</v>
      </c>
      <c r="S557" s="873">
        <v>67.400000000000006</v>
      </c>
      <c r="T557" s="873">
        <v>88.8</v>
      </c>
      <c r="U557" s="873">
        <v>80.8</v>
      </c>
      <c r="V557" s="874">
        <v>90</v>
      </c>
      <c r="W557" s="873">
        <v>119.1</v>
      </c>
      <c r="X557" s="835">
        <f t="shared" si="33"/>
        <v>88.3</v>
      </c>
      <c r="Y557" s="834">
        <v>13264</v>
      </c>
      <c r="Z557" s="835">
        <v>102.6</v>
      </c>
      <c r="AA557" s="798">
        <f t="shared" si="31"/>
        <v>129279</v>
      </c>
      <c r="AB557" s="860">
        <v>85.5</v>
      </c>
      <c r="AC557" s="835">
        <v>106.3</v>
      </c>
      <c r="AD557" s="855">
        <v>99</v>
      </c>
      <c r="AE557" s="856">
        <v>93.1</v>
      </c>
      <c r="AF557" s="799">
        <f t="shared" si="32"/>
        <v>0.98599999999999999</v>
      </c>
    </row>
    <row r="558" spans="1:32" ht="13.5" customHeight="1">
      <c r="A558" s="726"/>
      <c r="B558" s="662"/>
      <c r="C558" s="608" t="s">
        <v>426</v>
      </c>
      <c r="D558" s="835">
        <v>98.5</v>
      </c>
      <c r="E558" s="1642">
        <v>3913621.3793429299</v>
      </c>
      <c r="F558" s="820">
        <v>365554</v>
      </c>
      <c r="G558" s="895">
        <v>92.6</v>
      </c>
      <c r="H558" s="645">
        <v>1100066.4920000001</v>
      </c>
      <c r="I558" s="1736">
        <v>0.93</v>
      </c>
      <c r="J558" s="896">
        <v>-1.3</v>
      </c>
      <c r="K558" s="1746">
        <v>1.0960000000000001</v>
      </c>
      <c r="L558" s="707">
        <v>559620</v>
      </c>
      <c r="M558" s="803"/>
      <c r="N558" s="880">
        <f t="shared" si="37"/>
        <v>1222283</v>
      </c>
      <c r="O558" s="821">
        <f t="shared" si="36"/>
        <v>1090020.7142857143</v>
      </c>
      <c r="P558" s="821">
        <v>1222283</v>
      </c>
      <c r="Q558" s="880">
        <f t="shared" si="34"/>
        <v>3913621.3793429299</v>
      </c>
      <c r="R558" s="873">
        <v>98.9</v>
      </c>
      <c r="S558" s="873">
        <v>71.099999999999994</v>
      </c>
      <c r="T558" s="873">
        <v>118.6</v>
      </c>
      <c r="U558" s="873">
        <v>88.2</v>
      </c>
      <c r="V558" s="874">
        <v>83.3</v>
      </c>
      <c r="W558" s="873">
        <v>128.19999999999999</v>
      </c>
      <c r="X558" s="835">
        <f t="shared" si="33"/>
        <v>89.4</v>
      </c>
      <c r="Y558" s="834">
        <v>13834</v>
      </c>
      <c r="Z558" s="835">
        <v>103</v>
      </c>
      <c r="AA558" s="798">
        <f t="shared" si="31"/>
        <v>134311</v>
      </c>
      <c r="AB558" s="860">
        <v>94.8</v>
      </c>
      <c r="AC558" s="835">
        <v>106.6</v>
      </c>
      <c r="AD558" s="855">
        <v>100.1</v>
      </c>
      <c r="AE558" s="856">
        <v>92.9</v>
      </c>
      <c r="AF558" s="799">
        <f t="shared" si="32"/>
        <v>1.087</v>
      </c>
    </row>
    <row r="559" spans="1:32" ht="13.5" customHeight="1">
      <c r="A559" s="726"/>
      <c r="B559" s="662"/>
      <c r="C559" s="608" t="s">
        <v>166</v>
      </c>
      <c r="D559" s="835">
        <v>101.1</v>
      </c>
      <c r="E559" s="1642">
        <v>3720569.5461547705</v>
      </c>
      <c r="F559" s="820">
        <v>453303</v>
      </c>
      <c r="G559" s="895">
        <v>101.9</v>
      </c>
      <c r="H559" s="645">
        <v>1096512.8060000001</v>
      </c>
      <c r="I559" s="1736">
        <v>0.9</v>
      </c>
      <c r="J559" s="896">
        <v>1.3</v>
      </c>
      <c r="K559" s="1746">
        <v>1.163</v>
      </c>
      <c r="L559" s="707">
        <v>601322</v>
      </c>
      <c r="M559" s="803"/>
      <c r="N559" s="880">
        <f>P559</f>
        <v>1161990</v>
      </c>
      <c r="O559" s="821">
        <f t="shared" si="36"/>
        <v>1111062.2857142857</v>
      </c>
      <c r="P559" s="821">
        <v>1161990</v>
      </c>
      <c r="Q559" s="880">
        <f t="shared" si="34"/>
        <v>3720569.5461547705</v>
      </c>
      <c r="R559" s="873">
        <v>118.6</v>
      </c>
      <c r="S559" s="873">
        <v>74.2</v>
      </c>
      <c r="T559" s="873">
        <v>74.2</v>
      </c>
      <c r="U559" s="873">
        <v>81.5</v>
      </c>
      <c r="V559" s="874">
        <v>97.2</v>
      </c>
      <c r="W559" s="873">
        <v>124.2</v>
      </c>
      <c r="X559" s="835">
        <f t="shared" si="33"/>
        <v>95.9</v>
      </c>
      <c r="Y559" s="834">
        <v>16681</v>
      </c>
      <c r="Z559" s="835">
        <v>102.8</v>
      </c>
      <c r="AA559" s="798">
        <f t="shared" si="31"/>
        <v>162267</v>
      </c>
      <c r="AB559" s="860">
        <v>93.2</v>
      </c>
      <c r="AC559" s="835">
        <v>108.5</v>
      </c>
      <c r="AD559" s="855">
        <v>99.4</v>
      </c>
      <c r="AE559" s="856">
        <v>91.5</v>
      </c>
      <c r="AF559" s="799">
        <f t="shared" si="32"/>
        <v>1.1120000000000001</v>
      </c>
    </row>
    <row r="560" spans="1:32" ht="13.5" customHeight="1">
      <c r="A560" s="726"/>
      <c r="B560" s="662"/>
      <c r="C560" s="608" t="s">
        <v>167</v>
      </c>
      <c r="D560" s="835">
        <v>100.8</v>
      </c>
      <c r="E560" s="1642">
        <v>3342854.8437204175</v>
      </c>
      <c r="F560" s="820">
        <v>408248</v>
      </c>
      <c r="G560" s="895">
        <v>98.1</v>
      </c>
      <c r="H560" s="645">
        <v>1089661.4550000001</v>
      </c>
      <c r="I560" s="1736">
        <v>0.91</v>
      </c>
      <c r="J560" s="896">
        <v>1.9</v>
      </c>
      <c r="K560" s="1746">
        <v>1.141</v>
      </c>
      <c r="L560" s="707">
        <v>577671</v>
      </c>
      <c r="M560" s="803"/>
      <c r="N560" s="880">
        <f>P560</f>
        <v>1044024</v>
      </c>
      <c r="O560" s="821">
        <f t="shared" si="36"/>
        <v>1104731.5714285714</v>
      </c>
      <c r="P560" s="821">
        <v>1044024</v>
      </c>
      <c r="Q560" s="880">
        <f t="shared" si="34"/>
        <v>3342854.8437204175</v>
      </c>
      <c r="R560" s="873">
        <v>106.5</v>
      </c>
      <c r="S560" s="873">
        <v>63.1</v>
      </c>
      <c r="T560" s="873">
        <v>64.7</v>
      </c>
      <c r="U560" s="873">
        <v>79.599999999999994</v>
      </c>
      <c r="V560" s="874">
        <v>100.1</v>
      </c>
      <c r="W560" s="873">
        <v>118.5</v>
      </c>
      <c r="X560" s="835">
        <f t="shared" si="33"/>
        <v>88.3</v>
      </c>
      <c r="Y560" s="834">
        <v>18126</v>
      </c>
      <c r="Z560" s="835">
        <v>103</v>
      </c>
      <c r="AA560" s="798">
        <f t="shared" si="31"/>
        <v>175981</v>
      </c>
      <c r="AB560" s="860">
        <v>92.8</v>
      </c>
      <c r="AC560" s="835">
        <v>109.2</v>
      </c>
      <c r="AD560" s="855">
        <v>99.9</v>
      </c>
      <c r="AE560" s="856">
        <v>91.3</v>
      </c>
      <c r="AF560" s="799">
        <f t="shared" si="32"/>
        <v>1.111</v>
      </c>
    </row>
    <row r="561" spans="1:45" ht="13.5" customHeight="1">
      <c r="A561" s="750"/>
      <c r="B561" s="788"/>
      <c r="C561" s="611" t="s">
        <v>168</v>
      </c>
      <c r="D561" s="848">
        <v>98.5</v>
      </c>
      <c r="E561" s="651">
        <v>3344378.9455663627</v>
      </c>
      <c r="F561" s="822">
        <v>331001</v>
      </c>
      <c r="G561" s="899">
        <v>93.8</v>
      </c>
      <c r="H561" s="652">
        <v>1081832.69</v>
      </c>
      <c r="I561" s="1737">
        <v>0.91</v>
      </c>
      <c r="J561" s="900">
        <v>0.9</v>
      </c>
      <c r="K561" s="1758">
        <v>1.1739999999999999</v>
      </c>
      <c r="L561" s="710">
        <v>646362</v>
      </c>
      <c r="M561" s="803"/>
      <c r="N561" s="881">
        <f>P561</f>
        <v>1044500</v>
      </c>
      <c r="O561" s="823">
        <f>(P561+SUM(N555:N560))/7</f>
        <v>1104155.4285714286</v>
      </c>
      <c r="P561" s="823">
        <v>1044500</v>
      </c>
      <c r="Q561" s="881">
        <f t="shared" si="34"/>
        <v>3344378.9455663627</v>
      </c>
      <c r="R561" s="877">
        <v>99.5</v>
      </c>
      <c r="S561" s="877">
        <v>66.8</v>
      </c>
      <c r="T561" s="877">
        <v>114.4</v>
      </c>
      <c r="U561" s="877">
        <v>74.599999999999994</v>
      </c>
      <c r="V561" s="878">
        <v>80.400000000000006</v>
      </c>
      <c r="W561" s="877">
        <v>106.9</v>
      </c>
      <c r="X561" s="848">
        <f t="shared" si="33"/>
        <v>86.4</v>
      </c>
      <c r="Y561" s="841">
        <v>25318</v>
      </c>
      <c r="Z561" s="848">
        <v>102.8</v>
      </c>
      <c r="AA561" s="801">
        <f t="shared" si="31"/>
        <v>246284</v>
      </c>
      <c r="AB561" s="862">
        <v>98.7</v>
      </c>
      <c r="AC561" s="848">
        <v>109.1</v>
      </c>
      <c r="AD561" s="857">
        <v>100.2</v>
      </c>
      <c r="AE561" s="858">
        <v>91.4</v>
      </c>
      <c r="AF561" s="802">
        <f t="shared" si="32"/>
        <v>1.1759999999999999</v>
      </c>
    </row>
    <row r="562" spans="1:45" ht="13.5" customHeight="1">
      <c r="A562" s="720">
        <v>2022</v>
      </c>
      <c r="B562" s="661" t="s">
        <v>235</v>
      </c>
      <c r="C562" s="606" t="s">
        <v>418</v>
      </c>
      <c r="D562" s="1716">
        <v>100.1</v>
      </c>
      <c r="E562" s="679">
        <v>3339921.9082353637</v>
      </c>
      <c r="F562" s="678">
        <v>282114</v>
      </c>
      <c r="G562" s="808">
        <v>96.8</v>
      </c>
      <c r="H562" s="640">
        <v>1062806.398</v>
      </c>
      <c r="I562" s="1738">
        <v>0.93</v>
      </c>
      <c r="J562" s="894">
        <v>1.7</v>
      </c>
      <c r="K562" s="1759">
        <v>1.018</v>
      </c>
      <c r="L562" s="901">
        <v>476153.38699999999</v>
      </c>
      <c r="M562" s="826"/>
      <c r="N562" s="902">
        <f t="shared" ref="N562:N564" si="38">P562</f>
        <v>1043108</v>
      </c>
      <c r="O562" s="821">
        <f t="shared" ref="O562:O564" si="39">(P562+SUM(N556:N561))/7</f>
        <v>1095654.2857142857</v>
      </c>
      <c r="P562" s="821">
        <v>1043108</v>
      </c>
      <c r="Q562" s="880">
        <f t="shared" si="34"/>
        <v>3339921.9082353637</v>
      </c>
      <c r="R562" s="873">
        <v>113.8</v>
      </c>
      <c r="S562" s="873">
        <v>72</v>
      </c>
      <c r="T562" s="873">
        <v>101.1</v>
      </c>
      <c r="U562" s="873">
        <v>76.7</v>
      </c>
      <c r="V562" s="874">
        <v>88.8</v>
      </c>
      <c r="W562" s="873">
        <v>123.2</v>
      </c>
      <c r="X562" s="835">
        <f t="shared" si="33"/>
        <v>93.8</v>
      </c>
      <c r="Y562" s="834"/>
      <c r="Z562" s="835"/>
      <c r="AA562" s="798"/>
      <c r="AB562" s="860">
        <v>86.5</v>
      </c>
      <c r="AC562" s="835">
        <v>110.3</v>
      </c>
      <c r="AD562" s="855">
        <v>97.361116560405435</v>
      </c>
      <c r="AE562" s="856">
        <v>96.200300698682256</v>
      </c>
      <c r="AF562" s="799">
        <f t="shared" si="32"/>
        <v>1.0189999999999999</v>
      </c>
      <c r="AG562" s="713">
        <v>96.200300698682256</v>
      </c>
      <c r="AS562" s="903" t="s">
        <v>94</v>
      </c>
    </row>
    <row r="563" spans="1:45" ht="13.5" customHeight="1">
      <c r="A563" s="726"/>
      <c r="B563" s="662"/>
      <c r="C563" s="608" t="s">
        <v>419</v>
      </c>
      <c r="D563" s="1717">
        <v>103.3</v>
      </c>
      <c r="E563" s="682">
        <v>3131936.43847265</v>
      </c>
      <c r="F563" s="668">
        <v>435425</v>
      </c>
      <c r="G563" s="805">
        <v>102.1</v>
      </c>
      <c r="H563" s="644">
        <v>1062987.5619999999</v>
      </c>
      <c r="I563" s="1739">
        <v>0.96</v>
      </c>
      <c r="J563" s="896">
        <v>-0.8</v>
      </c>
      <c r="K563" s="1760">
        <v>1.0820000000000001</v>
      </c>
      <c r="L563" s="691">
        <v>567027.06200000003</v>
      </c>
      <c r="M563" s="826"/>
      <c r="N563" s="902">
        <f t="shared" si="38"/>
        <v>1035076.8751293813</v>
      </c>
      <c r="O563" s="821">
        <f t="shared" si="39"/>
        <v>1079410.125018483</v>
      </c>
      <c r="P563" s="904">
        <f t="shared" ref="P563:P564" si="40">P562*O562/O561</f>
        <v>1035076.8751293813</v>
      </c>
      <c r="Q563" s="880">
        <f t="shared" si="34"/>
        <v>3314207.0926044285</v>
      </c>
      <c r="R563" s="873">
        <v>103.9</v>
      </c>
      <c r="S563" s="873">
        <v>69.5</v>
      </c>
      <c r="T563" s="873">
        <v>107.2</v>
      </c>
      <c r="U563" s="873">
        <v>77.099999999999994</v>
      </c>
      <c r="V563" s="874">
        <v>89.4</v>
      </c>
      <c r="W563" s="873">
        <v>128.1</v>
      </c>
      <c r="X563" s="835">
        <f t="shared" si="33"/>
        <v>90.3</v>
      </c>
      <c r="Y563" s="834"/>
      <c r="Z563" s="835"/>
      <c r="AA563" s="798"/>
      <c r="AB563" s="860">
        <v>92.2</v>
      </c>
      <c r="AC563" s="835">
        <v>111</v>
      </c>
      <c r="AD563" s="855">
        <v>99.509506293934948</v>
      </c>
      <c r="AE563" s="856">
        <v>96.502184487485664</v>
      </c>
      <c r="AF563" s="799">
        <f t="shared" si="32"/>
        <v>1.0660000000000001</v>
      </c>
      <c r="AG563" s="713">
        <v>96.502184487485664</v>
      </c>
    </row>
    <row r="564" spans="1:45" ht="13.5" customHeight="1">
      <c r="A564" s="726"/>
      <c r="B564" s="662"/>
      <c r="C564" s="608" t="s">
        <v>420</v>
      </c>
      <c r="D564" s="1717">
        <v>100.5</v>
      </c>
      <c r="E564" s="682">
        <v>3364637.3329178211</v>
      </c>
      <c r="F564" s="668">
        <v>477682</v>
      </c>
      <c r="G564" s="805">
        <v>97</v>
      </c>
      <c r="H564" s="668">
        <v>1106042.1000000001</v>
      </c>
      <c r="I564" s="1739">
        <v>0.97</v>
      </c>
      <c r="J564" s="896">
        <v>0.4</v>
      </c>
      <c r="K564" s="1760">
        <v>1.2809999999999999</v>
      </c>
      <c r="L564" s="691">
        <v>720846.24400000006</v>
      </c>
      <c r="N564" s="902">
        <f t="shared" si="38"/>
        <v>1019730.8345841655</v>
      </c>
      <c r="O564" s="821">
        <f t="shared" si="39"/>
        <v>1081530.3871019352</v>
      </c>
      <c r="P564" s="904">
        <f t="shared" si="40"/>
        <v>1019730.8345841655</v>
      </c>
      <c r="Q564" s="880">
        <f t="shared" si="34"/>
        <v>3265070.687724364</v>
      </c>
      <c r="R564" s="873">
        <v>104.1</v>
      </c>
      <c r="S564" s="873">
        <v>66.8</v>
      </c>
      <c r="T564" s="873">
        <v>73.2</v>
      </c>
      <c r="U564" s="873">
        <v>78</v>
      </c>
      <c r="V564" s="874">
        <v>84.7</v>
      </c>
      <c r="W564" s="873">
        <v>111.6</v>
      </c>
      <c r="X564" s="835">
        <f t="shared" si="33"/>
        <v>85.6</v>
      </c>
      <c r="Y564" s="834"/>
      <c r="Z564" s="835"/>
      <c r="AA564" s="798"/>
      <c r="AB564" s="860">
        <v>108.5</v>
      </c>
      <c r="AC564" s="835">
        <v>111.8</v>
      </c>
      <c r="AD564" s="855">
        <v>99.704814451528534</v>
      </c>
      <c r="AE564" s="856">
        <v>96.502184487485664</v>
      </c>
      <c r="AF564" s="799">
        <f t="shared" si="32"/>
        <v>1.2609999999999999</v>
      </c>
      <c r="AG564" s="713">
        <v>96.502184487485664</v>
      </c>
    </row>
    <row r="565" spans="1:45" ht="13.5" customHeight="1">
      <c r="A565" s="726"/>
      <c r="B565" s="662"/>
      <c r="C565" s="608" t="s">
        <v>444</v>
      </c>
      <c r="D565" s="1717">
        <v>102.1</v>
      </c>
      <c r="E565" s="645">
        <v>3277600.2310726028</v>
      </c>
      <c r="F565" s="717">
        <v>441361</v>
      </c>
      <c r="G565" s="805">
        <v>98.6</v>
      </c>
      <c r="H565" s="644">
        <v>1151057.5900000001</v>
      </c>
      <c r="I565" s="1740">
        <v>0.97</v>
      </c>
      <c r="J565" s="896">
        <v>3.4</v>
      </c>
      <c r="K565" s="1760">
        <v>1.101</v>
      </c>
      <c r="L565" s="694">
        <v>627012.41399999999</v>
      </c>
    </row>
    <row r="566" spans="1:45" ht="13.5" customHeight="1">
      <c r="A566" s="726"/>
      <c r="B566" s="662"/>
      <c r="C566" s="608" t="s">
        <v>445</v>
      </c>
      <c r="D566" s="1717">
        <v>99.5</v>
      </c>
      <c r="E566" s="707">
        <v>3475912.7771449802</v>
      </c>
      <c r="F566" s="713">
        <v>313748</v>
      </c>
      <c r="G566" s="763">
        <v>94.3</v>
      </c>
      <c r="H566" s="708">
        <v>1068604.497</v>
      </c>
      <c r="I566" s="1741">
        <v>0.99</v>
      </c>
      <c r="J566" s="896">
        <v>8.9</v>
      </c>
      <c r="K566" s="1760">
        <v>1.006</v>
      </c>
      <c r="L566" s="694">
        <v>619192.054</v>
      </c>
    </row>
    <row r="567" spans="1:45" ht="13.5" customHeight="1">
      <c r="A567" s="726"/>
      <c r="B567" s="662"/>
      <c r="C567" s="608" t="s">
        <v>446</v>
      </c>
      <c r="D567" s="1717">
        <v>101.9</v>
      </c>
      <c r="E567" s="707">
        <v>3594277.2160925646</v>
      </c>
      <c r="F567" s="713">
        <v>427006</v>
      </c>
      <c r="G567" s="763">
        <v>96.1</v>
      </c>
      <c r="H567" s="708">
        <v>1156237.632</v>
      </c>
      <c r="I567" s="1741">
        <v>1.02</v>
      </c>
      <c r="J567" s="896">
        <v>-0.1</v>
      </c>
      <c r="K567" s="1760">
        <v>1.1539999999999999</v>
      </c>
      <c r="L567" s="694">
        <v>712590.43900000001</v>
      </c>
    </row>
    <row r="568" spans="1:45" ht="13.5" customHeight="1">
      <c r="A568" s="726"/>
      <c r="B568" s="662"/>
      <c r="C568" s="608" t="s">
        <v>447</v>
      </c>
      <c r="D568" s="1717">
        <v>102.6</v>
      </c>
      <c r="E568" s="707">
        <v>3727338.3514117617</v>
      </c>
      <c r="F568" s="713">
        <v>299387</v>
      </c>
      <c r="G568" s="763">
        <v>103.3</v>
      </c>
      <c r="H568" s="708">
        <v>1132973.1000000001</v>
      </c>
      <c r="I568" s="1741">
        <v>1.03</v>
      </c>
      <c r="J568" s="896">
        <v>0.6</v>
      </c>
      <c r="K568" s="1760">
        <v>1.1100000000000001</v>
      </c>
      <c r="L568" s="694">
        <v>664569.65399999998</v>
      </c>
    </row>
    <row r="569" spans="1:45" ht="13.5" customHeight="1">
      <c r="A569" s="726"/>
      <c r="B569" s="662"/>
      <c r="C569" s="608" t="s">
        <v>448</v>
      </c>
      <c r="D569" s="1717">
        <v>102.9</v>
      </c>
      <c r="E569" s="707">
        <v>3715741.0890461882</v>
      </c>
      <c r="F569" s="713">
        <v>399487</v>
      </c>
      <c r="G569" s="763">
        <v>103.9</v>
      </c>
      <c r="H569" s="708">
        <v>1064742.8</v>
      </c>
      <c r="I569" s="1741">
        <v>1.05</v>
      </c>
      <c r="J569" s="896">
        <v>0.3</v>
      </c>
      <c r="K569" s="1760">
        <v>1.075</v>
      </c>
      <c r="L569" s="694">
        <v>672129.25199999998</v>
      </c>
    </row>
    <row r="570" spans="1:45" ht="13.5" customHeight="1">
      <c r="A570" s="726"/>
      <c r="B570" s="662"/>
      <c r="C570" s="608" t="s">
        <v>449</v>
      </c>
      <c r="D570" s="1717">
        <v>104.9</v>
      </c>
      <c r="E570" s="707">
        <v>3512606.2591180829</v>
      </c>
      <c r="F570" s="713">
        <v>375351</v>
      </c>
      <c r="G570" s="763">
        <v>106.5</v>
      </c>
      <c r="H570" s="708">
        <v>1098949.3700000001</v>
      </c>
      <c r="I570" s="1741">
        <v>1.05</v>
      </c>
      <c r="J570" s="896">
        <v>1.7</v>
      </c>
      <c r="K570" s="1760">
        <v>1.2</v>
      </c>
      <c r="L570" s="694">
        <v>694891.076</v>
      </c>
    </row>
    <row r="571" spans="1:45" ht="13.5" customHeight="1">
      <c r="A571" s="726"/>
      <c r="B571" s="662"/>
      <c r="C571" s="608" t="s">
        <v>166</v>
      </c>
      <c r="D571" s="1717">
        <v>103.3</v>
      </c>
      <c r="E571" s="707">
        <v>3599215.4629662638</v>
      </c>
      <c r="F571" s="713">
        <v>370837</v>
      </c>
      <c r="G571" s="763">
        <v>103.6</v>
      </c>
      <c r="H571" s="708">
        <v>1105563.27</v>
      </c>
      <c r="I571" s="1741">
        <v>1.05</v>
      </c>
      <c r="J571" s="896">
        <v>2.4</v>
      </c>
      <c r="K571" s="1760">
        <v>1.1659999999999999</v>
      </c>
      <c r="L571" s="694">
        <v>742625.23900000006</v>
      </c>
    </row>
    <row r="572" spans="1:45" ht="13.5" customHeight="1">
      <c r="A572" s="726"/>
      <c r="B572" s="662"/>
      <c r="C572" s="608" t="s">
        <v>167</v>
      </c>
      <c r="D572" s="1717">
        <v>103.6</v>
      </c>
      <c r="E572" s="707">
        <v>3338232.742317229</v>
      </c>
      <c r="F572" s="713">
        <v>354435</v>
      </c>
      <c r="G572" s="763">
        <v>105</v>
      </c>
      <c r="H572" s="708">
        <v>1126491.3</v>
      </c>
      <c r="I572" s="1741">
        <v>1.06</v>
      </c>
      <c r="J572" s="896">
        <v>0.1</v>
      </c>
      <c r="K572" s="1760">
        <v>1.1539999999999999</v>
      </c>
      <c r="L572" s="694">
        <v>738226.44700000004</v>
      </c>
    </row>
    <row r="573" spans="1:45" ht="13.5" customHeight="1">
      <c r="A573" s="750"/>
      <c r="B573" s="788"/>
      <c r="C573" s="611" t="s">
        <v>168</v>
      </c>
      <c r="D573" s="1718">
        <v>103.6</v>
      </c>
      <c r="E573" s="710">
        <v>3409242.7253494258</v>
      </c>
      <c r="F573" s="753">
        <v>290348</v>
      </c>
      <c r="G573" s="1721">
        <v>106.3</v>
      </c>
      <c r="H573" s="711">
        <v>1121808.175</v>
      </c>
      <c r="I573" s="1742">
        <v>1.06</v>
      </c>
      <c r="J573" s="900">
        <v>3.6</v>
      </c>
      <c r="K573" s="1761">
        <v>1.222</v>
      </c>
      <c r="L573" s="698">
        <v>747465.76699999999</v>
      </c>
    </row>
    <row r="574" spans="1:45" ht="13.5" customHeight="1">
      <c r="A574" s="700">
        <v>2023</v>
      </c>
      <c r="B574" s="701" t="s">
        <v>239</v>
      </c>
      <c r="C574" s="701" t="s">
        <v>157</v>
      </c>
      <c r="D574" s="1682">
        <v>99</v>
      </c>
      <c r="E574" s="704">
        <v>3277926.6130002597</v>
      </c>
      <c r="F574" s="703">
        <v>302261</v>
      </c>
      <c r="G574" s="1722">
        <v>96.1</v>
      </c>
      <c r="H574" s="703">
        <v>1013815.62</v>
      </c>
      <c r="I574" s="1743">
        <v>1.05</v>
      </c>
      <c r="J574" s="905">
        <v>2</v>
      </c>
      <c r="K574" s="1762">
        <v>1.0269999999999999</v>
      </c>
      <c r="L574" s="1652">
        <v>532587.89500000002</v>
      </c>
    </row>
    <row r="575" spans="1:45" ht="13.5" customHeight="1">
      <c r="A575" s="706"/>
      <c r="B575" s="324"/>
      <c r="C575" s="324" t="s">
        <v>158</v>
      </c>
      <c r="D575" s="1683">
        <v>99.6</v>
      </c>
      <c r="E575" s="573">
        <v>3134213.059201241</v>
      </c>
      <c r="F575" s="707">
        <v>418978</v>
      </c>
      <c r="G575" s="1723">
        <v>96.5</v>
      </c>
      <c r="H575" s="707">
        <v>1059494.949</v>
      </c>
      <c r="I575" s="1744">
        <v>1.03</v>
      </c>
      <c r="J575" s="906">
        <v>2.5</v>
      </c>
      <c r="K575" s="1749">
        <v>1.103</v>
      </c>
      <c r="L575" s="694">
        <v>656680.821</v>
      </c>
    </row>
    <row r="576" spans="1:45" ht="13.5" customHeight="1">
      <c r="A576" s="706"/>
      <c r="B576" s="324"/>
      <c r="C576" s="324" t="s">
        <v>159</v>
      </c>
      <c r="D576" s="1683">
        <v>100.7</v>
      </c>
      <c r="E576" s="573">
        <v>3331381.5074847718</v>
      </c>
      <c r="F576" s="707">
        <v>312279</v>
      </c>
      <c r="G576" s="1723">
        <v>101.9</v>
      </c>
      <c r="H576" s="707">
        <v>1072917.0959999999</v>
      </c>
      <c r="I576" s="1744">
        <v>1.02</v>
      </c>
      <c r="J576" s="906">
        <v>2.7</v>
      </c>
      <c r="K576" s="1749">
        <v>1.333</v>
      </c>
      <c r="L576" s="694">
        <v>772954.06299999997</v>
      </c>
    </row>
    <row r="577" spans="1:12" ht="13.5" customHeight="1">
      <c r="A577" s="706"/>
      <c r="B577" s="324"/>
      <c r="C577" s="324" t="s">
        <v>160</v>
      </c>
      <c r="D577" s="1683">
        <v>95.8</v>
      </c>
      <c r="E577" s="573">
        <v>2769539.9745906438</v>
      </c>
      <c r="F577" s="707">
        <v>717232</v>
      </c>
      <c r="G577" s="1723">
        <v>93.6</v>
      </c>
      <c r="H577" s="707">
        <v>1115520.378</v>
      </c>
      <c r="I577" s="1744">
        <v>1.02</v>
      </c>
      <c r="J577" s="906">
        <v>3.4</v>
      </c>
      <c r="K577" s="1749">
        <v>1.0589999999999999</v>
      </c>
      <c r="L577" s="694">
        <v>703320.24699999997</v>
      </c>
    </row>
    <row r="578" spans="1:12" ht="13.5" customHeight="1">
      <c r="A578" s="706"/>
      <c r="B578" s="324"/>
      <c r="C578" s="324" t="s">
        <v>161</v>
      </c>
      <c r="D578" s="1683">
        <v>96.9</v>
      </c>
      <c r="E578" s="573">
        <v>3576647.9652613592</v>
      </c>
      <c r="F578" s="707">
        <v>320382</v>
      </c>
      <c r="G578" s="1723">
        <v>94.9</v>
      </c>
      <c r="H578" s="707">
        <v>1055170.1639999999</v>
      </c>
      <c r="I578" s="1744">
        <v>1.02</v>
      </c>
      <c r="J578" s="906">
        <v>3.3</v>
      </c>
      <c r="K578" s="1749">
        <v>0.98499999999999999</v>
      </c>
      <c r="L578" s="694">
        <v>611259.70299999998</v>
      </c>
    </row>
    <row r="579" spans="1:12" ht="13.5" customHeight="1">
      <c r="A579" s="706"/>
      <c r="B579" s="324"/>
      <c r="C579" s="324" t="s">
        <v>162</v>
      </c>
      <c r="D579" s="1683">
        <v>104.9</v>
      </c>
      <c r="E579" s="573">
        <v>3674740.5945151774</v>
      </c>
      <c r="F579" s="707">
        <v>263242</v>
      </c>
      <c r="G579" s="1723">
        <v>112.3</v>
      </c>
      <c r="H579" s="707">
        <v>1136340.3149999999</v>
      </c>
      <c r="I579" s="1744">
        <v>1.01</v>
      </c>
      <c r="J579" s="906">
        <v>3.9</v>
      </c>
      <c r="K579" s="1749">
        <v>1.214</v>
      </c>
      <c r="L579" s="694">
        <v>715600.38699999999</v>
      </c>
    </row>
    <row r="580" spans="1:12" ht="13.5" customHeight="1">
      <c r="A580" s="706"/>
      <c r="B580" s="324"/>
      <c r="C580" s="324" t="s">
        <v>163</v>
      </c>
      <c r="D580" s="1683">
        <v>96.5</v>
      </c>
      <c r="E580" s="573">
        <v>3600962.3910636017</v>
      </c>
      <c r="F580" s="707">
        <v>559351</v>
      </c>
      <c r="G580" s="1723">
        <v>92.7</v>
      </c>
      <c r="H580" s="707">
        <v>1108823.9129999999</v>
      </c>
      <c r="I580" s="1744">
        <v>1.01</v>
      </c>
      <c r="J580" s="906">
        <v>4.3</v>
      </c>
      <c r="K580" s="1749">
        <v>1.048</v>
      </c>
      <c r="L580" s="694">
        <v>700232.96799999999</v>
      </c>
    </row>
    <row r="581" spans="1:12" ht="13.5" customHeight="1">
      <c r="A581" s="706"/>
      <c r="B581" s="324"/>
      <c r="C581" s="324" t="s">
        <v>164</v>
      </c>
      <c r="D581" s="1683">
        <v>96.4</v>
      </c>
      <c r="E581" s="573">
        <v>3516377.9020855506</v>
      </c>
      <c r="F581" s="707">
        <v>424490</v>
      </c>
      <c r="G581" s="1723">
        <v>93.4</v>
      </c>
      <c r="H581" s="707">
        <v>1037897.622</v>
      </c>
      <c r="I581" s="1744">
        <v>1</v>
      </c>
      <c r="J581" s="906">
        <v>5</v>
      </c>
      <c r="K581" s="1749">
        <v>1.028</v>
      </c>
      <c r="L581" s="694">
        <v>669081.53399999999</v>
      </c>
    </row>
    <row r="582" spans="1:12" ht="13.5" customHeight="1">
      <c r="A582" s="706"/>
      <c r="B582" s="324"/>
      <c r="C582" s="324" t="s">
        <v>165</v>
      </c>
      <c r="D582" s="1683">
        <v>95.8</v>
      </c>
      <c r="E582" s="573">
        <v>3798042.4446419617</v>
      </c>
      <c r="F582" s="707">
        <v>291243</v>
      </c>
      <c r="G582" s="1723">
        <v>92</v>
      </c>
      <c r="H582" s="707">
        <v>1094157.8640000001</v>
      </c>
      <c r="I582" s="1744">
        <v>1.01</v>
      </c>
      <c r="J582" s="906">
        <v>4</v>
      </c>
      <c r="K582" s="1749">
        <v>1.119</v>
      </c>
      <c r="L582" s="694">
        <v>739688.75</v>
      </c>
    </row>
    <row r="583" spans="1:12" ht="13.5" customHeight="1">
      <c r="A583" s="706"/>
      <c r="B583" s="324"/>
      <c r="C583" s="324" t="s">
        <v>166</v>
      </c>
      <c r="D583" s="1683">
        <v>95</v>
      </c>
      <c r="E583" s="573">
        <v>3363753.2225694926</v>
      </c>
      <c r="F583" s="707">
        <v>787027</v>
      </c>
      <c r="G583" s="1723">
        <v>91.1</v>
      </c>
      <c r="H583" s="707">
        <v>1093094.96</v>
      </c>
      <c r="I583" s="1744">
        <v>1.01</v>
      </c>
      <c r="J583" s="906">
        <v>2.9</v>
      </c>
      <c r="K583" s="1749">
        <v>1.0940000000000001</v>
      </c>
      <c r="L583" s="694">
        <v>710823.55500000005</v>
      </c>
    </row>
    <row r="584" spans="1:12" ht="13.5" customHeight="1">
      <c r="A584" s="706"/>
      <c r="B584" s="324"/>
      <c r="C584" s="324" t="s">
        <v>167</v>
      </c>
      <c r="D584" s="1683">
        <v>94.5</v>
      </c>
      <c r="E584" s="573">
        <v>2999860.3980566538</v>
      </c>
      <c r="F584" s="707">
        <v>343958</v>
      </c>
      <c r="G584" s="1723">
        <v>92</v>
      </c>
      <c r="H584" s="707">
        <v>1106690.754</v>
      </c>
      <c r="I584" s="1744">
        <v>1.01</v>
      </c>
      <c r="J584" s="906">
        <v>4.0999999999999996</v>
      </c>
      <c r="K584" s="1749">
        <v>1.0589999999999999</v>
      </c>
      <c r="L584" s="694">
        <v>694774.91799999995</v>
      </c>
    </row>
    <row r="585" spans="1:12" ht="13.5" customHeight="1">
      <c r="A585" s="709"/>
      <c r="B585" s="696"/>
      <c r="C585" s="696" t="s">
        <v>168</v>
      </c>
      <c r="D585" s="1684">
        <v>97.7</v>
      </c>
      <c r="E585" s="711">
        <v>3173782.9568153131</v>
      </c>
      <c r="F585" s="710">
        <v>264578</v>
      </c>
      <c r="G585" s="1724">
        <v>97.6</v>
      </c>
      <c r="H585" s="710">
        <v>1093381.398</v>
      </c>
      <c r="I585" s="1745">
        <v>1.01</v>
      </c>
      <c r="J585" s="907">
        <v>1.5</v>
      </c>
      <c r="K585" s="1756">
        <v>1.159</v>
      </c>
      <c r="L585" s="698">
        <v>751378.98199999996</v>
      </c>
    </row>
    <row r="586" spans="1:12" ht="13.5" customHeight="1">
      <c r="A586" s="693">
        <v>2024</v>
      </c>
      <c r="B586" s="324" t="s">
        <v>241</v>
      </c>
      <c r="C586" s="324" t="s">
        <v>157</v>
      </c>
      <c r="D586" s="1683">
        <v>92.8</v>
      </c>
      <c r="E586" s="573">
        <v>3344268.2432612749</v>
      </c>
      <c r="F586" s="707">
        <v>317253</v>
      </c>
      <c r="G586" s="1723">
        <v>88</v>
      </c>
      <c r="H586" s="707">
        <v>1060891.2450000001</v>
      </c>
      <c r="I586" s="1744">
        <v>1.02</v>
      </c>
      <c r="J586" s="906">
        <v>2.9</v>
      </c>
      <c r="K586" s="1749">
        <v>1.0309999999999999</v>
      </c>
      <c r="L586" s="694">
        <v>551456.36199999996</v>
      </c>
    </row>
    <row r="587" spans="1:12" ht="13.5" customHeight="1">
      <c r="A587" s="706"/>
      <c r="B587" s="324"/>
      <c r="C587" s="324" t="s">
        <v>158</v>
      </c>
      <c r="D587" s="1683">
        <v>97</v>
      </c>
      <c r="E587" s="573">
        <v>3283870.671035443</v>
      </c>
      <c r="F587" s="707">
        <v>280780</v>
      </c>
      <c r="G587" s="1723">
        <v>96.1</v>
      </c>
      <c r="H587" s="707">
        <v>1089406.692</v>
      </c>
      <c r="I587" s="1744">
        <v>1.03</v>
      </c>
      <c r="J587" s="906">
        <v>6.6</v>
      </c>
      <c r="K587" s="1749">
        <v>1.1679999999999999</v>
      </c>
      <c r="L587" s="694">
        <v>641644.31400000001</v>
      </c>
    </row>
    <row r="588" spans="1:12" ht="13.5" customHeight="1">
      <c r="A588" s="706"/>
      <c r="B588" s="324"/>
      <c r="C588" s="324" t="s">
        <v>159</v>
      </c>
      <c r="D588" s="1683">
        <v>99</v>
      </c>
      <c r="E588" s="573">
        <v>3407615.4776697303</v>
      </c>
      <c r="F588" s="707">
        <v>291786</v>
      </c>
      <c r="G588" s="1723">
        <v>100.5</v>
      </c>
      <c r="H588" s="707">
        <v>1097761.4339999999</v>
      </c>
      <c r="I588" s="1744">
        <v>1.04</v>
      </c>
      <c r="J588" s="906">
        <v>4.5</v>
      </c>
      <c r="K588" s="1749">
        <v>1.333</v>
      </c>
      <c r="L588" s="694">
        <v>768382.85600000003</v>
      </c>
    </row>
    <row r="589" spans="1:12" ht="13.5" customHeight="1">
      <c r="A589" s="706"/>
      <c r="B589" s="324"/>
      <c r="C589" s="324" t="s">
        <v>160</v>
      </c>
      <c r="D589" s="1683">
        <v>90.5</v>
      </c>
      <c r="E589" s="573">
        <v>2991711.0959280673</v>
      </c>
      <c r="F589" s="707">
        <v>439512</v>
      </c>
      <c r="G589" s="1723">
        <v>86.9</v>
      </c>
      <c r="H589" s="707">
        <v>1146883.8860000002</v>
      </c>
      <c r="I589" s="1744">
        <v>1.01</v>
      </c>
      <c r="J589" s="906">
        <v>1.1000000000000001</v>
      </c>
      <c r="K589" s="1749">
        <v>1.0409999999999999</v>
      </c>
      <c r="L589" s="694">
        <v>666324.83400000003</v>
      </c>
    </row>
    <row r="590" spans="1:12" ht="13.5" customHeight="1">
      <c r="A590" s="706"/>
      <c r="B590" s="324"/>
      <c r="C590" s="324" t="s">
        <v>161</v>
      </c>
      <c r="D590" s="1683">
        <v>95.2</v>
      </c>
      <c r="E590" s="573">
        <v>3477422.6305598025</v>
      </c>
      <c r="F590" s="707">
        <v>223184</v>
      </c>
      <c r="G590" s="1723">
        <v>88.9</v>
      </c>
      <c r="H590" s="707">
        <v>1131867.8539999998</v>
      </c>
      <c r="I590" s="1744">
        <v>0.99</v>
      </c>
      <c r="J590" s="906">
        <v>1.8</v>
      </c>
      <c r="K590" s="1749">
        <v>1.0049999999999999</v>
      </c>
      <c r="L590" s="694">
        <v>639809.11600000004</v>
      </c>
    </row>
    <row r="591" spans="1:12" ht="13.5" customHeight="1">
      <c r="A591" s="706"/>
      <c r="B591" s="324"/>
      <c r="C591" s="324" t="s">
        <v>162</v>
      </c>
      <c r="D591" s="1683">
        <v>94.6</v>
      </c>
      <c r="E591" s="573">
        <v>3686012.1377452835</v>
      </c>
      <c r="F591" s="707">
        <v>334827</v>
      </c>
      <c r="G591" s="1723">
        <v>90.2</v>
      </c>
      <c r="H591" s="707">
        <v>1149938.4280000001</v>
      </c>
      <c r="I591" s="1744">
        <v>0.97</v>
      </c>
      <c r="J591" s="906">
        <v>5.2</v>
      </c>
      <c r="K591" s="1749">
        <v>1.0780000000000001</v>
      </c>
      <c r="L591" s="694">
        <v>706826.18900000001</v>
      </c>
    </row>
    <row r="592" spans="1:12" ht="13.5" customHeight="1">
      <c r="A592" s="706"/>
      <c r="B592" s="324"/>
      <c r="C592" s="324" t="s">
        <v>163</v>
      </c>
      <c r="D592" s="1683">
        <v>99.8</v>
      </c>
      <c r="E592" s="715"/>
      <c r="F592" s="707">
        <v>325266</v>
      </c>
      <c r="G592" s="1723">
        <v>98.7</v>
      </c>
      <c r="H592" s="707">
        <v>1156092.46</v>
      </c>
      <c r="I592" s="1744">
        <v>1.01</v>
      </c>
      <c r="J592" s="906">
        <v>0.7</v>
      </c>
      <c r="K592" s="1749">
        <v>1.1299999999999999</v>
      </c>
      <c r="L592" s="694">
        <v>714993.32799999998</v>
      </c>
    </row>
    <row r="593" spans="1:12" ht="13.5" customHeight="1">
      <c r="A593" s="706"/>
      <c r="B593" s="324"/>
      <c r="C593" s="324" t="s">
        <v>164</v>
      </c>
      <c r="D593" s="1683">
        <v>95.9</v>
      </c>
      <c r="E593" s="715"/>
      <c r="F593" s="707">
        <v>244499</v>
      </c>
      <c r="G593" s="1723">
        <v>91.5</v>
      </c>
      <c r="H593" s="707">
        <v>1081961.4180000001</v>
      </c>
      <c r="I593" s="1744">
        <v>1.02</v>
      </c>
      <c r="J593" s="906">
        <v>4.8</v>
      </c>
      <c r="K593" s="1749">
        <v>0.998</v>
      </c>
      <c r="L593" s="694">
        <v>658381.696</v>
      </c>
    </row>
    <row r="594" spans="1:12" ht="13.5" customHeight="1">
      <c r="A594" s="706"/>
      <c r="B594" s="324"/>
      <c r="C594" s="324" t="s">
        <v>165</v>
      </c>
      <c r="D594" s="1683"/>
      <c r="E594" s="715"/>
      <c r="F594" s="707"/>
      <c r="G594" s="1723"/>
      <c r="H594" s="707"/>
      <c r="I594" s="1744"/>
      <c r="J594" s="906"/>
      <c r="K594" s="1749"/>
      <c r="L594" s="694"/>
    </row>
    <row r="595" spans="1:12" ht="13.5" customHeight="1">
      <c r="A595" s="706"/>
      <c r="B595" s="324"/>
      <c r="C595" s="324" t="s">
        <v>166</v>
      </c>
      <c r="D595" s="1683"/>
      <c r="E595" s="715"/>
      <c r="F595" s="707"/>
      <c r="G595" s="1723"/>
      <c r="H595" s="707"/>
      <c r="I595" s="1744"/>
      <c r="J595" s="906"/>
      <c r="K595" s="1749"/>
      <c r="L595" s="694"/>
    </row>
    <row r="596" spans="1:12" ht="13.5" customHeight="1">
      <c r="A596" s="706"/>
      <c r="B596" s="324"/>
      <c r="C596" s="324" t="s">
        <v>167</v>
      </c>
      <c r="D596" s="1683"/>
      <c r="E596" s="715"/>
      <c r="F596" s="707"/>
      <c r="G596" s="1723"/>
      <c r="H596" s="707"/>
      <c r="I596" s="1744"/>
      <c r="J596" s="906"/>
      <c r="K596" s="1749"/>
      <c r="L596" s="694"/>
    </row>
    <row r="597" spans="1:12" ht="13.5" customHeight="1">
      <c r="A597" s="709"/>
      <c r="B597" s="696"/>
      <c r="C597" s="696" t="s">
        <v>168</v>
      </c>
      <c r="D597" s="1684"/>
      <c r="E597" s="632"/>
      <c r="F597" s="710"/>
      <c r="G597" s="1724"/>
      <c r="H597" s="710"/>
      <c r="I597" s="1745"/>
      <c r="J597" s="907"/>
      <c r="K597" s="1756"/>
      <c r="L597" s="698"/>
    </row>
  </sheetData>
  <mergeCells count="1">
    <mergeCell ref="N2:Q2"/>
  </mergeCells>
  <phoneticPr fontId="1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E28F5-0D8C-46D0-B58B-27D7305E565C}">
  <dimension ref="A1:AB609"/>
  <sheetViews>
    <sheetView workbookViewId="0">
      <pane xSplit="3" ySplit="9" topLeftCell="D592" activePane="bottomRight" state="frozen"/>
      <selection pane="topRight" activeCell="D1" sqref="D1"/>
      <selection pane="bottomLeft" activeCell="A10" sqref="A10"/>
      <selection pane="bottomRight" activeCell="O604" sqref="O604"/>
    </sheetView>
  </sheetViews>
  <sheetFormatPr defaultColWidth="14.26953125" defaultRowHeight="12"/>
  <cols>
    <col min="1" max="1" width="7" style="591" customWidth="1"/>
    <col min="2" max="2" width="8" style="591" customWidth="1"/>
    <col min="3" max="3" width="7.08984375" style="591" customWidth="1"/>
    <col min="4" max="4" width="10.6328125" style="591" customWidth="1"/>
    <col min="5" max="5" width="10.6328125" style="573" customWidth="1"/>
    <col min="6" max="7" width="10.6328125" style="1788" customWidth="1"/>
    <col min="8" max="8" width="10.6328125" style="573" customWidth="1"/>
    <col min="9" max="9" width="10.6328125" style="980" customWidth="1"/>
    <col min="10" max="10" width="10.6328125" style="573" customWidth="1"/>
    <col min="11" max="12" width="10.6328125" style="980" customWidth="1"/>
    <col min="13" max="13" width="8.453125" style="591" customWidth="1"/>
    <col min="14" max="14" width="10.6328125" style="591" customWidth="1"/>
    <col min="15" max="15" width="12.26953125" style="591" customWidth="1"/>
    <col min="16" max="16" width="9.26953125" style="591" customWidth="1"/>
    <col min="17" max="17" width="11.90625" style="591" customWidth="1"/>
    <col min="18" max="18" width="3.90625" style="591" customWidth="1"/>
    <col min="19" max="19" width="14.26953125" style="591" hidden="1" customWidth="1"/>
    <col min="20" max="20" width="7.26953125" style="591" hidden="1" customWidth="1"/>
    <col min="21" max="21" width="14.26953125" style="591" hidden="1" customWidth="1"/>
    <col min="22" max="22" width="3.6328125" style="591" hidden="1" customWidth="1"/>
    <col min="23" max="23" width="11.08984375" style="591" hidden="1" customWidth="1"/>
    <col min="24" max="24" width="14.26953125" style="591" hidden="1" customWidth="1"/>
    <col min="25" max="25" width="4.08984375" style="591" customWidth="1"/>
    <col min="26" max="28" width="13.08984375" style="591" customWidth="1"/>
    <col min="29" max="29" width="1.453125" style="591" customWidth="1"/>
    <col min="30" max="16384" width="14.26953125" style="591"/>
  </cols>
  <sheetData>
    <row r="1" spans="1:28">
      <c r="B1" s="908" t="s">
        <v>506</v>
      </c>
      <c r="D1" s="909"/>
      <c r="E1" s="1813"/>
      <c r="F1" s="1783"/>
      <c r="G1" s="1783"/>
      <c r="H1" s="1809"/>
      <c r="I1" s="1774"/>
      <c r="J1" s="1809"/>
      <c r="K1" s="1774"/>
      <c r="L1" s="1774"/>
      <c r="N1" s="591" t="s">
        <v>507</v>
      </c>
      <c r="P1" s="910" t="s">
        <v>508</v>
      </c>
    </row>
    <row r="2" spans="1:28">
      <c r="A2" s="576"/>
      <c r="B2" s="577"/>
      <c r="C2" s="577"/>
      <c r="D2" s="911" t="s">
        <v>328</v>
      </c>
      <c r="E2" s="581" t="s">
        <v>374</v>
      </c>
      <c r="F2" s="1814" t="s">
        <v>509</v>
      </c>
      <c r="G2" s="1784" t="s">
        <v>376</v>
      </c>
      <c r="H2" s="581" t="s">
        <v>377</v>
      </c>
      <c r="I2" s="1780" t="s">
        <v>510</v>
      </c>
      <c r="J2" s="1810" t="s">
        <v>511</v>
      </c>
      <c r="K2" s="1775" t="s">
        <v>380</v>
      </c>
      <c r="L2" s="1796" t="s">
        <v>381</v>
      </c>
      <c r="N2" s="913" t="s">
        <v>512</v>
      </c>
      <c r="O2" s="914" t="s">
        <v>513</v>
      </c>
      <c r="P2" s="913" t="s">
        <v>381</v>
      </c>
      <c r="Q2" s="914" t="s">
        <v>514</v>
      </c>
      <c r="Z2" s="576"/>
      <c r="AA2" s="577"/>
      <c r="AB2" s="578" t="s">
        <v>403</v>
      </c>
    </row>
    <row r="3" spans="1:28">
      <c r="A3" s="583" t="s">
        <v>19</v>
      </c>
      <c r="B3" s="584" t="s">
        <v>413</v>
      </c>
      <c r="C3" s="584" t="s">
        <v>21</v>
      </c>
      <c r="D3" s="583" t="s">
        <v>382</v>
      </c>
      <c r="E3" s="1637" t="s">
        <v>383</v>
      </c>
      <c r="F3" s="1815" t="s">
        <v>515</v>
      </c>
      <c r="G3" s="1785" t="s">
        <v>476</v>
      </c>
      <c r="H3" s="1637" t="s">
        <v>386</v>
      </c>
      <c r="I3" s="1777" t="s">
        <v>516</v>
      </c>
      <c r="J3" s="1811" t="s">
        <v>517</v>
      </c>
      <c r="K3" s="1776" t="s">
        <v>389</v>
      </c>
      <c r="L3" s="1797" t="s">
        <v>390</v>
      </c>
      <c r="N3" s="916" t="s">
        <v>518</v>
      </c>
      <c r="O3" s="917" t="s">
        <v>519</v>
      </c>
      <c r="P3" s="916" t="s">
        <v>390</v>
      </c>
      <c r="Q3" s="917" t="s">
        <v>520</v>
      </c>
      <c r="S3" s="918" t="s">
        <v>519</v>
      </c>
      <c r="W3" s="576" t="s">
        <v>521</v>
      </c>
      <c r="X3" s="591" t="s">
        <v>520</v>
      </c>
      <c r="Z3" s="590" t="s">
        <v>522</v>
      </c>
      <c r="AA3" s="591" t="s">
        <v>523</v>
      </c>
      <c r="AB3" s="592" t="s">
        <v>511</v>
      </c>
    </row>
    <row r="4" spans="1:28" ht="13">
      <c r="A4" s="590"/>
      <c r="B4" s="591" t="s">
        <v>173</v>
      </c>
      <c r="D4" s="347" t="s">
        <v>349</v>
      </c>
      <c r="E4" s="1637"/>
      <c r="F4" s="347" t="s">
        <v>349</v>
      </c>
      <c r="G4" s="1785" t="s">
        <v>524</v>
      </c>
      <c r="H4" s="1637" t="s">
        <v>392</v>
      </c>
      <c r="I4" s="1777"/>
      <c r="J4" s="1811" t="s">
        <v>525</v>
      </c>
      <c r="K4" s="1776" t="s">
        <v>394</v>
      </c>
      <c r="L4" s="1798" t="s">
        <v>526</v>
      </c>
      <c r="M4" s="584"/>
      <c r="N4" s="916"/>
      <c r="O4" s="917" t="s">
        <v>527</v>
      </c>
      <c r="P4" s="919" t="s">
        <v>528</v>
      </c>
      <c r="Q4" s="917"/>
      <c r="S4" s="920" t="s">
        <v>529</v>
      </c>
      <c r="W4" s="590" t="s">
        <v>530</v>
      </c>
      <c r="Z4" s="590" t="s">
        <v>531</v>
      </c>
      <c r="AA4" s="591" t="s">
        <v>532</v>
      </c>
      <c r="AB4" s="592" t="s">
        <v>517</v>
      </c>
    </row>
    <row r="5" spans="1:28">
      <c r="A5" s="590"/>
      <c r="D5" s="583" t="s">
        <v>533</v>
      </c>
      <c r="E5" s="1637"/>
      <c r="F5" s="1815" t="s">
        <v>356</v>
      </c>
      <c r="G5" s="1785" t="s">
        <v>414</v>
      </c>
      <c r="H5" s="1637"/>
      <c r="I5" s="1777"/>
      <c r="J5" s="1637"/>
      <c r="K5" s="1777"/>
      <c r="L5" s="1797"/>
      <c r="M5" s="584"/>
      <c r="N5" s="916"/>
      <c r="O5" s="917" t="s">
        <v>534</v>
      </c>
      <c r="P5" s="919" t="s">
        <v>147</v>
      </c>
      <c r="Q5" s="917" t="s">
        <v>534</v>
      </c>
      <c r="X5" s="591" t="s">
        <v>534</v>
      </c>
      <c r="Z5" s="583" t="s">
        <v>535</v>
      </c>
      <c r="AA5" s="584" t="s">
        <v>535</v>
      </c>
      <c r="AB5" s="592" t="s">
        <v>393</v>
      </c>
    </row>
    <row r="6" spans="1:28">
      <c r="A6" s="748"/>
      <c r="B6" s="696" t="s">
        <v>135</v>
      </c>
      <c r="C6" s="921"/>
      <c r="D6" s="922" t="s">
        <v>397</v>
      </c>
      <c r="E6" s="1812" t="s">
        <v>398</v>
      </c>
      <c r="F6" s="1816" t="s">
        <v>399</v>
      </c>
      <c r="G6" s="1786" t="s">
        <v>400</v>
      </c>
      <c r="H6" s="1812" t="s">
        <v>401</v>
      </c>
      <c r="I6" s="1778" t="s">
        <v>402</v>
      </c>
      <c r="J6" s="1812" t="s">
        <v>403</v>
      </c>
      <c r="K6" s="1778" t="s">
        <v>404</v>
      </c>
      <c r="L6" s="1799" t="s">
        <v>405</v>
      </c>
      <c r="M6" s="584"/>
      <c r="N6" s="923"/>
      <c r="O6" s="924"/>
      <c r="P6" s="923"/>
      <c r="Q6" s="924"/>
      <c r="Z6" s="583"/>
      <c r="AB6" s="592"/>
    </row>
    <row r="7" spans="1:28" hidden="1">
      <c r="B7" s="925" t="s">
        <v>536</v>
      </c>
      <c r="C7" s="584" t="s">
        <v>166</v>
      </c>
      <c r="D7" s="576"/>
      <c r="E7" s="703"/>
      <c r="F7" s="985"/>
      <c r="G7" s="1787"/>
      <c r="H7" s="703"/>
      <c r="I7" s="1780"/>
      <c r="J7" s="703"/>
      <c r="K7" s="986"/>
      <c r="L7" s="1796"/>
      <c r="M7" s="584"/>
      <c r="N7" s="926">
        <v>145746</v>
      </c>
      <c r="O7" s="927"/>
      <c r="P7" s="928">
        <v>53.513781926757574</v>
      </c>
      <c r="Q7" s="592"/>
      <c r="Z7" s="929" t="s">
        <v>403</v>
      </c>
      <c r="AB7" s="592"/>
    </row>
    <row r="8" spans="1:28" hidden="1">
      <c r="C8" s="584" t="s">
        <v>167</v>
      </c>
      <c r="D8" s="590"/>
      <c r="E8" s="707"/>
      <c r="F8" s="979"/>
      <c r="H8" s="707"/>
      <c r="I8" s="1777"/>
      <c r="J8" s="707"/>
      <c r="L8" s="1797"/>
      <c r="M8" s="584"/>
      <c r="N8" s="926">
        <v>133204</v>
      </c>
      <c r="O8" s="927"/>
      <c r="P8" s="928">
        <v>53.513781926757574</v>
      </c>
      <c r="Q8" s="592"/>
      <c r="Z8" s="930"/>
      <c r="AA8" s="931"/>
      <c r="AB8" s="932"/>
    </row>
    <row r="9" spans="1:28" hidden="1">
      <c r="C9" s="584" t="s">
        <v>168</v>
      </c>
      <c r="D9" s="590"/>
      <c r="E9" s="707"/>
      <c r="F9" s="979"/>
      <c r="H9" s="707"/>
      <c r="I9" s="1777"/>
      <c r="J9" s="707"/>
      <c r="L9" s="1797"/>
      <c r="M9" s="584"/>
      <c r="N9" s="926">
        <v>219278</v>
      </c>
      <c r="O9" s="927"/>
      <c r="P9" s="928">
        <v>53.737956955774507</v>
      </c>
      <c r="Q9" s="592"/>
      <c r="Z9" s="930"/>
      <c r="AA9" s="931"/>
      <c r="AB9" s="932"/>
    </row>
    <row r="10" spans="1:28">
      <c r="A10" s="577">
        <v>1975</v>
      </c>
      <c r="B10" s="577" t="s">
        <v>537</v>
      </c>
      <c r="C10" s="912" t="s">
        <v>157</v>
      </c>
      <c r="D10" s="913"/>
      <c r="E10" s="1639"/>
      <c r="F10" s="1817"/>
      <c r="G10" s="1789"/>
      <c r="H10" s="1639">
        <v>24018</v>
      </c>
      <c r="I10" s="1557"/>
      <c r="J10" s="1639">
        <v>3036703</v>
      </c>
      <c r="K10" s="1557">
        <v>10.055</v>
      </c>
      <c r="L10" s="1800"/>
      <c r="M10" s="933"/>
      <c r="N10" s="926">
        <v>139546</v>
      </c>
      <c r="O10" s="927"/>
      <c r="P10" s="928">
        <v>54.032298768873758</v>
      </c>
      <c r="Q10" s="592"/>
      <c r="Z10" s="930"/>
      <c r="AA10" s="931"/>
      <c r="AB10" s="932"/>
    </row>
    <row r="11" spans="1:28">
      <c r="C11" s="584" t="s">
        <v>158</v>
      </c>
      <c r="D11" s="916"/>
      <c r="E11" s="1640"/>
      <c r="F11" s="1818"/>
      <c r="G11" s="1790"/>
      <c r="H11" s="1640">
        <v>25698</v>
      </c>
      <c r="I11" s="1558"/>
      <c r="J11" s="1640">
        <v>5743135</v>
      </c>
      <c r="K11" s="1558">
        <v>10.061999999999999</v>
      </c>
      <c r="L11" s="1801"/>
      <c r="M11" s="933"/>
      <c r="N11" s="926">
        <v>143299</v>
      </c>
      <c r="O11" s="927"/>
      <c r="P11" s="928">
        <v>54.088758851181879</v>
      </c>
      <c r="Q11" s="592"/>
      <c r="Z11" s="930"/>
      <c r="AA11" s="931"/>
      <c r="AB11" s="932"/>
    </row>
    <row r="12" spans="1:28">
      <c r="C12" s="584" t="s">
        <v>159</v>
      </c>
      <c r="D12" s="916"/>
      <c r="E12" s="1640"/>
      <c r="F12" s="1818"/>
      <c r="G12" s="1790"/>
      <c r="H12" s="1640">
        <v>29869</v>
      </c>
      <c r="I12" s="1558"/>
      <c r="J12" s="1640">
        <v>1971739</v>
      </c>
      <c r="K12" s="1558">
        <v>10.071</v>
      </c>
      <c r="L12" s="1801"/>
      <c r="M12" s="933"/>
      <c r="N12" s="926">
        <v>163914</v>
      </c>
      <c r="O12" s="927"/>
      <c r="P12" s="928">
        <v>54.596899591955001</v>
      </c>
      <c r="Q12" s="592"/>
      <c r="Z12" s="930"/>
      <c r="AA12" s="931"/>
      <c r="AB12" s="932"/>
    </row>
    <row r="13" spans="1:28">
      <c r="C13" s="584" t="s">
        <v>160</v>
      </c>
      <c r="D13" s="916"/>
      <c r="E13" s="1640"/>
      <c r="F13" s="1818"/>
      <c r="G13" s="1790"/>
      <c r="H13" s="1640">
        <v>31471</v>
      </c>
      <c r="I13" s="1558"/>
      <c r="J13" s="1640">
        <v>3017136</v>
      </c>
      <c r="K13" s="1558">
        <v>10.039</v>
      </c>
      <c r="L13" s="1801"/>
      <c r="M13" s="933"/>
      <c r="N13" s="926">
        <v>164119</v>
      </c>
      <c r="O13" s="927"/>
      <c r="P13" s="928">
        <v>55.951941567349948</v>
      </c>
      <c r="Q13" s="592"/>
      <c r="Z13" s="930"/>
      <c r="AA13" s="931"/>
      <c r="AB13" s="932"/>
    </row>
    <row r="14" spans="1:28">
      <c r="C14" s="584" t="s">
        <v>161</v>
      </c>
      <c r="D14" s="916"/>
      <c r="E14" s="1640"/>
      <c r="F14" s="1818"/>
      <c r="G14" s="1790"/>
      <c r="H14" s="1640">
        <v>37960</v>
      </c>
      <c r="I14" s="1558"/>
      <c r="J14" s="1640">
        <v>21784481</v>
      </c>
      <c r="K14" s="1558">
        <v>9.9640000000000004</v>
      </c>
      <c r="L14" s="1801"/>
      <c r="M14" s="933"/>
      <c r="N14" s="926">
        <v>151106</v>
      </c>
      <c r="O14" s="927"/>
      <c r="P14" s="928">
        <v>56.57300247273929</v>
      </c>
      <c r="Q14" s="592"/>
      <c r="Z14" s="930"/>
      <c r="AA14" s="931"/>
      <c r="AB14" s="932"/>
    </row>
    <row r="15" spans="1:28">
      <c r="C15" s="584" t="s">
        <v>162</v>
      </c>
      <c r="D15" s="916"/>
      <c r="E15" s="1640"/>
      <c r="F15" s="1818"/>
      <c r="G15" s="1790"/>
      <c r="H15" s="1640">
        <v>40779</v>
      </c>
      <c r="I15" s="1558"/>
      <c r="J15" s="1640">
        <v>2235189</v>
      </c>
      <c r="K15" s="1558">
        <v>9.8559999999999999</v>
      </c>
      <c r="L15" s="1801"/>
      <c r="M15" s="933"/>
      <c r="N15" s="926">
        <v>154770</v>
      </c>
      <c r="O15" s="927"/>
      <c r="P15" s="928">
        <v>56.403622225814921</v>
      </c>
      <c r="Q15" s="592"/>
      <c r="Z15" s="930"/>
      <c r="AA15" s="931"/>
      <c r="AB15" s="932"/>
    </row>
    <row r="16" spans="1:28">
      <c r="C16" s="584" t="s">
        <v>163</v>
      </c>
      <c r="D16" s="916"/>
      <c r="E16" s="1640"/>
      <c r="F16" s="1818"/>
      <c r="G16" s="1790"/>
      <c r="H16" s="1640">
        <v>44418</v>
      </c>
      <c r="I16" s="1558"/>
      <c r="J16" s="1640">
        <v>2743311</v>
      </c>
      <c r="K16" s="1558">
        <v>9.7560000000000002</v>
      </c>
      <c r="L16" s="1801"/>
      <c r="M16" s="933"/>
      <c r="N16" s="926">
        <v>173388</v>
      </c>
      <c r="O16" s="927"/>
      <c r="P16" s="928">
        <v>56.685922637355553</v>
      </c>
      <c r="Q16" s="592"/>
      <c r="Z16" s="930"/>
      <c r="AA16" s="931"/>
      <c r="AB16" s="932"/>
    </row>
    <row r="17" spans="1:28">
      <c r="C17" s="584" t="s">
        <v>164</v>
      </c>
      <c r="D17" s="916"/>
      <c r="E17" s="1640"/>
      <c r="F17" s="1818"/>
      <c r="G17" s="1790"/>
      <c r="H17" s="1640">
        <v>44316</v>
      </c>
      <c r="I17" s="1558"/>
      <c r="J17" s="1640">
        <v>4524470</v>
      </c>
      <c r="K17" s="1558">
        <v>9.6739999999999995</v>
      </c>
      <c r="L17" s="1801"/>
      <c r="M17" s="933"/>
      <c r="N17" s="926">
        <v>163797</v>
      </c>
      <c r="O17" s="927"/>
      <c r="P17" s="928">
        <v>56.911762966588036</v>
      </c>
      <c r="Q17" s="592"/>
      <c r="Z17" s="930"/>
      <c r="AA17" s="931"/>
      <c r="AB17" s="932"/>
    </row>
    <row r="18" spans="1:28">
      <c r="C18" s="584" t="s">
        <v>165</v>
      </c>
      <c r="D18" s="916"/>
      <c r="E18" s="1640"/>
      <c r="F18" s="1818"/>
      <c r="G18" s="1790"/>
      <c r="H18" s="1640">
        <v>42892</v>
      </c>
      <c r="I18" s="1558"/>
      <c r="J18" s="1640">
        <v>1819315</v>
      </c>
      <c r="K18" s="1558">
        <v>9.5549999999999997</v>
      </c>
      <c r="L18" s="1801"/>
      <c r="M18" s="933"/>
      <c r="N18" s="926">
        <v>152376</v>
      </c>
      <c r="O18" s="927"/>
      <c r="P18" s="928">
        <v>57.532823871977371</v>
      </c>
      <c r="Q18" s="592"/>
      <c r="Z18" s="930"/>
      <c r="AA18" s="931"/>
      <c r="AB18" s="932"/>
    </row>
    <row r="19" spans="1:28">
      <c r="C19" s="584" t="s">
        <v>166</v>
      </c>
      <c r="D19" s="916"/>
      <c r="E19" s="1640"/>
      <c r="F19" s="1818"/>
      <c r="G19" s="1790"/>
      <c r="H19" s="1640">
        <v>39501</v>
      </c>
      <c r="I19" s="1558">
        <f>O19</f>
        <v>106.21299999999999</v>
      </c>
      <c r="J19" s="1640">
        <v>2011236</v>
      </c>
      <c r="K19" s="1558">
        <v>9.4629999999999992</v>
      </c>
      <c r="L19" s="1801">
        <f>Q19</f>
        <v>109.726</v>
      </c>
      <c r="M19" s="933"/>
      <c r="N19" s="926">
        <v>154801</v>
      </c>
      <c r="O19" s="934">
        <f>ROUND(N19/N7*100,3)</f>
        <v>106.21299999999999</v>
      </c>
      <c r="P19" s="928">
        <v>58.718485600447963</v>
      </c>
      <c r="Q19" s="934">
        <f>ROUND(P19/P7*100,3)</f>
        <v>109.726</v>
      </c>
      <c r="R19" s="933"/>
      <c r="Z19" s="930"/>
      <c r="AA19" s="931"/>
      <c r="AB19" s="932"/>
    </row>
    <row r="20" spans="1:28">
      <c r="C20" s="584" t="s">
        <v>167</v>
      </c>
      <c r="D20" s="916"/>
      <c r="E20" s="1640"/>
      <c r="F20" s="1818"/>
      <c r="G20" s="1790"/>
      <c r="H20" s="1640">
        <v>35693</v>
      </c>
      <c r="I20" s="1558">
        <f>O20</f>
        <v>115.361</v>
      </c>
      <c r="J20" s="1640">
        <v>13093515</v>
      </c>
      <c r="K20" s="1558">
        <v>9.3409999999999993</v>
      </c>
      <c r="L20" s="1801">
        <f>Q20</f>
        <v>108.46</v>
      </c>
      <c r="M20" s="933"/>
      <c r="N20" s="926">
        <v>153666</v>
      </c>
      <c r="O20" s="934">
        <f>ROUND(N20/N8*100,3)</f>
        <v>115.361</v>
      </c>
      <c r="P20" s="928">
        <v>58.0409646127505</v>
      </c>
      <c r="Q20" s="934">
        <f>ROUND(P20/P8*100,3)</f>
        <v>108.46</v>
      </c>
      <c r="R20" s="933"/>
      <c r="Z20" s="930"/>
      <c r="AA20" s="931"/>
      <c r="AB20" s="932"/>
    </row>
    <row r="21" spans="1:28">
      <c r="A21" s="921"/>
      <c r="B21" s="921"/>
      <c r="C21" s="935" t="s">
        <v>168</v>
      </c>
      <c r="D21" s="923"/>
      <c r="E21" s="1641"/>
      <c r="F21" s="1819"/>
      <c r="G21" s="1791"/>
      <c r="H21" s="1641">
        <v>35597</v>
      </c>
      <c r="I21" s="1559">
        <f>O21</f>
        <v>107.032</v>
      </c>
      <c r="J21" s="1641">
        <v>2039730</v>
      </c>
      <c r="K21" s="1559">
        <v>9.1180000000000003</v>
      </c>
      <c r="L21" s="1802">
        <f>Q21</f>
        <v>107.902</v>
      </c>
      <c r="M21" s="933"/>
      <c r="N21" s="926">
        <v>234697</v>
      </c>
      <c r="O21" s="934">
        <f>ROUND(N21/N9*100,3)</f>
        <v>107.032</v>
      </c>
      <c r="P21" s="928">
        <v>57.984504530442379</v>
      </c>
      <c r="Q21" s="934">
        <f>ROUND(P21/P9*100,3)</f>
        <v>107.902</v>
      </c>
      <c r="R21" s="933"/>
      <c r="Z21" s="930"/>
      <c r="AA21" s="931"/>
      <c r="AB21" s="932"/>
    </row>
    <row r="22" spans="1:28">
      <c r="A22" s="577">
        <v>1976</v>
      </c>
      <c r="B22" s="912" t="s">
        <v>417</v>
      </c>
      <c r="C22" s="606" t="s">
        <v>418</v>
      </c>
      <c r="D22" s="913"/>
      <c r="E22" s="1639">
        <v>1200.5999999999999</v>
      </c>
      <c r="F22" s="1817"/>
      <c r="G22" s="1789"/>
      <c r="H22" s="1639">
        <v>34689</v>
      </c>
      <c r="I22" s="1557">
        <v>98.247</v>
      </c>
      <c r="J22" s="1639">
        <v>1515730</v>
      </c>
      <c r="K22" s="1557">
        <v>9.0009999999999994</v>
      </c>
      <c r="L22" s="1801">
        <v>109.009</v>
      </c>
      <c r="M22" s="933"/>
      <c r="N22" s="936">
        <v>137100</v>
      </c>
      <c r="O22" s="937">
        <f t="shared" ref="O22:O85" si="0">ROUND(N22/N10*100,3)</f>
        <v>98.247</v>
      </c>
      <c r="P22" s="938">
        <v>58.9</v>
      </c>
      <c r="Q22" s="937">
        <f t="shared" ref="Q22:Q85" si="1">ROUND(P22/P10*100,3)</f>
        <v>109.009</v>
      </c>
      <c r="R22" s="933"/>
      <c r="Z22" s="930"/>
      <c r="AA22" s="931"/>
      <c r="AB22" s="932"/>
    </row>
    <row r="23" spans="1:28">
      <c r="B23" s="584"/>
      <c r="C23" s="608" t="s">
        <v>419</v>
      </c>
      <c r="D23" s="916"/>
      <c r="E23" s="1640">
        <v>1254.0999999999999</v>
      </c>
      <c r="F23" s="1818"/>
      <c r="G23" s="1790"/>
      <c r="H23" s="1640">
        <v>34383</v>
      </c>
      <c r="I23" s="1558">
        <v>102.1</v>
      </c>
      <c r="J23" s="1640">
        <v>3781092</v>
      </c>
      <c r="K23" s="1558">
        <v>8.9459999999999997</v>
      </c>
      <c r="L23" s="1801">
        <v>109.819</v>
      </c>
      <c r="M23" s="933"/>
      <c r="N23" s="936">
        <v>146308</v>
      </c>
      <c r="O23" s="937">
        <f t="shared" si="0"/>
        <v>102.1</v>
      </c>
      <c r="P23" s="938">
        <v>59.4</v>
      </c>
      <c r="Q23" s="937">
        <f t="shared" si="1"/>
        <v>109.819</v>
      </c>
      <c r="R23" s="933"/>
      <c r="Z23" s="930"/>
      <c r="AA23" s="931"/>
      <c r="AB23" s="932"/>
    </row>
    <row r="24" spans="1:28">
      <c r="B24" s="584"/>
      <c r="C24" s="608" t="s">
        <v>420</v>
      </c>
      <c r="D24" s="916"/>
      <c r="E24" s="1640">
        <v>1274.5</v>
      </c>
      <c r="F24" s="1818"/>
      <c r="G24" s="1790"/>
      <c r="H24" s="1640">
        <v>35751</v>
      </c>
      <c r="I24" s="1558">
        <v>100.78100000000001</v>
      </c>
      <c r="J24" s="1640">
        <v>85141</v>
      </c>
      <c r="K24" s="1558">
        <v>8.8949999999999996</v>
      </c>
      <c r="L24" s="1801">
        <v>108.797</v>
      </c>
      <c r="M24" s="933"/>
      <c r="N24" s="936">
        <v>165194</v>
      </c>
      <c r="O24" s="937">
        <f t="shared" si="0"/>
        <v>100.78100000000001</v>
      </c>
      <c r="P24" s="938">
        <v>59.4</v>
      </c>
      <c r="Q24" s="937">
        <f t="shared" si="1"/>
        <v>108.797</v>
      </c>
      <c r="R24" s="933"/>
      <c r="Z24" s="930"/>
      <c r="AA24" s="931"/>
      <c r="AB24" s="932"/>
    </row>
    <row r="25" spans="1:28">
      <c r="B25" s="584"/>
      <c r="C25" s="608" t="s">
        <v>421</v>
      </c>
      <c r="D25" s="916"/>
      <c r="E25" s="1640">
        <v>1226.3</v>
      </c>
      <c r="F25" s="1818"/>
      <c r="G25" s="1790"/>
      <c r="H25" s="1640">
        <v>37140</v>
      </c>
      <c r="I25" s="1558">
        <v>105.374</v>
      </c>
      <c r="J25" s="1640">
        <v>2747996</v>
      </c>
      <c r="K25" s="1558">
        <v>8.8719999999999999</v>
      </c>
      <c r="L25" s="1801">
        <v>108.486</v>
      </c>
      <c r="M25" s="933"/>
      <c r="N25" s="936">
        <v>172939</v>
      </c>
      <c r="O25" s="937">
        <f t="shared" si="0"/>
        <v>105.374</v>
      </c>
      <c r="P25" s="938">
        <v>60.7</v>
      </c>
      <c r="Q25" s="937">
        <f t="shared" si="1"/>
        <v>108.486</v>
      </c>
      <c r="R25" s="933"/>
      <c r="Z25" s="930"/>
      <c r="AA25" s="931"/>
      <c r="AB25" s="932"/>
    </row>
    <row r="26" spans="1:28">
      <c r="B26" s="584"/>
      <c r="C26" s="608" t="s">
        <v>422</v>
      </c>
      <c r="D26" s="916"/>
      <c r="E26" s="1640">
        <v>1263.3</v>
      </c>
      <c r="F26" s="1818"/>
      <c r="G26" s="1790"/>
      <c r="H26" s="1640">
        <v>38240</v>
      </c>
      <c r="I26" s="1558">
        <v>115.434</v>
      </c>
      <c r="J26" s="1640">
        <v>23489934</v>
      </c>
      <c r="K26" s="1558">
        <v>8.8520000000000003</v>
      </c>
      <c r="L26" s="1801">
        <v>107.295</v>
      </c>
      <c r="M26" s="933"/>
      <c r="N26" s="936">
        <v>174428</v>
      </c>
      <c r="O26" s="937">
        <f t="shared" si="0"/>
        <v>115.434</v>
      </c>
      <c r="P26" s="938">
        <v>60.7</v>
      </c>
      <c r="Q26" s="937">
        <f t="shared" si="1"/>
        <v>107.295</v>
      </c>
      <c r="R26" s="933"/>
      <c r="Z26" s="939"/>
      <c r="AA26" s="940"/>
      <c r="AB26" s="941"/>
    </row>
    <row r="27" spans="1:28">
      <c r="B27" s="584"/>
      <c r="C27" s="608" t="s">
        <v>423</v>
      </c>
      <c r="D27" s="916"/>
      <c r="E27" s="1640">
        <v>1280.4000000000001</v>
      </c>
      <c r="F27" s="1818"/>
      <c r="G27" s="1790"/>
      <c r="H27" s="1640">
        <v>39795</v>
      </c>
      <c r="I27" s="1558">
        <v>111.685</v>
      </c>
      <c r="J27" s="1640">
        <v>4857760</v>
      </c>
      <c r="K27" s="1558">
        <v>8.8309999999999995</v>
      </c>
      <c r="L27" s="1801">
        <v>108.681</v>
      </c>
      <c r="M27" s="933"/>
      <c r="N27" s="936">
        <v>172855</v>
      </c>
      <c r="O27" s="937">
        <f t="shared" si="0"/>
        <v>111.685</v>
      </c>
      <c r="P27" s="938">
        <v>61.3</v>
      </c>
      <c r="Q27" s="937">
        <f t="shared" si="1"/>
        <v>108.681</v>
      </c>
      <c r="R27" s="933"/>
      <c r="Z27" s="939"/>
      <c r="AA27" s="940"/>
      <c r="AB27" s="941"/>
    </row>
    <row r="28" spans="1:28">
      <c r="B28" s="584"/>
      <c r="C28" s="608" t="s">
        <v>424</v>
      </c>
      <c r="D28" s="916"/>
      <c r="E28" s="1640">
        <v>1317</v>
      </c>
      <c r="F28" s="1818"/>
      <c r="G28" s="1790"/>
      <c r="H28" s="1640">
        <v>39876</v>
      </c>
      <c r="I28" s="1558">
        <v>115.033</v>
      </c>
      <c r="J28" s="1640">
        <v>2837356</v>
      </c>
      <c r="K28" s="1558">
        <v>8.8130000000000006</v>
      </c>
      <c r="L28" s="1801">
        <v>108.316</v>
      </c>
      <c r="M28" s="933"/>
      <c r="N28" s="936">
        <v>199453</v>
      </c>
      <c r="O28" s="937">
        <f t="shared" si="0"/>
        <v>115.033</v>
      </c>
      <c r="P28" s="938">
        <v>61.4</v>
      </c>
      <c r="Q28" s="937">
        <f t="shared" si="1"/>
        <v>108.316</v>
      </c>
      <c r="R28" s="933"/>
      <c r="Z28" s="939"/>
      <c r="AA28" s="940"/>
      <c r="AB28" s="941"/>
    </row>
    <row r="29" spans="1:28">
      <c r="B29" s="584"/>
      <c r="C29" s="608" t="s">
        <v>425</v>
      </c>
      <c r="D29" s="916"/>
      <c r="E29" s="1640">
        <v>1377.3</v>
      </c>
      <c r="F29" s="1818"/>
      <c r="G29" s="1790"/>
      <c r="H29" s="1640">
        <v>37283</v>
      </c>
      <c r="I29" s="1558">
        <v>105.42700000000001</v>
      </c>
      <c r="J29" s="1640">
        <v>4690772</v>
      </c>
      <c r="K29" s="1558">
        <v>8.8040000000000003</v>
      </c>
      <c r="L29" s="1801">
        <v>107.886</v>
      </c>
      <c r="M29" s="933"/>
      <c r="N29" s="936">
        <v>172687</v>
      </c>
      <c r="O29" s="937">
        <f t="shared" si="0"/>
        <v>105.42700000000001</v>
      </c>
      <c r="P29" s="938">
        <v>61.4</v>
      </c>
      <c r="Q29" s="937">
        <f t="shared" si="1"/>
        <v>107.886</v>
      </c>
      <c r="R29" s="933"/>
      <c r="Z29" s="939"/>
      <c r="AA29" s="940"/>
      <c r="AB29" s="941"/>
    </row>
    <row r="30" spans="1:28">
      <c r="B30" s="584"/>
      <c r="C30" s="608" t="s">
        <v>426</v>
      </c>
      <c r="D30" s="916"/>
      <c r="E30" s="1640">
        <v>1437.6</v>
      </c>
      <c r="F30" s="1818"/>
      <c r="G30" s="1790"/>
      <c r="H30" s="1640">
        <v>36940</v>
      </c>
      <c r="I30" s="1558">
        <v>101.947</v>
      </c>
      <c r="J30" s="1640">
        <v>2214862</v>
      </c>
      <c r="K30" s="1558">
        <v>8.7919999999999998</v>
      </c>
      <c r="L30" s="1801">
        <v>107.938</v>
      </c>
      <c r="M30" s="933"/>
      <c r="N30" s="936">
        <v>155343</v>
      </c>
      <c r="O30" s="937">
        <f t="shared" si="0"/>
        <v>101.947</v>
      </c>
      <c r="P30" s="938">
        <v>62.1</v>
      </c>
      <c r="Q30" s="937">
        <f t="shared" si="1"/>
        <v>107.938</v>
      </c>
      <c r="R30" s="933"/>
      <c r="Z30" s="939"/>
      <c r="AA30" s="940"/>
      <c r="AB30" s="941"/>
    </row>
    <row r="31" spans="1:28">
      <c r="B31" s="584"/>
      <c r="C31" s="608" t="s">
        <v>166</v>
      </c>
      <c r="D31" s="916"/>
      <c r="E31" s="1640">
        <v>1470.5</v>
      </c>
      <c r="F31" s="1818"/>
      <c r="G31" s="1790"/>
      <c r="H31" s="1640">
        <v>36415</v>
      </c>
      <c r="I31" s="1558">
        <v>117.282</v>
      </c>
      <c r="J31" s="1640">
        <v>2595739</v>
      </c>
      <c r="K31" s="1558">
        <v>8.7859999999999996</v>
      </c>
      <c r="L31" s="1801">
        <v>106.95099999999999</v>
      </c>
      <c r="M31" s="933"/>
      <c r="N31" s="936">
        <v>181554</v>
      </c>
      <c r="O31" s="937">
        <f t="shared" si="0"/>
        <v>117.282</v>
      </c>
      <c r="P31" s="938">
        <v>62.8</v>
      </c>
      <c r="Q31" s="937">
        <f t="shared" si="1"/>
        <v>106.95099999999999</v>
      </c>
      <c r="R31" s="933"/>
      <c r="Z31" s="939"/>
      <c r="AA31" s="940"/>
      <c r="AB31" s="941"/>
    </row>
    <row r="32" spans="1:28">
      <c r="B32" s="584"/>
      <c r="C32" s="608" t="s">
        <v>167</v>
      </c>
      <c r="D32" s="916"/>
      <c r="E32" s="1640">
        <v>1423.8</v>
      </c>
      <c r="F32" s="1818"/>
      <c r="G32" s="1790"/>
      <c r="H32" s="1640">
        <v>34962</v>
      </c>
      <c r="I32" s="1558">
        <v>111.4</v>
      </c>
      <c r="J32" s="1640">
        <v>15851504</v>
      </c>
      <c r="K32" s="1558">
        <v>8.7739999999999991</v>
      </c>
      <c r="L32" s="1801">
        <v>107.68300000000001</v>
      </c>
      <c r="M32" s="933"/>
      <c r="N32" s="936">
        <v>171184</v>
      </c>
      <c r="O32" s="937">
        <f t="shared" si="0"/>
        <v>111.4</v>
      </c>
      <c r="P32" s="938">
        <v>62.5</v>
      </c>
      <c r="Q32" s="937">
        <f t="shared" si="1"/>
        <v>107.68300000000001</v>
      </c>
      <c r="R32" s="933"/>
      <c r="Z32" s="939"/>
      <c r="AA32" s="940"/>
      <c r="AB32" s="941"/>
    </row>
    <row r="33" spans="1:28">
      <c r="A33" s="921"/>
      <c r="B33" s="935"/>
      <c r="C33" s="611" t="s">
        <v>168</v>
      </c>
      <c r="D33" s="923"/>
      <c r="E33" s="1641">
        <v>1376.6</v>
      </c>
      <c r="F33" s="1819"/>
      <c r="G33" s="1791"/>
      <c r="H33" s="1641">
        <v>36350</v>
      </c>
      <c r="I33" s="1559">
        <v>124.852</v>
      </c>
      <c r="J33" s="1641">
        <v>2502099</v>
      </c>
      <c r="K33" s="1559">
        <v>8.7560000000000002</v>
      </c>
      <c r="L33" s="1802">
        <v>109.34</v>
      </c>
      <c r="M33" s="933"/>
      <c r="N33" s="936">
        <v>293025</v>
      </c>
      <c r="O33" s="937">
        <f t="shared" si="0"/>
        <v>124.852</v>
      </c>
      <c r="P33" s="938">
        <v>63.4</v>
      </c>
      <c r="Q33" s="937">
        <f t="shared" si="1"/>
        <v>109.34</v>
      </c>
      <c r="R33" s="933"/>
      <c r="Z33" s="939"/>
      <c r="AA33" s="940"/>
      <c r="AB33" s="941"/>
    </row>
    <row r="34" spans="1:28">
      <c r="A34" s="591">
        <v>1977</v>
      </c>
      <c r="B34" s="584" t="s">
        <v>427</v>
      </c>
      <c r="C34" s="606" t="s">
        <v>418</v>
      </c>
      <c r="D34" s="916"/>
      <c r="E34" s="1640">
        <v>1422.2</v>
      </c>
      <c r="F34" s="1818"/>
      <c r="G34" s="1790"/>
      <c r="H34" s="1640">
        <v>32615</v>
      </c>
      <c r="I34" s="1558">
        <v>128.869</v>
      </c>
      <c r="J34" s="1640">
        <v>3174181</v>
      </c>
      <c r="K34" s="1558">
        <v>8.75</v>
      </c>
      <c r="L34" s="1801">
        <v>108.489</v>
      </c>
      <c r="M34" s="933"/>
      <c r="N34" s="936">
        <v>176680</v>
      </c>
      <c r="O34" s="937">
        <f t="shared" si="0"/>
        <v>128.869</v>
      </c>
      <c r="P34" s="938">
        <v>63.9</v>
      </c>
      <c r="Q34" s="937">
        <f t="shared" si="1"/>
        <v>108.489</v>
      </c>
      <c r="R34" s="933"/>
      <c r="Z34" s="939"/>
      <c r="AA34" s="940"/>
      <c r="AB34" s="941"/>
    </row>
    <row r="35" spans="1:28">
      <c r="B35" s="584"/>
      <c r="C35" s="608" t="s">
        <v>419</v>
      </c>
      <c r="D35" s="916"/>
      <c r="E35" s="1640">
        <v>1433.5</v>
      </c>
      <c r="F35" s="1818"/>
      <c r="G35" s="1790"/>
      <c r="H35" s="1640">
        <v>31867</v>
      </c>
      <c r="I35" s="1558">
        <v>114.30800000000001</v>
      </c>
      <c r="J35" s="1640">
        <v>4916758</v>
      </c>
      <c r="K35" s="1558">
        <v>8.7430000000000003</v>
      </c>
      <c r="L35" s="1801">
        <v>108.41800000000001</v>
      </c>
      <c r="M35" s="933"/>
      <c r="N35" s="936">
        <v>167242</v>
      </c>
      <c r="O35" s="937">
        <f t="shared" si="0"/>
        <v>114.30800000000001</v>
      </c>
      <c r="P35" s="938">
        <v>64.400000000000006</v>
      </c>
      <c r="Q35" s="937">
        <f t="shared" si="1"/>
        <v>108.41800000000001</v>
      </c>
      <c r="R35" s="933"/>
      <c r="Z35" s="939"/>
      <c r="AA35" s="940"/>
      <c r="AB35" s="941"/>
    </row>
    <row r="36" spans="1:28">
      <c r="B36" s="584"/>
      <c r="C36" s="608" t="s">
        <v>420</v>
      </c>
      <c r="D36" s="916"/>
      <c r="E36" s="1640">
        <v>1483</v>
      </c>
      <c r="F36" s="1818"/>
      <c r="G36" s="1790"/>
      <c r="H36" s="1640">
        <v>33780</v>
      </c>
      <c r="I36" s="1558">
        <v>126.255</v>
      </c>
      <c r="J36" s="1640">
        <v>1591506</v>
      </c>
      <c r="K36" s="1558">
        <v>8.7059999999999995</v>
      </c>
      <c r="L36" s="1801">
        <v>108.923</v>
      </c>
      <c r="M36" s="933"/>
      <c r="N36" s="936">
        <v>208566</v>
      </c>
      <c r="O36" s="937">
        <f t="shared" si="0"/>
        <v>126.255</v>
      </c>
      <c r="P36" s="938">
        <v>64.7</v>
      </c>
      <c r="Q36" s="937">
        <f t="shared" si="1"/>
        <v>108.923</v>
      </c>
      <c r="R36" s="933"/>
      <c r="Z36" s="939"/>
      <c r="AA36" s="940"/>
      <c r="AB36" s="941"/>
    </row>
    <row r="37" spans="1:28">
      <c r="B37" s="584"/>
      <c r="C37" s="608" t="s">
        <v>421</v>
      </c>
      <c r="D37" s="916"/>
      <c r="E37" s="1640">
        <v>1445</v>
      </c>
      <c r="F37" s="1818"/>
      <c r="G37" s="1790"/>
      <c r="H37" s="1640">
        <v>33933</v>
      </c>
      <c r="I37" s="1558">
        <v>110</v>
      </c>
      <c r="J37" s="1640">
        <v>3192326</v>
      </c>
      <c r="K37" s="1558">
        <v>8.6140000000000008</v>
      </c>
      <c r="L37" s="1801">
        <v>107.74299999999999</v>
      </c>
      <c r="M37" s="933"/>
      <c r="N37" s="936">
        <v>190233</v>
      </c>
      <c r="O37" s="937">
        <f t="shared" si="0"/>
        <v>110</v>
      </c>
      <c r="P37" s="938">
        <v>65.400000000000006</v>
      </c>
      <c r="Q37" s="937">
        <f t="shared" si="1"/>
        <v>107.74299999999999</v>
      </c>
      <c r="R37" s="933"/>
      <c r="Z37" s="939"/>
      <c r="AA37" s="940"/>
      <c r="AB37" s="941"/>
    </row>
    <row r="38" spans="1:28">
      <c r="B38" s="584"/>
      <c r="C38" s="608" t="s">
        <v>422</v>
      </c>
      <c r="D38" s="916"/>
      <c r="E38" s="1640">
        <v>1438.5</v>
      </c>
      <c r="F38" s="1818"/>
      <c r="G38" s="1790"/>
      <c r="H38" s="1640">
        <v>35268</v>
      </c>
      <c r="I38" s="1558">
        <v>109.556</v>
      </c>
      <c r="J38" s="1640">
        <v>30470781</v>
      </c>
      <c r="K38" s="1558">
        <v>8.41</v>
      </c>
      <c r="L38" s="1801">
        <v>108.896</v>
      </c>
      <c r="M38" s="933"/>
      <c r="N38" s="936">
        <v>191096</v>
      </c>
      <c r="O38" s="937">
        <f t="shared" si="0"/>
        <v>109.556</v>
      </c>
      <c r="P38" s="938">
        <v>66.099999999999994</v>
      </c>
      <c r="Q38" s="937">
        <f t="shared" si="1"/>
        <v>108.896</v>
      </c>
      <c r="R38" s="933"/>
      <c r="Z38" s="939"/>
      <c r="AA38" s="940"/>
      <c r="AB38" s="941"/>
    </row>
    <row r="39" spans="1:28">
      <c r="B39" s="584"/>
      <c r="C39" s="608" t="s">
        <v>423</v>
      </c>
      <c r="D39" s="916"/>
      <c r="E39" s="1640">
        <v>1425.6</v>
      </c>
      <c r="F39" s="1818"/>
      <c r="G39" s="1790"/>
      <c r="H39" s="1640">
        <v>38218</v>
      </c>
      <c r="I39" s="1558">
        <v>108.248</v>
      </c>
      <c r="J39" s="1640">
        <v>4288778</v>
      </c>
      <c r="K39" s="1558">
        <v>8.1419999999999995</v>
      </c>
      <c r="L39" s="1801">
        <v>107.83</v>
      </c>
      <c r="M39" s="933"/>
      <c r="N39" s="936">
        <v>187112</v>
      </c>
      <c r="O39" s="937">
        <f t="shared" si="0"/>
        <v>108.248</v>
      </c>
      <c r="P39" s="938">
        <v>66.099999999999994</v>
      </c>
      <c r="Q39" s="937">
        <f t="shared" si="1"/>
        <v>107.83</v>
      </c>
      <c r="R39" s="933"/>
      <c r="Z39" s="939"/>
      <c r="AA39" s="940"/>
      <c r="AB39" s="941"/>
    </row>
    <row r="40" spans="1:28">
      <c r="B40" s="584"/>
      <c r="C40" s="608" t="s">
        <v>424</v>
      </c>
      <c r="D40" s="916"/>
      <c r="E40" s="1640">
        <v>1443</v>
      </c>
      <c r="F40" s="1818"/>
      <c r="G40" s="1790"/>
      <c r="H40" s="1640">
        <v>37769</v>
      </c>
      <c r="I40" s="1558">
        <v>101.914</v>
      </c>
      <c r="J40" s="1640">
        <v>3261685</v>
      </c>
      <c r="K40" s="1558">
        <v>7.984</v>
      </c>
      <c r="L40" s="1801">
        <v>107.655</v>
      </c>
      <c r="M40" s="933"/>
      <c r="N40" s="936">
        <v>203270</v>
      </c>
      <c r="O40" s="937">
        <f t="shared" si="0"/>
        <v>101.914</v>
      </c>
      <c r="P40" s="938">
        <v>66.099999999999994</v>
      </c>
      <c r="Q40" s="937">
        <f t="shared" si="1"/>
        <v>107.655</v>
      </c>
      <c r="R40" s="933"/>
      <c r="Z40" s="939"/>
      <c r="AA40" s="940"/>
      <c r="AB40" s="941"/>
    </row>
    <row r="41" spans="1:28">
      <c r="B41" s="584"/>
      <c r="C41" s="608" t="s">
        <v>425</v>
      </c>
      <c r="D41" s="916"/>
      <c r="E41" s="1640">
        <v>1461.5</v>
      </c>
      <c r="F41" s="1818"/>
      <c r="G41" s="1790"/>
      <c r="H41" s="1640">
        <v>36926</v>
      </c>
      <c r="I41" s="1558">
        <v>113.619</v>
      </c>
      <c r="J41" s="1640">
        <v>5491074</v>
      </c>
      <c r="K41" s="1558">
        <v>7.8680000000000003</v>
      </c>
      <c r="L41" s="1801">
        <v>108.143</v>
      </c>
      <c r="M41" s="933"/>
      <c r="N41" s="936">
        <v>196205</v>
      </c>
      <c r="O41" s="937">
        <f t="shared" si="0"/>
        <v>113.619</v>
      </c>
      <c r="P41" s="938">
        <v>66.400000000000006</v>
      </c>
      <c r="Q41" s="937">
        <f t="shared" si="1"/>
        <v>108.143</v>
      </c>
      <c r="R41" s="933"/>
      <c r="Z41" s="939"/>
      <c r="AA41" s="940"/>
      <c r="AB41" s="941"/>
    </row>
    <row r="42" spans="1:28">
      <c r="B42" s="584"/>
      <c r="C42" s="608" t="s">
        <v>426</v>
      </c>
      <c r="D42" s="916"/>
      <c r="E42" s="1640">
        <v>1434.6</v>
      </c>
      <c r="F42" s="1818"/>
      <c r="G42" s="1790"/>
      <c r="H42" s="1640">
        <v>36674</v>
      </c>
      <c r="I42" s="1558">
        <v>128.72200000000001</v>
      </c>
      <c r="J42" s="1640">
        <v>2450440</v>
      </c>
      <c r="K42" s="1558">
        <v>7.7229999999999999</v>
      </c>
      <c r="L42" s="1801">
        <v>107.246</v>
      </c>
      <c r="M42" s="933"/>
      <c r="N42" s="936">
        <v>199961</v>
      </c>
      <c r="O42" s="937">
        <f t="shared" si="0"/>
        <v>128.72200000000001</v>
      </c>
      <c r="P42" s="938">
        <v>66.599999999999994</v>
      </c>
      <c r="Q42" s="937">
        <f t="shared" si="1"/>
        <v>107.246</v>
      </c>
      <c r="R42" s="933"/>
      <c r="Z42" s="939"/>
      <c r="AA42" s="940"/>
      <c r="AB42" s="941"/>
    </row>
    <row r="43" spans="1:28">
      <c r="B43" s="584"/>
      <c r="C43" s="608" t="s">
        <v>166</v>
      </c>
      <c r="D43" s="916"/>
      <c r="E43" s="1640">
        <v>1438.2</v>
      </c>
      <c r="F43" s="1818"/>
      <c r="G43" s="1790"/>
      <c r="H43" s="1640">
        <v>36250</v>
      </c>
      <c r="I43" s="1558">
        <v>103.139</v>
      </c>
      <c r="J43" s="1640">
        <v>2638758</v>
      </c>
      <c r="K43" s="1558">
        <v>7.56</v>
      </c>
      <c r="L43" s="1801">
        <v>106.84699999999999</v>
      </c>
      <c r="M43" s="933"/>
      <c r="N43" s="936">
        <v>187253</v>
      </c>
      <c r="O43" s="937">
        <f t="shared" si="0"/>
        <v>103.139</v>
      </c>
      <c r="P43" s="938">
        <v>67.099999999999994</v>
      </c>
      <c r="Q43" s="937">
        <f t="shared" si="1"/>
        <v>106.84699999999999</v>
      </c>
      <c r="R43" s="933"/>
      <c r="Z43" s="939"/>
      <c r="AA43" s="940"/>
      <c r="AB43" s="941"/>
    </row>
    <row r="44" spans="1:28">
      <c r="B44" s="584"/>
      <c r="C44" s="608" t="s">
        <v>167</v>
      </c>
      <c r="D44" s="916"/>
      <c r="E44" s="1640">
        <v>1414.8</v>
      </c>
      <c r="F44" s="1818"/>
      <c r="G44" s="1790"/>
      <c r="H44" s="1640">
        <v>67585</v>
      </c>
      <c r="I44" s="1558">
        <v>99.501000000000005</v>
      </c>
      <c r="J44" s="1640">
        <v>17121667</v>
      </c>
      <c r="K44" s="1558">
        <v>7.4039999999999999</v>
      </c>
      <c r="L44" s="1801">
        <v>105.76</v>
      </c>
      <c r="M44" s="933"/>
      <c r="N44" s="936">
        <v>170330</v>
      </c>
      <c r="O44" s="937">
        <f t="shared" si="0"/>
        <v>99.501000000000005</v>
      </c>
      <c r="P44" s="938">
        <v>66.099999999999994</v>
      </c>
      <c r="Q44" s="937">
        <f t="shared" si="1"/>
        <v>105.76</v>
      </c>
      <c r="R44" s="933"/>
      <c r="Z44" s="939"/>
      <c r="AA44" s="940"/>
      <c r="AB44" s="941"/>
    </row>
    <row r="45" spans="1:28">
      <c r="B45" s="935"/>
      <c r="C45" s="611" t="s">
        <v>168</v>
      </c>
      <c r="D45" s="923"/>
      <c r="E45" s="1641">
        <v>1377.8</v>
      </c>
      <c r="F45" s="1819"/>
      <c r="G45" s="1791"/>
      <c r="H45" s="1641">
        <v>39355</v>
      </c>
      <c r="I45" s="1559">
        <v>97.647999999999996</v>
      </c>
      <c r="J45" s="1641">
        <v>5242150</v>
      </c>
      <c r="K45" s="1559">
        <v>7.29</v>
      </c>
      <c r="L45" s="1802">
        <v>104.416</v>
      </c>
      <c r="M45" s="933"/>
      <c r="N45" s="936">
        <v>286133</v>
      </c>
      <c r="O45" s="937">
        <f t="shared" si="0"/>
        <v>97.647999999999996</v>
      </c>
      <c r="P45" s="938">
        <v>66.2</v>
      </c>
      <c r="Q45" s="937">
        <f t="shared" si="1"/>
        <v>104.416</v>
      </c>
      <c r="R45" s="933"/>
      <c r="Z45" s="939"/>
      <c r="AA45" s="940"/>
      <c r="AB45" s="941"/>
    </row>
    <row r="46" spans="1:28">
      <c r="A46" s="577">
        <v>1978</v>
      </c>
      <c r="B46" s="584" t="s">
        <v>428</v>
      </c>
      <c r="C46" s="606" t="s">
        <v>418</v>
      </c>
      <c r="D46" s="916"/>
      <c r="E46" s="1640">
        <v>1463.7</v>
      </c>
      <c r="F46" s="1818"/>
      <c r="G46" s="1790"/>
      <c r="H46" s="1640">
        <v>36315</v>
      </c>
      <c r="I46" s="1558">
        <v>101.983</v>
      </c>
      <c r="J46" s="1640">
        <v>963728</v>
      </c>
      <c r="K46" s="1558">
        <v>7.2439999999999998</v>
      </c>
      <c r="L46" s="1801">
        <v>103.91200000000001</v>
      </c>
      <c r="M46" s="933"/>
      <c r="N46" s="936">
        <v>180184</v>
      </c>
      <c r="O46" s="937">
        <f t="shared" si="0"/>
        <v>101.983</v>
      </c>
      <c r="P46" s="938">
        <v>66.400000000000006</v>
      </c>
      <c r="Q46" s="937">
        <f t="shared" si="1"/>
        <v>103.91200000000001</v>
      </c>
      <c r="R46" s="933"/>
      <c r="Z46" s="939"/>
      <c r="AA46" s="940"/>
      <c r="AB46" s="941"/>
    </row>
    <row r="47" spans="1:28">
      <c r="B47" s="584"/>
      <c r="C47" s="608" t="s">
        <v>419</v>
      </c>
      <c r="D47" s="916"/>
      <c r="E47" s="1640">
        <v>1390.3</v>
      </c>
      <c r="F47" s="1818"/>
      <c r="G47" s="1790"/>
      <c r="H47" s="1640">
        <v>35892</v>
      </c>
      <c r="I47" s="1558">
        <v>109.62</v>
      </c>
      <c r="J47" s="1640">
        <v>3980889</v>
      </c>
      <c r="K47" s="1558">
        <v>7.2069999999999999</v>
      </c>
      <c r="L47" s="1801">
        <v>103.571</v>
      </c>
      <c r="M47" s="933"/>
      <c r="N47" s="936">
        <v>183331</v>
      </c>
      <c r="O47" s="937">
        <f t="shared" si="0"/>
        <v>109.62</v>
      </c>
      <c r="P47" s="938">
        <v>66.7</v>
      </c>
      <c r="Q47" s="937">
        <f t="shared" si="1"/>
        <v>103.571</v>
      </c>
      <c r="R47" s="933"/>
      <c r="Z47" s="939"/>
      <c r="AA47" s="940"/>
      <c r="AB47" s="941"/>
    </row>
    <row r="48" spans="1:28">
      <c r="B48" s="584"/>
      <c r="C48" s="608" t="s">
        <v>420</v>
      </c>
      <c r="D48" s="916"/>
      <c r="E48" s="1640">
        <v>1379.3</v>
      </c>
      <c r="F48" s="1818"/>
      <c r="G48" s="1790"/>
      <c r="H48" s="1640">
        <v>38526</v>
      </c>
      <c r="I48" s="1558">
        <v>97.899000000000001</v>
      </c>
      <c r="J48" s="1640">
        <v>2661636</v>
      </c>
      <c r="K48" s="1558">
        <v>7.1310000000000002</v>
      </c>
      <c r="L48" s="1801">
        <v>104.173</v>
      </c>
      <c r="M48" s="933"/>
      <c r="N48" s="936">
        <v>204184</v>
      </c>
      <c r="O48" s="937">
        <f t="shared" si="0"/>
        <v>97.899000000000001</v>
      </c>
      <c r="P48" s="938">
        <v>67.400000000000006</v>
      </c>
      <c r="Q48" s="937">
        <f t="shared" si="1"/>
        <v>104.173</v>
      </c>
      <c r="R48" s="933"/>
      <c r="Z48" s="939"/>
      <c r="AA48" s="940"/>
      <c r="AB48" s="941"/>
    </row>
    <row r="49" spans="1:28">
      <c r="B49" s="584"/>
      <c r="C49" s="608" t="s">
        <v>421</v>
      </c>
      <c r="D49" s="916"/>
      <c r="E49" s="1640">
        <v>1365.1</v>
      </c>
      <c r="F49" s="1818"/>
      <c r="G49" s="1790"/>
      <c r="H49" s="1640">
        <v>38145</v>
      </c>
      <c r="I49" s="1558">
        <v>106.982</v>
      </c>
      <c r="J49" s="1640">
        <v>3062017</v>
      </c>
      <c r="K49" s="1558">
        <v>7.0220000000000002</v>
      </c>
      <c r="L49" s="1801">
        <v>103.976</v>
      </c>
      <c r="M49" s="933"/>
      <c r="N49" s="936">
        <v>203515</v>
      </c>
      <c r="O49" s="937">
        <f t="shared" si="0"/>
        <v>106.982</v>
      </c>
      <c r="P49" s="938">
        <v>68</v>
      </c>
      <c r="Q49" s="937">
        <f t="shared" si="1"/>
        <v>103.976</v>
      </c>
      <c r="R49" s="933"/>
      <c r="Z49" s="939"/>
      <c r="AA49" s="940"/>
      <c r="AB49" s="941"/>
    </row>
    <row r="50" spans="1:28">
      <c r="B50" s="584"/>
      <c r="C50" s="608" t="s">
        <v>422</v>
      </c>
      <c r="D50" s="916"/>
      <c r="E50" s="1640">
        <v>1374.9</v>
      </c>
      <c r="F50" s="1818"/>
      <c r="G50" s="1790"/>
      <c r="H50" s="1640">
        <v>41522</v>
      </c>
      <c r="I50" s="1558">
        <v>95.245999999999995</v>
      </c>
      <c r="J50" s="1640">
        <v>24743565</v>
      </c>
      <c r="K50" s="1558">
        <v>6.835</v>
      </c>
      <c r="L50" s="1801">
        <v>103.631</v>
      </c>
      <c r="M50" s="933"/>
      <c r="N50" s="936">
        <v>182011</v>
      </c>
      <c r="O50" s="937">
        <f t="shared" si="0"/>
        <v>95.245999999999995</v>
      </c>
      <c r="P50" s="938">
        <v>68.5</v>
      </c>
      <c r="Q50" s="937">
        <f t="shared" si="1"/>
        <v>103.631</v>
      </c>
      <c r="R50" s="933"/>
      <c r="Z50" s="939"/>
      <c r="AA50" s="940"/>
      <c r="AB50" s="941"/>
    </row>
    <row r="51" spans="1:28">
      <c r="B51" s="584"/>
      <c r="C51" s="608" t="s">
        <v>423</v>
      </c>
      <c r="D51" s="916"/>
      <c r="E51" s="1640">
        <v>1363.4</v>
      </c>
      <c r="F51" s="1818"/>
      <c r="G51" s="1790"/>
      <c r="H51" s="1640">
        <v>43761</v>
      </c>
      <c r="I51" s="1558">
        <v>97.265000000000001</v>
      </c>
      <c r="J51" s="1640">
        <v>3883556</v>
      </c>
      <c r="K51" s="1558">
        <v>6.6920000000000002</v>
      </c>
      <c r="L51" s="1801">
        <v>104.69</v>
      </c>
      <c r="M51" s="933"/>
      <c r="N51" s="936">
        <v>181994</v>
      </c>
      <c r="O51" s="937">
        <f t="shared" si="0"/>
        <v>97.265000000000001</v>
      </c>
      <c r="P51" s="938">
        <v>69.2</v>
      </c>
      <c r="Q51" s="937">
        <f t="shared" si="1"/>
        <v>104.69</v>
      </c>
      <c r="R51" s="933"/>
      <c r="Z51" s="939"/>
      <c r="AA51" s="940"/>
      <c r="AB51" s="941"/>
    </row>
    <row r="52" spans="1:28">
      <c r="B52" s="584"/>
      <c r="C52" s="608" t="s">
        <v>424</v>
      </c>
      <c r="D52" s="916"/>
      <c r="E52" s="1640">
        <v>1417.2</v>
      </c>
      <c r="F52" s="1818"/>
      <c r="G52" s="1790"/>
      <c r="H52" s="1640">
        <v>42176</v>
      </c>
      <c r="I52" s="1558">
        <v>96.106999999999999</v>
      </c>
      <c r="J52" s="1640">
        <v>3279094</v>
      </c>
      <c r="K52" s="1558">
        <v>6.6120000000000001</v>
      </c>
      <c r="L52" s="1801">
        <v>104.992</v>
      </c>
      <c r="M52" s="933"/>
      <c r="N52" s="936">
        <v>195357</v>
      </c>
      <c r="O52" s="937">
        <f t="shared" si="0"/>
        <v>96.106999999999999</v>
      </c>
      <c r="P52" s="938">
        <v>69.400000000000006</v>
      </c>
      <c r="Q52" s="937">
        <f t="shared" si="1"/>
        <v>104.992</v>
      </c>
      <c r="R52" s="933"/>
      <c r="Z52" s="939"/>
      <c r="AA52" s="940"/>
      <c r="AB52" s="941"/>
    </row>
    <row r="53" spans="1:28">
      <c r="B53" s="584"/>
      <c r="C53" s="608" t="s">
        <v>425</v>
      </c>
      <c r="D53" s="916"/>
      <c r="E53" s="1640">
        <v>1473.1</v>
      </c>
      <c r="F53" s="1818"/>
      <c r="G53" s="1790"/>
      <c r="H53" s="1640">
        <v>41916</v>
      </c>
      <c r="I53" s="1558">
        <v>101.54</v>
      </c>
      <c r="J53" s="1640">
        <v>5085522</v>
      </c>
      <c r="K53" s="1558">
        <v>6.5620000000000003</v>
      </c>
      <c r="L53" s="1801">
        <v>105.572</v>
      </c>
      <c r="M53" s="933"/>
      <c r="N53" s="936">
        <v>199227</v>
      </c>
      <c r="O53" s="937">
        <f t="shared" si="0"/>
        <v>101.54</v>
      </c>
      <c r="P53" s="938">
        <v>70.099999999999994</v>
      </c>
      <c r="Q53" s="937">
        <f t="shared" si="1"/>
        <v>105.572</v>
      </c>
      <c r="R53" s="933"/>
      <c r="Z53" s="939"/>
      <c r="AA53" s="940"/>
      <c r="AB53" s="941"/>
    </row>
    <row r="54" spans="1:28">
      <c r="B54" s="584"/>
      <c r="C54" s="608" t="s">
        <v>426</v>
      </c>
      <c r="D54" s="916"/>
      <c r="E54" s="1640">
        <v>1405</v>
      </c>
      <c r="F54" s="1818"/>
      <c r="G54" s="1790"/>
      <c r="H54" s="1640">
        <v>40583</v>
      </c>
      <c r="I54" s="1558">
        <v>97.251000000000005</v>
      </c>
      <c r="J54" s="1640">
        <v>2701409</v>
      </c>
      <c r="K54" s="1558">
        <v>6.51</v>
      </c>
      <c r="L54" s="1801">
        <v>105.255</v>
      </c>
      <c r="M54" s="933"/>
      <c r="N54" s="936">
        <v>194464</v>
      </c>
      <c r="O54" s="937">
        <f t="shared" si="0"/>
        <v>97.251000000000005</v>
      </c>
      <c r="P54" s="938">
        <v>70.099999999999994</v>
      </c>
      <c r="Q54" s="937">
        <f t="shared" si="1"/>
        <v>105.255</v>
      </c>
      <c r="R54" s="933"/>
      <c r="Z54" s="939"/>
      <c r="AA54" s="940"/>
      <c r="AB54" s="941"/>
    </row>
    <row r="55" spans="1:28">
      <c r="B55" s="584"/>
      <c r="C55" s="608" t="s">
        <v>166</v>
      </c>
      <c r="D55" s="916"/>
      <c r="E55" s="1640">
        <v>1412.7</v>
      </c>
      <c r="F55" s="1818"/>
      <c r="G55" s="1790"/>
      <c r="H55" s="1640">
        <v>39408</v>
      </c>
      <c r="I55" s="1558">
        <v>100.621</v>
      </c>
      <c r="J55" s="1640">
        <v>3079385</v>
      </c>
      <c r="K55" s="1558">
        <v>6.4779999999999998</v>
      </c>
      <c r="L55" s="1801">
        <v>104.76900000000001</v>
      </c>
      <c r="M55" s="933"/>
      <c r="N55" s="936">
        <v>188416</v>
      </c>
      <c r="O55" s="937">
        <f t="shared" si="0"/>
        <v>100.621</v>
      </c>
      <c r="P55" s="938">
        <v>70.3</v>
      </c>
      <c r="Q55" s="937">
        <f t="shared" si="1"/>
        <v>104.76900000000001</v>
      </c>
      <c r="R55" s="933"/>
      <c r="Z55" s="939"/>
      <c r="AA55" s="940"/>
      <c r="AB55" s="941"/>
    </row>
    <row r="56" spans="1:28">
      <c r="B56" s="584"/>
      <c r="C56" s="608" t="s">
        <v>167</v>
      </c>
      <c r="D56" s="916"/>
      <c r="E56" s="1640">
        <v>1450.4</v>
      </c>
      <c r="F56" s="1818"/>
      <c r="G56" s="1790"/>
      <c r="H56" s="1640">
        <v>39480</v>
      </c>
      <c r="I56" s="1558">
        <v>114.22199999999999</v>
      </c>
      <c r="J56" s="1640">
        <v>18786154</v>
      </c>
      <c r="K56" s="1558">
        <v>6.4279999999999999</v>
      </c>
      <c r="L56" s="1801">
        <v>105.14400000000001</v>
      </c>
      <c r="M56" s="933"/>
      <c r="N56" s="936">
        <v>194554</v>
      </c>
      <c r="O56" s="937">
        <f t="shared" si="0"/>
        <v>114.22199999999999</v>
      </c>
      <c r="P56" s="938">
        <v>69.5</v>
      </c>
      <c r="Q56" s="937">
        <f t="shared" si="1"/>
        <v>105.14400000000001</v>
      </c>
      <c r="R56" s="933"/>
      <c r="Z56" s="939"/>
      <c r="AA56" s="940"/>
      <c r="AB56" s="941"/>
    </row>
    <row r="57" spans="1:28">
      <c r="A57" s="921"/>
      <c r="B57" s="584"/>
      <c r="C57" s="611" t="s">
        <v>168</v>
      </c>
      <c r="D57" s="916"/>
      <c r="E57" s="1640">
        <v>1390.8</v>
      </c>
      <c r="F57" s="1818"/>
      <c r="G57" s="1790"/>
      <c r="H57" s="1640">
        <v>38942</v>
      </c>
      <c r="I57" s="1559">
        <v>105.843</v>
      </c>
      <c r="J57" s="1641">
        <v>3179976</v>
      </c>
      <c r="K57" s="1559">
        <v>6.3680000000000003</v>
      </c>
      <c r="L57" s="1802">
        <v>104.985</v>
      </c>
      <c r="M57" s="933"/>
      <c r="N57" s="936">
        <v>302852</v>
      </c>
      <c r="O57" s="937">
        <f t="shared" si="0"/>
        <v>105.843</v>
      </c>
      <c r="P57" s="938">
        <v>69.5</v>
      </c>
      <c r="Q57" s="937">
        <f t="shared" si="1"/>
        <v>104.985</v>
      </c>
      <c r="R57" s="933"/>
      <c r="Z57" s="939"/>
      <c r="AA57" s="940"/>
      <c r="AB57" s="941"/>
    </row>
    <row r="58" spans="1:28">
      <c r="A58" s="591">
        <v>1979</v>
      </c>
      <c r="B58" s="912" t="s">
        <v>429</v>
      </c>
      <c r="C58" s="606" t="s">
        <v>418</v>
      </c>
      <c r="D58" s="913"/>
      <c r="E58" s="1639">
        <v>1446.1</v>
      </c>
      <c r="F58" s="1817"/>
      <c r="G58" s="1789"/>
      <c r="H58" s="1639">
        <v>36747</v>
      </c>
      <c r="I58" s="1558">
        <v>103.041</v>
      </c>
      <c r="J58" s="1640">
        <v>3734023</v>
      </c>
      <c r="K58" s="1558">
        <v>6.3380000000000001</v>
      </c>
      <c r="L58" s="1801">
        <v>104.669</v>
      </c>
      <c r="M58" s="933"/>
      <c r="N58" s="936">
        <v>185664</v>
      </c>
      <c r="O58" s="937">
        <f t="shared" si="0"/>
        <v>103.041</v>
      </c>
      <c r="P58" s="938">
        <v>69.5</v>
      </c>
      <c r="Q58" s="937">
        <f t="shared" si="1"/>
        <v>104.669</v>
      </c>
      <c r="R58" s="933"/>
      <c r="Z58" s="939"/>
      <c r="AA58" s="940"/>
      <c r="AB58" s="941"/>
    </row>
    <row r="59" spans="1:28">
      <c r="B59" s="584"/>
      <c r="C59" s="608" t="s">
        <v>419</v>
      </c>
      <c r="D59" s="916"/>
      <c r="E59" s="1640">
        <v>1502.2</v>
      </c>
      <c r="F59" s="1818"/>
      <c r="G59" s="1790"/>
      <c r="H59" s="1640">
        <v>35313</v>
      </c>
      <c r="I59" s="1558">
        <v>98.97</v>
      </c>
      <c r="J59" s="1640">
        <v>6967453</v>
      </c>
      <c r="K59" s="1558">
        <v>6.3109999999999999</v>
      </c>
      <c r="L59" s="1801">
        <v>104.048</v>
      </c>
      <c r="M59" s="933"/>
      <c r="N59" s="936">
        <v>181442</v>
      </c>
      <c r="O59" s="937">
        <f t="shared" si="0"/>
        <v>98.97</v>
      </c>
      <c r="P59" s="938">
        <v>69.400000000000006</v>
      </c>
      <c r="Q59" s="937">
        <f t="shared" si="1"/>
        <v>104.048</v>
      </c>
      <c r="R59" s="933"/>
      <c r="Z59" s="939"/>
      <c r="AA59" s="940"/>
      <c r="AB59" s="941"/>
    </row>
    <row r="60" spans="1:28">
      <c r="B60" s="584"/>
      <c r="C60" s="608" t="s">
        <v>420</v>
      </c>
      <c r="D60" s="916"/>
      <c r="E60" s="1640">
        <v>1427.9</v>
      </c>
      <c r="F60" s="1818"/>
      <c r="G60" s="1790"/>
      <c r="H60" s="1640">
        <v>37076</v>
      </c>
      <c r="I60" s="1558">
        <v>106.67</v>
      </c>
      <c r="J60" s="1640">
        <v>2991107</v>
      </c>
      <c r="K60" s="1558">
        <v>6.29</v>
      </c>
      <c r="L60" s="1801">
        <v>103.858</v>
      </c>
      <c r="M60" s="933"/>
      <c r="N60" s="936">
        <v>217804</v>
      </c>
      <c r="O60" s="937">
        <f t="shared" si="0"/>
        <v>106.67</v>
      </c>
      <c r="P60" s="938">
        <v>70</v>
      </c>
      <c r="Q60" s="937">
        <f t="shared" si="1"/>
        <v>103.858</v>
      </c>
      <c r="R60" s="933"/>
      <c r="Z60" s="939"/>
      <c r="AA60" s="940"/>
      <c r="AB60" s="941"/>
    </row>
    <row r="61" spans="1:28">
      <c r="B61" s="584"/>
      <c r="C61" s="608" t="s">
        <v>421</v>
      </c>
      <c r="D61" s="916"/>
      <c r="E61" s="1640">
        <v>1401.9</v>
      </c>
      <c r="F61" s="1818"/>
      <c r="G61" s="1790"/>
      <c r="H61" s="1640">
        <v>36583</v>
      </c>
      <c r="I61" s="1558">
        <v>101.429</v>
      </c>
      <c r="J61" s="1640">
        <v>4891832</v>
      </c>
      <c r="K61" s="1558">
        <v>6.3079999999999998</v>
      </c>
      <c r="L61" s="1801">
        <v>104.265</v>
      </c>
      <c r="M61" s="933"/>
      <c r="N61" s="936">
        <v>206423</v>
      </c>
      <c r="O61" s="937">
        <f t="shared" si="0"/>
        <v>101.429</v>
      </c>
      <c r="P61" s="938">
        <v>70.900000000000006</v>
      </c>
      <c r="Q61" s="937">
        <f t="shared" si="1"/>
        <v>104.265</v>
      </c>
      <c r="R61" s="933"/>
      <c r="Z61" s="939"/>
      <c r="AA61" s="940"/>
      <c r="AB61" s="941"/>
    </row>
    <row r="62" spans="1:28">
      <c r="B62" s="584"/>
      <c r="C62" s="608" t="s">
        <v>422</v>
      </c>
      <c r="D62" s="916"/>
      <c r="E62" s="1640">
        <v>1517.5</v>
      </c>
      <c r="F62" s="1818"/>
      <c r="G62" s="1790"/>
      <c r="H62" s="1640">
        <v>40035</v>
      </c>
      <c r="I62" s="1558">
        <v>106.134</v>
      </c>
      <c r="J62" s="1640">
        <v>29944912</v>
      </c>
      <c r="K62" s="1558">
        <v>6.4260000000000002</v>
      </c>
      <c r="L62" s="1801">
        <v>104.38</v>
      </c>
      <c r="M62" s="933"/>
      <c r="N62" s="936">
        <v>193175</v>
      </c>
      <c r="O62" s="937">
        <f t="shared" si="0"/>
        <v>106.134</v>
      </c>
      <c r="P62" s="938">
        <v>71.5</v>
      </c>
      <c r="Q62" s="937">
        <f t="shared" si="1"/>
        <v>104.38</v>
      </c>
      <c r="R62" s="933"/>
      <c r="Z62" s="939"/>
      <c r="AA62" s="940"/>
      <c r="AB62" s="941"/>
    </row>
    <row r="63" spans="1:28">
      <c r="B63" s="584"/>
      <c r="C63" s="608" t="s">
        <v>423</v>
      </c>
      <c r="D63" s="916"/>
      <c r="E63" s="1640">
        <v>1463.4</v>
      </c>
      <c r="F63" s="1818"/>
      <c r="G63" s="1790"/>
      <c r="H63" s="1640">
        <v>41572</v>
      </c>
      <c r="I63" s="1558">
        <v>100.068</v>
      </c>
      <c r="J63" s="1640">
        <v>7931173</v>
      </c>
      <c r="K63" s="1558">
        <v>6.5339999999999998</v>
      </c>
      <c r="L63" s="1801">
        <v>103.468</v>
      </c>
      <c r="M63" s="933"/>
      <c r="N63" s="936">
        <v>182117</v>
      </c>
      <c r="O63" s="937">
        <f t="shared" si="0"/>
        <v>100.068</v>
      </c>
      <c r="P63" s="938">
        <v>71.599999999999994</v>
      </c>
      <c r="Q63" s="937">
        <f t="shared" si="1"/>
        <v>103.468</v>
      </c>
      <c r="R63" s="933"/>
      <c r="Z63" s="939"/>
      <c r="AA63" s="940"/>
      <c r="AB63" s="941"/>
    </row>
    <row r="64" spans="1:28">
      <c r="B64" s="584"/>
      <c r="C64" s="608" t="s">
        <v>424</v>
      </c>
      <c r="D64" s="916"/>
      <c r="E64" s="1640">
        <v>1428.5</v>
      </c>
      <c r="F64" s="1818"/>
      <c r="G64" s="1790"/>
      <c r="H64" s="1640">
        <v>40825</v>
      </c>
      <c r="I64" s="1558">
        <v>115.842</v>
      </c>
      <c r="J64" s="1640">
        <v>3500143</v>
      </c>
      <c r="K64" s="1558">
        <v>6.6449999999999996</v>
      </c>
      <c r="L64" s="1801">
        <v>104.035</v>
      </c>
      <c r="M64" s="933"/>
      <c r="N64" s="936">
        <v>226306</v>
      </c>
      <c r="O64" s="937">
        <f t="shared" si="0"/>
        <v>115.842</v>
      </c>
      <c r="P64" s="938">
        <v>72.2</v>
      </c>
      <c r="Q64" s="937">
        <f t="shared" si="1"/>
        <v>104.035</v>
      </c>
      <c r="R64" s="933"/>
      <c r="Z64" s="939"/>
      <c r="AA64" s="940"/>
      <c r="AB64" s="941"/>
    </row>
    <row r="65" spans="1:28">
      <c r="B65" s="584"/>
      <c r="C65" s="608" t="s">
        <v>425</v>
      </c>
      <c r="D65" s="916"/>
      <c r="E65" s="1640">
        <v>1490.8</v>
      </c>
      <c r="F65" s="1818"/>
      <c r="G65" s="1790"/>
      <c r="H65" s="1640">
        <v>40211</v>
      </c>
      <c r="I65" s="1558">
        <v>94.063999999999993</v>
      </c>
      <c r="J65" s="1640">
        <v>6869423</v>
      </c>
      <c r="K65" s="1558">
        <v>6.851</v>
      </c>
      <c r="L65" s="1801">
        <v>102.14</v>
      </c>
      <c r="M65" s="933"/>
      <c r="N65" s="936">
        <v>187400</v>
      </c>
      <c r="O65" s="937">
        <f t="shared" si="0"/>
        <v>94.063999999999993</v>
      </c>
      <c r="P65" s="938">
        <v>71.599999999999994</v>
      </c>
      <c r="Q65" s="937">
        <f t="shared" si="1"/>
        <v>102.14</v>
      </c>
      <c r="R65" s="933"/>
      <c r="Z65" s="939"/>
      <c r="AA65" s="940"/>
      <c r="AB65" s="941"/>
    </row>
    <row r="66" spans="1:28">
      <c r="B66" s="584"/>
      <c r="C66" s="608" t="s">
        <v>426</v>
      </c>
      <c r="D66" s="916"/>
      <c r="E66" s="1640">
        <v>1527.6</v>
      </c>
      <c r="F66" s="1818"/>
      <c r="G66" s="1790"/>
      <c r="H66" s="1640">
        <v>37721</v>
      </c>
      <c r="I66" s="1558">
        <v>97.025000000000006</v>
      </c>
      <c r="J66" s="1640">
        <v>2907085</v>
      </c>
      <c r="K66" s="1558">
        <v>7.0469999999999997</v>
      </c>
      <c r="L66" s="1801">
        <v>102.996</v>
      </c>
      <c r="M66" s="933"/>
      <c r="N66" s="936">
        <v>188678</v>
      </c>
      <c r="O66" s="937">
        <f t="shared" si="0"/>
        <v>97.025000000000006</v>
      </c>
      <c r="P66" s="938">
        <v>72.2</v>
      </c>
      <c r="Q66" s="937">
        <f t="shared" si="1"/>
        <v>102.996</v>
      </c>
      <c r="R66" s="933"/>
      <c r="Z66" s="939"/>
      <c r="AA66" s="940"/>
      <c r="AB66" s="941"/>
    </row>
    <row r="67" spans="1:28">
      <c r="B67" s="584"/>
      <c r="C67" s="608" t="s">
        <v>166</v>
      </c>
      <c r="D67" s="916"/>
      <c r="E67" s="1640">
        <v>1572.8</v>
      </c>
      <c r="F67" s="1818"/>
      <c r="G67" s="1790"/>
      <c r="H67" s="1640">
        <v>37743</v>
      </c>
      <c r="I67" s="1558">
        <v>105.59</v>
      </c>
      <c r="J67" s="1640">
        <v>3794019</v>
      </c>
      <c r="K67" s="1558">
        <v>7.1870000000000003</v>
      </c>
      <c r="L67" s="1801">
        <v>103.556</v>
      </c>
      <c r="M67" s="933"/>
      <c r="N67" s="936">
        <v>198949</v>
      </c>
      <c r="O67" s="937">
        <f t="shared" si="0"/>
        <v>105.59</v>
      </c>
      <c r="P67" s="938">
        <v>72.8</v>
      </c>
      <c r="Q67" s="937">
        <f t="shared" si="1"/>
        <v>103.556</v>
      </c>
      <c r="R67" s="933"/>
      <c r="Z67" s="939"/>
      <c r="AA67" s="940"/>
      <c r="AB67" s="941"/>
    </row>
    <row r="68" spans="1:28">
      <c r="B68" s="584"/>
      <c r="C68" s="608" t="s">
        <v>167</v>
      </c>
      <c r="D68" s="916"/>
      <c r="E68" s="1640">
        <v>1545.2</v>
      </c>
      <c r="F68" s="1818"/>
      <c r="G68" s="1790"/>
      <c r="H68" s="1640">
        <v>37456</v>
      </c>
      <c r="I68" s="1558">
        <v>92.331000000000003</v>
      </c>
      <c r="J68" s="1640">
        <v>23094579</v>
      </c>
      <c r="K68" s="1558">
        <v>7.3609999999999998</v>
      </c>
      <c r="L68" s="1801">
        <v>104.604</v>
      </c>
      <c r="M68" s="933"/>
      <c r="N68" s="936">
        <v>179634</v>
      </c>
      <c r="O68" s="937">
        <f t="shared" si="0"/>
        <v>92.331000000000003</v>
      </c>
      <c r="P68" s="938">
        <v>72.7</v>
      </c>
      <c r="Q68" s="937">
        <f t="shared" si="1"/>
        <v>104.604</v>
      </c>
      <c r="R68" s="933"/>
      <c r="Z68" s="939"/>
      <c r="AA68" s="940"/>
      <c r="AB68" s="941"/>
    </row>
    <row r="69" spans="1:28">
      <c r="B69" s="584"/>
      <c r="C69" s="611" t="s">
        <v>168</v>
      </c>
      <c r="D69" s="916"/>
      <c r="E69" s="1640">
        <v>1500.3</v>
      </c>
      <c r="F69" s="1818"/>
      <c r="G69" s="1790"/>
      <c r="H69" s="1640">
        <v>36171</v>
      </c>
      <c r="I69" s="1558">
        <v>101.721</v>
      </c>
      <c r="J69" s="1640">
        <v>3553982</v>
      </c>
      <c r="K69" s="1558">
        <v>7.5659999999999998</v>
      </c>
      <c r="L69" s="1801">
        <v>105.18</v>
      </c>
      <c r="M69" s="933"/>
      <c r="N69" s="936">
        <v>308065</v>
      </c>
      <c r="O69" s="937">
        <f t="shared" si="0"/>
        <v>101.721</v>
      </c>
      <c r="P69" s="938">
        <v>73.099999999999994</v>
      </c>
      <c r="Q69" s="937">
        <f t="shared" si="1"/>
        <v>105.18</v>
      </c>
      <c r="R69" s="933"/>
      <c r="Z69" s="939"/>
      <c r="AA69" s="940"/>
      <c r="AB69" s="941"/>
    </row>
    <row r="70" spans="1:28">
      <c r="A70" s="577">
        <v>1980</v>
      </c>
      <c r="B70" s="912" t="s">
        <v>430</v>
      </c>
      <c r="C70" s="606" t="s">
        <v>418</v>
      </c>
      <c r="D70" s="913"/>
      <c r="E70" s="1639">
        <v>1544.2</v>
      </c>
      <c r="F70" s="1817"/>
      <c r="G70" s="1709">
        <v>98.5</v>
      </c>
      <c r="H70" s="1639">
        <v>33792</v>
      </c>
      <c r="I70" s="1557">
        <v>95.385000000000005</v>
      </c>
      <c r="J70" s="1639">
        <v>4356909</v>
      </c>
      <c r="K70" s="1557">
        <v>7.6950000000000003</v>
      </c>
      <c r="L70" s="1800">
        <v>105.755</v>
      </c>
      <c r="M70" s="933"/>
      <c r="N70" s="936">
        <v>177096</v>
      </c>
      <c r="O70" s="937">
        <f t="shared" si="0"/>
        <v>95.385000000000005</v>
      </c>
      <c r="P70" s="938">
        <v>73.5</v>
      </c>
      <c r="Q70" s="937">
        <f t="shared" si="1"/>
        <v>105.755</v>
      </c>
      <c r="R70" s="933"/>
      <c r="Z70" s="939"/>
      <c r="AA70" s="940"/>
      <c r="AB70" s="941"/>
    </row>
    <row r="71" spans="1:28">
      <c r="B71" s="584"/>
      <c r="C71" s="608" t="s">
        <v>419</v>
      </c>
      <c r="D71" s="916"/>
      <c r="E71" s="1640">
        <v>1604.5</v>
      </c>
      <c r="F71" s="1818"/>
      <c r="G71" s="1790">
        <v>97.9</v>
      </c>
      <c r="H71" s="1640">
        <v>33165</v>
      </c>
      <c r="I71" s="1558">
        <v>87.534999999999997</v>
      </c>
      <c r="J71" s="1640">
        <v>7871472</v>
      </c>
      <c r="K71" s="1558">
        <v>7.8410000000000002</v>
      </c>
      <c r="L71" s="1801">
        <v>107.205</v>
      </c>
      <c r="M71" s="933"/>
      <c r="N71" s="936">
        <v>158825</v>
      </c>
      <c r="O71" s="937">
        <f t="shared" si="0"/>
        <v>87.534999999999997</v>
      </c>
      <c r="P71" s="938">
        <v>74.400000000000006</v>
      </c>
      <c r="Q71" s="937">
        <f t="shared" si="1"/>
        <v>107.205</v>
      </c>
      <c r="R71" s="933"/>
      <c r="Z71" s="939"/>
      <c r="AA71" s="940"/>
      <c r="AB71" s="941"/>
    </row>
    <row r="72" spans="1:28">
      <c r="B72" s="584"/>
      <c r="C72" s="608" t="s">
        <v>420</v>
      </c>
      <c r="D72" s="916"/>
      <c r="E72" s="1640">
        <v>1594.5</v>
      </c>
      <c r="F72" s="1818"/>
      <c r="G72" s="1790">
        <v>98</v>
      </c>
      <c r="H72" s="1640">
        <v>32935</v>
      </c>
      <c r="I72" s="1558">
        <v>95.736999999999995</v>
      </c>
      <c r="J72" s="1640">
        <v>3451451</v>
      </c>
      <c r="K72" s="1558">
        <v>8.31</v>
      </c>
      <c r="L72" s="1801">
        <v>106.714</v>
      </c>
      <c r="M72" s="933"/>
      <c r="N72" s="936">
        <v>208519</v>
      </c>
      <c r="O72" s="937">
        <f t="shared" si="0"/>
        <v>95.736999999999995</v>
      </c>
      <c r="P72" s="938">
        <v>74.7</v>
      </c>
      <c r="Q72" s="937">
        <f t="shared" si="1"/>
        <v>106.714</v>
      </c>
      <c r="R72" s="933"/>
      <c r="Z72" s="939"/>
      <c r="AA72" s="940"/>
      <c r="AB72" s="941"/>
    </row>
    <row r="73" spans="1:28">
      <c r="B73" s="584"/>
      <c r="C73" s="608" t="s">
        <v>421</v>
      </c>
      <c r="D73" s="916"/>
      <c r="E73" s="1640">
        <v>1510.9</v>
      </c>
      <c r="F73" s="1818"/>
      <c r="G73" s="1790">
        <v>100.2</v>
      </c>
      <c r="H73" s="1640">
        <v>33851</v>
      </c>
      <c r="I73" s="1558">
        <v>94.77</v>
      </c>
      <c r="J73" s="1640">
        <v>4819879</v>
      </c>
      <c r="K73" s="1558">
        <v>8.8070000000000004</v>
      </c>
      <c r="L73" s="1801">
        <v>107.898</v>
      </c>
      <c r="M73" s="933"/>
      <c r="N73" s="936">
        <v>195627</v>
      </c>
      <c r="O73" s="937">
        <f t="shared" si="0"/>
        <v>94.77</v>
      </c>
      <c r="P73" s="938">
        <v>76.5</v>
      </c>
      <c r="Q73" s="937">
        <f t="shared" si="1"/>
        <v>107.898</v>
      </c>
      <c r="R73" s="933"/>
      <c r="Z73" s="939"/>
      <c r="AA73" s="940"/>
      <c r="AB73" s="941"/>
    </row>
    <row r="74" spans="1:28">
      <c r="B74" s="584"/>
      <c r="C74" s="608" t="s">
        <v>422</v>
      </c>
      <c r="D74" s="916"/>
      <c r="E74" s="1640">
        <v>1623.2</v>
      </c>
      <c r="F74" s="1818"/>
      <c r="G74" s="1790">
        <v>100</v>
      </c>
      <c r="H74" s="1640">
        <v>36611</v>
      </c>
      <c r="I74" s="1558">
        <v>107.363</v>
      </c>
      <c r="J74" s="1640">
        <v>34964007</v>
      </c>
      <c r="K74" s="1558">
        <v>9.2210000000000001</v>
      </c>
      <c r="L74" s="1801">
        <v>107.273</v>
      </c>
      <c r="M74" s="933"/>
      <c r="N74" s="936">
        <v>207398</v>
      </c>
      <c r="O74" s="937">
        <f t="shared" si="0"/>
        <v>107.363</v>
      </c>
      <c r="P74" s="938">
        <v>76.7</v>
      </c>
      <c r="Q74" s="937">
        <f t="shared" si="1"/>
        <v>107.273</v>
      </c>
      <c r="R74" s="933"/>
      <c r="Z74" s="939"/>
      <c r="AA74" s="940"/>
      <c r="AB74" s="941"/>
    </row>
    <row r="75" spans="1:28">
      <c r="B75" s="584"/>
      <c r="C75" s="608" t="s">
        <v>423</v>
      </c>
      <c r="D75" s="916"/>
      <c r="E75" s="1640">
        <v>1594.9</v>
      </c>
      <c r="F75" s="1818"/>
      <c r="G75" s="1790">
        <v>99.8</v>
      </c>
      <c r="H75" s="1640">
        <v>37402</v>
      </c>
      <c r="I75" s="1558">
        <v>119.989</v>
      </c>
      <c r="J75" s="1640">
        <v>8922662</v>
      </c>
      <c r="K75" s="1558">
        <v>9.4450000000000003</v>
      </c>
      <c r="L75" s="1801">
        <v>107.821</v>
      </c>
      <c r="M75" s="933"/>
      <c r="N75" s="936">
        <v>218521</v>
      </c>
      <c r="O75" s="937">
        <f t="shared" si="0"/>
        <v>119.989</v>
      </c>
      <c r="P75" s="938">
        <v>77.2</v>
      </c>
      <c r="Q75" s="937">
        <f t="shared" si="1"/>
        <v>107.821</v>
      </c>
      <c r="R75" s="933"/>
      <c r="Z75" s="939"/>
      <c r="AA75" s="940"/>
      <c r="AB75" s="941"/>
    </row>
    <row r="76" spans="1:28">
      <c r="B76" s="584"/>
      <c r="C76" s="608" t="s">
        <v>424</v>
      </c>
      <c r="D76" s="916"/>
      <c r="E76" s="1640">
        <v>1564.8</v>
      </c>
      <c r="F76" s="1818"/>
      <c r="G76" s="1790">
        <v>99.7</v>
      </c>
      <c r="H76" s="1640">
        <v>38330</v>
      </c>
      <c r="I76" s="1558">
        <v>115.133</v>
      </c>
      <c r="J76" s="1640">
        <v>4883769</v>
      </c>
      <c r="K76" s="1558">
        <v>9.5259999999999998</v>
      </c>
      <c r="L76" s="1801">
        <v>107.06399999999999</v>
      </c>
      <c r="M76" s="933"/>
      <c r="N76" s="936">
        <v>260553</v>
      </c>
      <c r="O76" s="937">
        <f t="shared" si="0"/>
        <v>115.133</v>
      </c>
      <c r="P76" s="938">
        <v>77.3</v>
      </c>
      <c r="Q76" s="937">
        <f t="shared" si="1"/>
        <v>107.06399999999999</v>
      </c>
      <c r="R76" s="933"/>
      <c r="Z76" s="939"/>
      <c r="AA76" s="940"/>
      <c r="AB76" s="941"/>
    </row>
    <row r="77" spans="1:28">
      <c r="B77" s="584"/>
      <c r="C77" s="608" t="s">
        <v>425</v>
      </c>
      <c r="D77" s="916"/>
      <c r="E77" s="1640">
        <v>1609.6</v>
      </c>
      <c r="F77" s="1818"/>
      <c r="G77" s="1790">
        <v>99.5</v>
      </c>
      <c r="H77" s="1640">
        <v>37158</v>
      </c>
      <c r="I77" s="1558">
        <v>121.425</v>
      </c>
      <c r="J77" s="1640">
        <v>7106615</v>
      </c>
      <c r="K77" s="1558">
        <v>9.5060000000000002</v>
      </c>
      <c r="L77" s="1801">
        <v>108.24</v>
      </c>
      <c r="M77" s="933"/>
      <c r="N77" s="936">
        <v>227550</v>
      </c>
      <c r="O77" s="937">
        <f t="shared" si="0"/>
        <v>121.425</v>
      </c>
      <c r="P77" s="938">
        <v>77.5</v>
      </c>
      <c r="Q77" s="937">
        <f t="shared" si="1"/>
        <v>108.24</v>
      </c>
      <c r="R77" s="933"/>
      <c r="Z77" s="939"/>
      <c r="AA77" s="940"/>
      <c r="AB77" s="941"/>
    </row>
    <row r="78" spans="1:28">
      <c r="B78" s="584"/>
      <c r="C78" s="608" t="s">
        <v>426</v>
      </c>
      <c r="D78" s="916"/>
      <c r="E78" s="1640">
        <v>1608.7</v>
      </c>
      <c r="F78" s="1818"/>
      <c r="G78" s="1790">
        <v>99.3</v>
      </c>
      <c r="H78" s="1640">
        <v>35878</v>
      </c>
      <c r="I78" s="1558">
        <v>108.40900000000001</v>
      </c>
      <c r="J78" s="1640">
        <v>3639610</v>
      </c>
      <c r="K78" s="1558">
        <v>9.3610000000000007</v>
      </c>
      <c r="L78" s="1801">
        <v>108.449</v>
      </c>
      <c r="M78" s="933"/>
      <c r="N78" s="936">
        <v>204544</v>
      </c>
      <c r="O78" s="937">
        <f t="shared" si="0"/>
        <v>108.40900000000001</v>
      </c>
      <c r="P78" s="938">
        <v>78.3</v>
      </c>
      <c r="Q78" s="937">
        <f t="shared" si="1"/>
        <v>108.449</v>
      </c>
      <c r="R78" s="933"/>
      <c r="Z78" s="939"/>
      <c r="AA78" s="940"/>
      <c r="AB78" s="941"/>
    </row>
    <row r="79" spans="1:28">
      <c r="B79" s="584"/>
      <c r="C79" s="608" t="s">
        <v>166</v>
      </c>
      <c r="D79" s="916"/>
      <c r="E79" s="1640">
        <v>1571.2</v>
      </c>
      <c r="F79" s="1818"/>
      <c r="G79" s="1790">
        <v>99.2</v>
      </c>
      <c r="H79" s="1640">
        <v>37089</v>
      </c>
      <c r="I79" s="1558">
        <v>127.527</v>
      </c>
      <c r="J79" s="1640">
        <v>4253459</v>
      </c>
      <c r="K79" s="1558">
        <v>9.2720000000000002</v>
      </c>
      <c r="L79" s="1801">
        <v>107.69199999999999</v>
      </c>
      <c r="M79" s="933"/>
      <c r="N79" s="936">
        <v>253713</v>
      </c>
      <c r="O79" s="937">
        <f t="shared" si="0"/>
        <v>127.527</v>
      </c>
      <c r="P79" s="938">
        <v>78.400000000000006</v>
      </c>
      <c r="Q79" s="937">
        <f t="shared" si="1"/>
        <v>107.69199999999999</v>
      </c>
      <c r="R79" s="933"/>
      <c r="Z79" s="939"/>
      <c r="AA79" s="940"/>
      <c r="AB79" s="941"/>
    </row>
    <row r="80" spans="1:28">
      <c r="B80" s="584"/>
      <c r="C80" s="608" t="s">
        <v>167</v>
      </c>
      <c r="D80" s="916"/>
      <c r="E80" s="1640">
        <v>1587.9</v>
      </c>
      <c r="F80" s="1818"/>
      <c r="G80" s="1790">
        <v>99.2</v>
      </c>
      <c r="H80" s="1640">
        <v>35981</v>
      </c>
      <c r="I80" s="1558">
        <v>119.056</v>
      </c>
      <c r="J80" s="1640">
        <v>29137841</v>
      </c>
      <c r="K80" s="1558">
        <v>9.1319999999999997</v>
      </c>
      <c r="L80" s="1801">
        <v>107.84</v>
      </c>
      <c r="M80" s="933"/>
      <c r="N80" s="936">
        <v>213865</v>
      </c>
      <c r="O80" s="937">
        <f t="shared" si="0"/>
        <v>119.056</v>
      </c>
      <c r="P80" s="938">
        <v>78.400000000000006</v>
      </c>
      <c r="Q80" s="937">
        <f t="shared" si="1"/>
        <v>107.84</v>
      </c>
      <c r="R80" s="933"/>
      <c r="Z80" s="939"/>
      <c r="AA80" s="940"/>
      <c r="AB80" s="941"/>
    </row>
    <row r="81" spans="1:28">
      <c r="A81" s="921"/>
      <c r="B81" s="935"/>
      <c r="C81" s="611" t="s">
        <v>168</v>
      </c>
      <c r="D81" s="923"/>
      <c r="E81" s="1641">
        <v>1560.2</v>
      </c>
      <c r="F81" s="1819"/>
      <c r="G81" s="1791">
        <v>99</v>
      </c>
      <c r="H81" s="1641">
        <v>36275</v>
      </c>
      <c r="I81" s="1559">
        <v>103.426</v>
      </c>
      <c r="J81" s="1641">
        <v>3341805</v>
      </c>
      <c r="K81" s="1559">
        <v>8.8629999999999995</v>
      </c>
      <c r="L81" s="1802">
        <v>106.703</v>
      </c>
      <c r="M81" s="933"/>
      <c r="N81" s="936">
        <v>318618</v>
      </c>
      <c r="O81" s="937">
        <f t="shared" si="0"/>
        <v>103.426</v>
      </c>
      <c r="P81" s="938">
        <v>78</v>
      </c>
      <c r="Q81" s="937">
        <f t="shared" si="1"/>
        <v>106.703</v>
      </c>
      <c r="R81" s="933"/>
      <c r="Z81" s="939"/>
      <c r="AA81" s="940"/>
      <c r="AB81" s="941"/>
    </row>
    <row r="82" spans="1:28">
      <c r="A82" s="591">
        <v>1981</v>
      </c>
      <c r="B82" s="584" t="s">
        <v>431</v>
      </c>
      <c r="C82" s="606" t="s">
        <v>418</v>
      </c>
      <c r="D82" s="916"/>
      <c r="E82" s="1640">
        <v>1642.8</v>
      </c>
      <c r="F82" s="1818"/>
      <c r="G82" s="1790">
        <v>98.8</v>
      </c>
      <c r="H82" s="1640">
        <v>34274</v>
      </c>
      <c r="I82" s="1558">
        <v>120.998</v>
      </c>
      <c r="J82" s="1640">
        <v>4716611</v>
      </c>
      <c r="K82" s="1558">
        <v>8.7210000000000001</v>
      </c>
      <c r="L82" s="1801">
        <v>107.755</v>
      </c>
      <c r="M82" s="933"/>
      <c r="N82" s="936">
        <v>214283</v>
      </c>
      <c r="O82" s="937">
        <f t="shared" si="0"/>
        <v>120.998</v>
      </c>
      <c r="P82" s="938">
        <v>79.2</v>
      </c>
      <c r="Q82" s="937">
        <f t="shared" si="1"/>
        <v>107.755</v>
      </c>
      <c r="R82" s="933"/>
      <c r="Z82" s="939"/>
      <c r="AA82" s="940"/>
      <c r="AB82" s="941"/>
    </row>
    <row r="83" spans="1:28">
      <c r="B83" s="584"/>
      <c r="C83" s="608" t="s">
        <v>419</v>
      </c>
      <c r="D83" s="916"/>
      <c r="E83" s="1640">
        <v>1639.9</v>
      </c>
      <c r="F83" s="1818"/>
      <c r="G83" s="1790">
        <v>99</v>
      </c>
      <c r="H83" s="1640">
        <v>33721</v>
      </c>
      <c r="I83" s="1558">
        <v>126.532</v>
      </c>
      <c r="J83" s="1640">
        <v>8625846</v>
      </c>
      <c r="K83" s="1558">
        <v>8.6669999999999998</v>
      </c>
      <c r="L83" s="1801">
        <v>106.048</v>
      </c>
      <c r="M83" s="933"/>
      <c r="N83" s="936">
        <v>200965</v>
      </c>
      <c r="O83" s="937">
        <f t="shared" si="0"/>
        <v>126.532</v>
      </c>
      <c r="P83" s="938">
        <v>78.900000000000006</v>
      </c>
      <c r="Q83" s="937">
        <f t="shared" si="1"/>
        <v>106.048</v>
      </c>
      <c r="R83" s="933"/>
      <c r="Z83" s="939"/>
      <c r="AA83" s="940"/>
      <c r="AB83" s="941"/>
    </row>
    <row r="84" spans="1:28">
      <c r="B84" s="584"/>
      <c r="C84" s="608" t="s">
        <v>420</v>
      </c>
      <c r="D84" s="916"/>
      <c r="E84" s="1640">
        <v>1603.7</v>
      </c>
      <c r="F84" s="1818"/>
      <c r="G84" s="1790">
        <v>98.8</v>
      </c>
      <c r="H84" s="1640">
        <v>35206</v>
      </c>
      <c r="I84" s="1558">
        <v>113.203</v>
      </c>
      <c r="J84" s="1640">
        <v>4325975</v>
      </c>
      <c r="K84" s="1558">
        <v>8.5890000000000004</v>
      </c>
      <c r="L84" s="1801">
        <v>106.024</v>
      </c>
      <c r="M84" s="933"/>
      <c r="N84" s="936">
        <v>236049</v>
      </c>
      <c r="O84" s="937">
        <f t="shared" si="0"/>
        <v>113.203</v>
      </c>
      <c r="P84" s="938">
        <v>79.2</v>
      </c>
      <c r="Q84" s="937">
        <f t="shared" si="1"/>
        <v>106.024</v>
      </c>
      <c r="R84" s="933"/>
      <c r="Z84" s="939"/>
      <c r="AA84" s="940"/>
      <c r="AB84" s="941"/>
    </row>
    <row r="85" spans="1:28">
      <c r="B85" s="584"/>
      <c r="C85" s="608" t="s">
        <v>421</v>
      </c>
      <c r="D85" s="916"/>
      <c r="E85" s="1640">
        <v>1576.2</v>
      </c>
      <c r="F85" s="1818"/>
      <c r="G85" s="1790">
        <v>100.5</v>
      </c>
      <c r="H85" s="1640">
        <v>37647</v>
      </c>
      <c r="I85" s="1558">
        <v>109.946</v>
      </c>
      <c r="J85" s="1640">
        <v>5644385</v>
      </c>
      <c r="K85" s="1558">
        <v>8.4619999999999997</v>
      </c>
      <c r="L85" s="1801">
        <v>104.05200000000001</v>
      </c>
      <c r="M85" s="933"/>
      <c r="N85" s="936">
        <v>215085</v>
      </c>
      <c r="O85" s="937">
        <f t="shared" si="0"/>
        <v>109.946</v>
      </c>
      <c r="P85" s="938">
        <v>79.599999999999994</v>
      </c>
      <c r="Q85" s="937">
        <f t="shared" si="1"/>
        <v>104.05200000000001</v>
      </c>
      <c r="R85" s="933"/>
      <c r="Z85" s="939"/>
      <c r="AA85" s="940"/>
      <c r="AB85" s="941"/>
    </row>
    <row r="86" spans="1:28">
      <c r="B86" s="584"/>
      <c r="C86" s="608" t="s">
        <v>422</v>
      </c>
      <c r="D86" s="916"/>
      <c r="E86" s="1640">
        <v>1589.7</v>
      </c>
      <c r="F86" s="1818"/>
      <c r="G86" s="1790">
        <v>100.8</v>
      </c>
      <c r="H86" s="1640">
        <v>38835</v>
      </c>
      <c r="I86" s="1558">
        <v>100.593</v>
      </c>
      <c r="J86" s="1640">
        <v>41979769</v>
      </c>
      <c r="K86" s="1558">
        <v>8.3480000000000008</v>
      </c>
      <c r="L86" s="1801">
        <v>104.563</v>
      </c>
      <c r="M86" s="933"/>
      <c r="N86" s="936">
        <v>208628</v>
      </c>
      <c r="O86" s="937">
        <f t="shared" ref="O86:O149" si="2">ROUND(N86/N74*100,3)</f>
        <v>100.593</v>
      </c>
      <c r="P86" s="938">
        <v>80.2</v>
      </c>
      <c r="Q86" s="937">
        <f t="shared" ref="Q86:Q149" si="3">ROUND(P86/P74*100,3)</f>
        <v>104.563</v>
      </c>
      <c r="R86" s="933"/>
      <c r="Z86" s="939"/>
      <c r="AA86" s="940"/>
      <c r="AB86" s="941"/>
    </row>
    <row r="87" spans="1:28">
      <c r="B87" s="584"/>
      <c r="C87" s="608" t="s">
        <v>423</v>
      </c>
      <c r="D87" s="916"/>
      <c r="E87" s="1640">
        <v>1526.7</v>
      </c>
      <c r="F87" s="1818"/>
      <c r="G87" s="1790">
        <v>101.2</v>
      </c>
      <c r="H87" s="1640">
        <v>41034</v>
      </c>
      <c r="I87" s="1558">
        <v>83.539000000000001</v>
      </c>
      <c r="J87" s="1640">
        <v>6973578</v>
      </c>
      <c r="K87" s="1558">
        <v>8.25</v>
      </c>
      <c r="L87" s="1801">
        <v>103.886</v>
      </c>
      <c r="M87" s="933"/>
      <c r="N87" s="936">
        <v>182550</v>
      </c>
      <c r="O87" s="937">
        <f t="shared" si="2"/>
        <v>83.539000000000001</v>
      </c>
      <c r="P87" s="938">
        <v>80.2</v>
      </c>
      <c r="Q87" s="937">
        <f t="shared" si="3"/>
        <v>103.886</v>
      </c>
      <c r="R87" s="933"/>
      <c r="Z87" s="939"/>
      <c r="AA87" s="940"/>
      <c r="AB87" s="941"/>
    </row>
    <row r="88" spans="1:28">
      <c r="B88" s="584"/>
      <c r="C88" s="608" t="s">
        <v>424</v>
      </c>
      <c r="D88" s="916"/>
      <c r="E88" s="1640">
        <v>1513.3</v>
      </c>
      <c r="F88" s="1818"/>
      <c r="G88" s="1790">
        <v>101.1</v>
      </c>
      <c r="H88" s="1640">
        <v>40792</v>
      </c>
      <c r="I88" s="1558">
        <v>86.813999999999993</v>
      </c>
      <c r="J88" s="1640">
        <v>5243634</v>
      </c>
      <c r="K88" s="1558">
        <v>8.2149999999999999</v>
      </c>
      <c r="L88" s="1801">
        <v>103.881</v>
      </c>
      <c r="M88" s="933"/>
      <c r="N88" s="936">
        <v>226197</v>
      </c>
      <c r="O88" s="937">
        <f t="shared" si="2"/>
        <v>86.813999999999993</v>
      </c>
      <c r="P88" s="938">
        <v>80.3</v>
      </c>
      <c r="Q88" s="937">
        <f t="shared" si="3"/>
        <v>103.881</v>
      </c>
      <c r="R88" s="933"/>
      <c r="Z88" s="939"/>
      <c r="AA88" s="940"/>
      <c r="AB88" s="941"/>
    </row>
    <row r="89" spans="1:28">
      <c r="B89" s="584"/>
      <c r="C89" s="608" t="s">
        <v>425</v>
      </c>
      <c r="D89" s="916"/>
      <c r="E89" s="1640">
        <v>1516.4</v>
      </c>
      <c r="F89" s="1818"/>
      <c r="G89" s="1790">
        <v>100.7</v>
      </c>
      <c r="H89" s="1640">
        <v>40175</v>
      </c>
      <c r="I89" s="1558">
        <v>98.646000000000001</v>
      </c>
      <c r="J89" s="1640">
        <v>7764703</v>
      </c>
      <c r="K89" s="1558">
        <v>8.1950000000000003</v>
      </c>
      <c r="L89" s="1801">
        <v>103.871</v>
      </c>
      <c r="M89" s="933"/>
      <c r="N89" s="936">
        <v>224470</v>
      </c>
      <c r="O89" s="937">
        <f t="shared" si="2"/>
        <v>98.646000000000001</v>
      </c>
      <c r="P89" s="938">
        <v>80.5</v>
      </c>
      <c r="Q89" s="937">
        <f t="shared" si="3"/>
        <v>103.871</v>
      </c>
      <c r="R89" s="933"/>
      <c r="Z89" s="939"/>
      <c r="AA89" s="940"/>
      <c r="AB89" s="941"/>
    </row>
    <row r="90" spans="1:28">
      <c r="B90" s="584"/>
      <c r="C90" s="608" t="s">
        <v>426</v>
      </c>
      <c r="D90" s="916"/>
      <c r="E90" s="1640">
        <v>1450.8</v>
      </c>
      <c r="F90" s="1818"/>
      <c r="G90" s="1790">
        <v>100.6</v>
      </c>
      <c r="H90" s="1640">
        <v>39674</v>
      </c>
      <c r="I90" s="1558">
        <v>99.147000000000006</v>
      </c>
      <c r="J90" s="1640">
        <v>3785496</v>
      </c>
      <c r="K90" s="1558">
        <v>8.1839999999999993</v>
      </c>
      <c r="L90" s="1801">
        <v>103.70399999999999</v>
      </c>
      <c r="M90" s="933"/>
      <c r="N90" s="936">
        <v>202800</v>
      </c>
      <c r="O90" s="937">
        <f t="shared" si="2"/>
        <v>99.147000000000006</v>
      </c>
      <c r="P90" s="938">
        <v>81.2</v>
      </c>
      <c r="Q90" s="937">
        <f t="shared" si="3"/>
        <v>103.70399999999999</v>
      </c>
      <c r="R90" s="933"/>
      <c r="Z90" s="939"/>
      <c r="AA90" s="940"/>
      <c r="AB90" s="941"/>
    </row>
    <row r="91" spans="1:28">
      <c r="B91" s="584"/>
      <c r="C91" s="608" t="s">
        <v>166</v>
      </c>
      <c r="D91" s="916"/>
      <c r="E91" s="1640">
        <v>1452.2</v>
      </c>
      <c r="F91" s="1818"/>
      <c r="G91" s="1790">
        <v>100.8</v>
      </c>
      <c r="H91" s="1640">
        <v>39137</v>
      </c>
      <c r="I91" s="1558">
        <v>77.914000000000001</v>
      </c>
      <c r="J91" s="1640">
        <v>4608532</v>
      </c>
      <c r="K91" s="1558">
        <v>8.1790000000000003</v>
      </c>
      <c r="L91" s="1801">
        <v>103.571</v>
      </c>
      <c r="M91" s="933"/>
      <c r="N91" s="936">
        <v>197678</v>
      </c>
      <c r="O91" s="937">
        <f t="shared" si="2"/>
        <v>77.914000000000001</v>
      </c>
      <c r="P91" s="938">
        <v>81.2</v>
      </c>
      <c r="Q91" s="937">
        <f t="shared" si="3"/>
        <v>103.571</v>
      </c>
      <c r="R91" s="933"/>
      <c r="Z91" s="939"/>
      <c r="AA91" s="940"/>
      <c r="AB91" s="941"/>
    </row>
    <row r="92" spans="1:28">
      <c r="B92" s="584"/>
      <c r="C92" s="608" t="s">
        <v>167</v>
      </c>
      <c r="D92" s="916"/>
      <c r="E92" s="1640">
        <v>1432.6</v>
      </c>
      <c r="F92" s="1818"/>
      <c r="G92" s="1790">
        <v>101.3</v>
      </c>
      <c r="H92" s="1640">
        <v>38182</v>
      </c>
      <c r="I92" s="1558">
        <v>95.637</v>
      </c>
      <c r="J92" s="1640">
        <v>31183798</v>
      </c>
      <c r="K92" s="1558">
        <v>8.1769999999999996</v>
      </c>
      <c r="L92" s="1801">
        <v>103.06100000000001</v>
      </c>
      <c r="M92" s="933"/>
      <c r="N92" s="936">
        <v>204535</v>
      </c>
      <c r="O92" s="937">
        <f t="shared" si="2"/>
        <v>95.637</v>
      </c>
      <c r="P92" s="938">
        <v>80.8</v>
      </c>
      <c r="Q92" s="937">
        <f t="shared" si="3"/>
        <v>103.06100000000001</v>
      </c>
      <c r="R92" s="933"/>
      <c r="Z92" s="939"/>
      <c r="AA92" s="940"/>
      <c r="AB92" s="941"/>
    </row>
    <row r="93" spans="1:28">
      <c r="B93" s="584"/>
      <c r="C93" s="611" t="s">
        <v>168</v>
      </c>
      <c r="D93" s="916"/>
      <c r="E93" s="1640">
        <v>1420.9</v>
      </c>
      <c r="F93" s="1818"/>
      <c r="G93" s="1790">
        <v>101.1</v>
      </c>
      <c r="H93" s="1640">
        <v>39028</v>
      </c>
      <c r="I93" s="1558">
        <v>101.905</v>
      </c>
      <c r="J93" s="1640">
        <v>4099434</v>
      </c>
      <c r="K93" s="1558">
        <v>8.0939999999999994</v>
      </c>
      <c r="L93" s="1801">
        <v>103.59</v>
      </c>
      <c r="M93" s="933"/>
      <c r="N93" s="936">
        <v>324689</v>
      </c>
      <c r="O93" s="937">
        <f t="shared" si="2"/>
        <v>101.905</v>
      </c>
      <c r="P93" s="938">
        <v>80.8</v>
      </c>
      <c r="Q93" s="937">
        <f t="shared" si="3"/>
        <v>103.59</v>
      </c>
      <c r="R93" s="933"/>
      <c r="Z93" s="939"/>
      <c r="AA93" s="940"/>
      <c r="AB93" s="941"/>
    </row>
    <row r="94" spans="1:28">
      <c r="A94" s="577">
        <v>1982</v>
      </c>
      <c r="B94" s="912" t="s">
        <v>432</v>
      </c>
      <c r="C94" s="606" t="s">
        <v>418</v>
      </c>
      <c r="D94" s="913"/>
      <c r="E94" s="1639">
        <v>1523</v>
      </c>
      <c r="F94" s="1817"/>
      <c r="G94" s="1789">
        <v>100.6</v>
      </c>
      <c r="H94" s="1639">
        <v>36508</v>
      </c>
      <c r="I94" s="1557">
        <v>105.616</v>
      </c>
      <c r="J94" s="1639">
        <v>5045357</v>
      </c>
      <c r="K94" s="1557">
        <v>7.9859999999999998</v>
      </c>
      <c r="L94" s="1800">
        <v>101.89400000000001</v>
      </c>
      <c r="M94" s="933"/>
      <c r="N94" s="936">
        <v>226317</v>
      </c>
      <c r="O94" s="937">
        <f t="shared" si="2"/>
        <v>105.616</v>
      </c>
      <c r="P94" s="938">
        <v>80.7</v>
      </c>
      <c r="Q94" s="937">
        <f t="shared" si="3"/>
        <v>101.89400000000001</v>
      </c>
      <c r="R94" s="933"/>
      <c r="Z94" s="939"/>
      <c r="AA94" s="940"/>
      <c r="AB94" s="941"/>
    </row>
    <row r="95" spans="1:28">
      <c r="B95" s="584"/>
      <c r="C95" s="608" t="s">
        <v>419</v>
      </c>
      <c r="D95" s="916"/>
      <c r="E95" s="1640">
        <v>1488.6</v>
      </c>
      <c r="F95" s="1818"/>
      <c r="G95" s="1790">
        <v>100.3</v>
      </c>
      <c r="H95" s="1640">
        <v>36055</v>
      </c>
      <c r="I95" s="1558">
        <v>115.863</v>
      </c>
      <c r="J95" s="1640">
        <v>9052638</v>
      </c>
      <c r="K95" s="1558">
        <v>7.8609999999999998</v>
      </c>
      <c r="L95" s="1801">
        <v>102.28100000000001</v>
      </c>
      <c r="M95" s="933"/>
      <c r="N95" s="936">
        <v>232844</v>
      </c>
      <c r="O95" s="937">
        <f t="shared" si="2"/>
        <v>115.863</v>
      </c>
      <c r="P95" s="938">
        <v>80.7</v>
      </c>
      <c r="Q95" s="937">
        <f t="shared" si="3"/>
        <v>102.28100000000001</v>
      </c>
      <c r="R95" s="933"/>
      <c r="Z95" s="939"/>
      <c r="AA95" s="940"/>
      <c r="AB95" s="941"/>
    </row>
    <row r="96" spans="1:28">
      <c r="B96" s="584"/>
      <c r="C96" s="608" t="s">
        <v>420</v>
      </c>
      <c r="D96" s="916"/>
      <c r="E96" s="1640">
        <v>1496</v>
      </c>
      <c r="F96" s="1818"/>
      <c r="G96" s="1790">
        <v>100.3</v>
      </c>
      <c r="H96" s="1640">
        <v>38345</v>
      </c>
      <c r="I96" s="1558">
        <v>113.265</v>
      </c>
      <c r="J96" s="1640">
        <v>4438748</v>
      </c>
      <c r="K96" s="1558">
        <v>7.7809999999999997</v>
      </c>
      <c r="L96" s="1801">
        <v>101.768</v>
      </c>
      <c r="M96" s="933"/>
      <c r="N96" s="936">
        <v>267360</v>
      </c>
      <c r="O96" s="937">
        <f t="shared" si="2"/>
        <v>113.265</v>
      </c>
      <c r="P96" s="938">
        <v>80.599999999999994</v>
      </c>
      <c r="Q96" s="937">
        <f t="shared" si="3"/>
        <v>101.768</v>
      </c>
      <c r="R96" s="933"/>
      <c r="Z96" s="939"/>
      <c r="AA96" s="940"/>
      <c r="AB96" s="941"/>
    </row>
    <row r="97" spans="1:28">
      <c r="B97" s="584"/>
      <c r="C97" s="608" t="s">
        <v>421</v>
      </c>
      <c r="D97" s="916"/>
      <c r="E97" s="1640">
        <v>1491.7</v>
      </c>
      <c r="F97" s="1818"/>
      <c r="G97" s="1790">
        <v>101.9</v>
      </c>
      <c r="H97" s="1640">
        <v>38822</v>
      </c>
      <c r="I97" s="1558">
        <v>111.871</v>
      </c>
      <c r="J97" s="1640">
        <v>5605714</v>
      </c>
      <c r="K97" s="1558">
        <v>7.7510000000000003</v>
      </c>
      <c r="L97" s="1801">
        <v>102.387</v>
      </c>
      <c r="M97" s="933"/>
      <c r="N97" s="936">
        <v>240617</v>
      </c>
      <c r="O97" s="937">
        <f t="shared" si="2"/>
        <v>111.871</v>
      </c>
      <c r="P97" s="938">
        <v>81.5</v>
      </c>
      <c r="Q97" s="937">
        <f t="shared" si="3"/>
        <v>102.387</v>
      </c>
      <c r="R97" s="933"/>
      <c r="Z97" s="939"/>
      <c r="AA97" s="940"/>
      <c r="AB97" s="941"/>
    </row>
    <row r="98" spans="1:28">
      <c r="B98" s="584"/>
      <c r="C98" s="608" t="s">
        <v>422</v>
      </c>
      <c r="D98" s="916"/>
      <c r="E98" s="1640">
        <v>1490.5</v>
      </c>
      <c r="F98" s="1818"/>
      <c r="G98" s="1790">
        <v>101.6</v>
      </c>
      <c r="H98" s="1640">
        <v>41366</v>
      </c>
      <c r="I98" s="1558">
        <v>120.119</v>
      </c>
      <c r="J98" s="1640">
        <v>40677803</v>
      </c>
      <c r="K98" s="1558">
        <v>7.7279999999999998</v>
      </c>
      <c r="L98" s="1801">
        <v>101.746</v>
      </c>
      <c r="M98" s="933"/>
      <c r="N98" s="936">
        <v>250601</v>
      </c>
      <c r="O98" s="937">
        <f t="shared" si="2"/>
        <v>120.119</v>
      </c>
      <c r="P98" s="938">
        <v>81.599999999999994</v>
      </c>
      <c r="Q98" s="937">
        <f t="shared" si="3"/>
        <v>101.746</v>
      </c>
      <c r="R98" s="933"/>
      <c r="Z98" s="939"/>
      <c r="AA98" s="940"/>
      <c r="AB98" s="941"/>
    </row>
    <row r="99" spans="1:28">
      <c r="B99" s="584"/>
      <c r="C99" s="608" t="s">
        <v>423</v>
      </c>
      <c r="D99" s="916"/>
      <c r="E99" s="1640">
        <v>1482.9</v>
      </c>
      <c r="F99" s="1818"/>
      <c r="G99" s="1790">
        <v>101.2</v>
      </c>
      <c r="H99" s="1640">
        <v>44307</v>
      </c>
      <c r="I99" s="1558">
        <v>129.25399999999999</v>
      </c>
      <c r="J99" s="1640">
        <v>8936110</v>
      </c>
      <c r="K99" s="1558">
        <v>7.7009999999999996</v>
      </c>
      <c r="L99" s="1801">
        <v>102.12</v>
      </c>
      <c r="M99" s="933"/>
      <c r="N99" s="936">
        <v>235954</v>
      </c>
      <c r="O99" s="937">
        <f t="shared" si="2"/>
        <v>129.25399999999999</v>
      </c>
      <c r="P99" s="938">
        <v>81.900000000000006</v>
      </c>
      <c r="Q99" s="937">
        <f t="shared" si="3"/>
        <v>102.12</v>
      </c>
      <c r="R99" s="933"/>
      <c r="Z99" s="939"/>
      <c r="AA99" s="940"/>
      <c r="AB99" s="941"/>
    </row>
    <row r="100" spans="1:28">
      <c r="B100" s="584"/>
      <c r="C100" s="608" t="s">
        <v>424</v>
      </c>
      <c r="D100" s="916"/>
      <c r="E100" s="1640">
        <v>1464.9</v>
      </c>
      <c r="F100" s="1818"/>
      <c r="G100" s="1790">
        <v>100.9</v>
      </c>
      <c r="H100" s="1640">
        <v>44503</v>
      </c>
      <c r="I100" s="1558">
        <v>126.803</v>
      </c>
      <c r="J100" s="1640">
        <v>4869980</v>
      </c>
      <c r="K100" s="1558">
        <v>7.6849999999999996</v>
      </c>
      <c r="L100" s="1801">
        <v>101.494</v>
      </c>
      <c r="M100" s="933"/>
      <c r="N100" s="936">
        <v>286825</v>
      </c>
      <c r="O100" s="937">
        <f t="shared" si="2"/>
        <v>126.803</v>
      </c>
      <c r="P100" s="938">
        <v>81.5</v>
      </c>
      <c r="Q100" s="937">
        <f t="shared" si="3"/>
        <v>101.494</v>
      </c>
      <c r="R100" s="933"/>
      <c r="Z100" s="939"/>
      <c r="AA100" s="940"/>
      <c r="AB100" s="941"/>
    </row>
    <row r="101" spans="1:28">
      <c r="B101" s="584"/>
      <c r="C101" s="608" t="s">
        <v>425</v>
      </c>
      <c r="D101" s="916"/>
      <c r="E101" s="1640">
        <v>1502.6</v>
      </c>
      <c r="F101" s="1818"/>
      <c r="G101" s="1790">
        <v>100.2</v>
      </c>
      <c r="H101" s="1640">
        <v>44032</v>
      </c>
      <c r="I101" s="1558">
        <v>109.76600000000001</v>
      </c>
      <c r="J101" s="1640">
        <v>8002860</v>
      </c>
      <c r="K101" s="1558">
        <v>7.68</v>
      </c>
      <c r="L101" s="1801">
        <v>102.11199999999999</v>
      </c>
      <c r="M101" s="933"/>
      <c r="N101" s="936">
        <v>246392</v>
      </c>
      <c r="O101" s="937">
        <f t="shared" si="2"/>
        <v>109.76600000000001</v>
      </c>
      <c r="P101" s="938">
        <v>82.2</v>
      </c>
      <c r="Q101" s="937">
        <f t="shared" si="3"/>
        <v>102.11199999999999</v>
      </c>
      <c r="R101" s="933"/>
      <c r="Z101" s="939"/>
      <c r="AA101" s="940"/>
      <c r="AB101" s="941"/>
    </row>
    <row r="102" spans="1:28">
      <c r="B102" s="584"/>
      <c r="C102" s="608" t="s">
        <v>426</v>
      </c>
      <c r="D102" s="916"/>
      <c r="E102" s="1640">
        <v>1433.6</v>
      </c>
      <c r="F102" s="1818"/>
      <c r="G102" s="1790">
        <v>100.3</v>
      </c>
      <c r="H102" s="1640">
        <v>43015</v>
      </c>
      <c r="I102" s="1558">
        <v>115.723</v>
      </c>
      <c r="J102" s="1640">
        <v>3913108</v>
      </c>
      <c r="K102" s="1558">
        <v>7.69</v>
      </c>
      <c r="L102" s="1801">
        <v>102.46299999999999</v>
      </c>
      <c r="M102" s="933"/>
      <c r="N102" s="936">
        <v>234686</v>
      </c>
      <c r="O102" s="937">
        <f t="shared" si="2"/>
        <v>115.723</v>
      </c>
      <c r="P102" s="938">
        <v>83.2</v>
      </c>
      <c r="Q102" s="937">
        <f t="shared" si="3"/>
        <v>102.46299999999999</v>
      </c>
      <c r="R102" s="933"/>
      <c r="Z102" s="939"/>
      <c r="AA102" s="940"/>
      <c r="AB102" s="941"/>
    </row>
    <row r="103" spans="1:28">
      <c r="B103" s="584"/>
      <c r="C103" s="608" t="s">
        <v>166</v>
      </c>
      <c r="D103" s="916"/>
      <c r="E103" s="1640">
        <v>1326.9</v>
      </c>
      <c r="F103" s="1818"/>
      <c r="G103" s="1790">
        <v>100.3</v>
      </c>
      <c r="H103" s="1640">
        <v>41537</v>
      </c>
      <c r="I103" s="1558">
        <v>128.268</v>
      </c>
      <c r="J103" s="1640">
        <v>4328470</v>
      </c>
      <c r="K103" s="1558">
        <v>7.6929999999999996</v>
      </c>
      <c r="L103" s="1801">
        <v>102.34</v>
      </c>
      <c r="M103" s="933"/>
      <c r="N103" s="936">
        <v>253557</v>
      </c>
      <c r="O103" s="937">
        <f t="shared" si="2"/>
        <v>128.268</v>
      </c>
      <c r="P103" s="938">
        <v>83.1</v>
      </c>
      <c r="Q103" s="937">
        <f t="shared" si="3"/>
        <v>102.34</v>
      </c>
      <c r="R103" s="933"/>
      <c r="Z103" s="939"/>
      <c r="AA103" s="940"/>
      <c r="AB103" s="941"/>
    </row>
    <row r="104" spans="1:28">
      <c r="B104" s="584"/>
      <c r="C104" s="608" t="s">
        <v>167</v>
      </c>
      <c r="D104" s="916"/>
      <c r="E104" s="1640">
        <v>1274.5</v>
      </c>
      <c r="F104" s="1818"/>
      <c r="G104" s="1790">
        <v>100.7</v>
      </c>
      <c r="H104" s="1640">
        <v>42315</v>
      </c>
      <c r="I104" s="1558">
        <v>110.248</v>
      </c>
      <c r="J104" s="1640">
        <v>28896438</v>
      </c>
      <c r="K104" s="1558">
        <v>7.6849999999999996</v>
      </c>
      <c r="L104" s="1801">
        <v>101.733</v>
      </c>
      <c r="M104" s="933"/>
      <c r="N104" s="936">
        <v>225496</v>
      </c>
      <c r="O104" s="937">
        <f t="shared" si="2"/>
        <v>110.248</v>
      </c>
      <c r="P104" s="938">
        <v>82.2</v>
      </c>
      <c r="Q104" s="937">
        <f t="shared" si="3"/>
        <v>101.733</v>
      </c>
      <c r="R104" s="933"/>
      <c r="Z104" s="939"/>
      <c r="AA104" s="940"/>
      <c r="AB104" s="941"/>
    </row>
    <row r="105" spans="1:28">
      <c r="A105" s="921"/>
      <c r="B105" s="935"/>
      <c r="C105" s="611" t="s">
        <v>168</v>
      </c>
      <c r="D105" s="923"/>
      <c r="E105" s="1641">
        <v>1308</v>
      </c>
      <c r="F105" s="1819"/>
      <c r="G105" s="1791">
        <v>100.4</v>
      </c>
      <c r="H105" s="1641">
        <v>41825</v>
      </c>
      <c r="I105" s="1559">
        <v>109.69199999999999</v>
      </c>
      <c r="J105" s="1641">
        <v>3874760</v>
      </c>
      <c r="K105" s="1559">
        <v>7.6559999999999997</v>
      </c>
      <c r="L105" s="1802">
        <v>101.60899999999999</v>
      </c>
      <c r="M105" s="933"/>
      <c r="N105" s="936">
        <v>356157</v>
      </c>
      <c r="O105" s="937">
        <f t="shared" si="2"/>
        <v>109.69199999999999</v>
      </c>
      <c r="P105" s="938">
        <v>82.1</v>
      </c>
      <c r="Q105" s="937">
        <f t="shared" si="3"/>
        <v>101.60899999999999</v>
      </c>
      <c r="R105" s="933"/>
      <c r="Z105" s="939"/>
      <c r="AA105" s="940"/>
      <c r="AB105" s="941"/>
    </row>
    <row r="106" spans="1:28">
      <c r="A106" s="591">
        <v>1983</v>
      </c>
      <c r="B106" s="584" t="s">
        <v>433</v>
      </c>
      <c r="C106" s="606" t="s">
        <v>418</v>
      </c>
      <c r="D106" s="1560">
        <v>125.02314923239456</v>
      </c>
      <c r="E106" s="1640">
        <v>1316.4</v>
      </c>
      <c r="F106" s="1818"/>
      <c r="G106" s="1790">
        <v>100.7</v>
      </c>
      <c r="H106" s="1640">
        <v>40038</v>
      </c>
      <c r="I106" s="1558">
        <v>107.45</v>
      </c>
      <c r="J106" s="1640">
        <v>4246848</v>
      </c>
      <c r="K106" s="1558">
        <v>7.6420000000000003</v>
      </c>
      <c r="L106" s="1801">
        <v>101.85899999999999</v>
      </c>
      <c r="M106" s="933"/>
      <c r="N106" s="936">
        <v>243178</v>
      </c>
      <c r="O106" s="937">
        <f t="shared" si="2"/>
        <v>107.45</v>
      </c>
      <c r="P106" s="938">
        <v>82.2</v>
      </c>
      <c r="Q106" s="937">
        <f t="shared" si="3"/>
        <v>101.85899999999999</v>
      </c>
      <c r="R106" s="933"/>
      <c r="Z106" s="939"/>
      <c r="AA106" s="940"/>
      <c r="AB106" s="941"/>
    </row>
    <row r="107" spans="1:28">
      <c r="B107" s="584"/>
      <c r="C107" s="608" t="s">
        <v>419</v>
      </c>
      <c r="D107" s="1560">
        <v>123.19877709767292</v>
      </c>
      <c r="E107" s="1640">
        <v>1403.7</v>
      </c>
      <c r="F107" s="1818"/>
      <c r="G107" s="1790">
        <v>100.3</v>
      </c>
      <c r="H107" s="1640">
        <v>39703</v>
      </c>
      <c r="I107" s="1558">
        <v>97.040999999999997</v>
      </c>
      <c r="J107" s="1640">
        <v>8238950</v>
      </c>
      <c r="K107" s="1558">
        <v>7.6260000000000003</v>
      </c>
      <c r="L107" s="1801">
        <v>101.85899999999999</v>
      </c>
      <c r="M107" s="933"/>
      <c r="N107" s="936">
        <v>225955</v>
      </c>
      <c r="O107" s="937">
        <f t="shared" si="2"/>
        <v>97.040999999999997</v>
      </c>
      <c r="P107" s="938">
        <v>82.2</v>
      </c>
      <c r="Q107" s="937">
        <f t="shared" si="3"/>
        <v>101.85899999999999</v>
      </c>
      <c r="R107" s="933"/>
      <c r="Z107" s="939"/>
      <c r="AA107" s="940"/>
      <c r="AB107" s="941"/>
    </row>
    <row r="108" spans="1:28">
      <c r="B108" s="584"/>
      <c r="C108" s="608" t="s">
        <v>420</v>
      </c>
      <c r="D108" s="1560">
        <v>122.34024903427451</v>
      </c>
      <c r="E108" s="1640">
        <v>1382.6</v>
      </c>
      <c r="F108" s="1818"/>
      <c r="G108" s="1790">
        <v>100.2</v>
      </c>
      <c r="H108" s="1640">
        <v>39680</v>
      </c>
      <c r="I108" s="1558">
        <v>114.821</v>
      </c>
      <c r="J108" s="1640">
        <v>4399623</v>
      </c>
      <c r="K108" s="1558">
        <v>7.6159999999999997</v>
      </c>
      <c r="L108" s="1801">
        <v>102.73</v>
      </c>
      <c r="M108" s="933"/>
      <c r="N108" s="936">
        <v>306985</v>
      </c>
      <c r="O108" s="937">
        <f t="shared" si="2"/>
        <v>114.821</v>
      </c>
      <c r="P108" s="938">
        <v>82.8</v>
      </c>
      <c r="Q108" s="937">
        <f t="shared" si="3"/>
        <v>102.73</v>
      </c>
      <c r="R108" s="933"/>
      <c r="Z108" s="939"/>
      <c r="AA108" s="940"/>
      <c r="AB108" s="941"/>
    </row>
    <row r="109" spans="1:28">
      <c r="B109" s="584"/>
      <c r="C109" s="608" t="s">
        <v>421</v>
      </c>
      <c r="D109" s="1560">
        <v>120.19392887577845</v>
      </c>
      <c r="E109" s="1640">
        <v>1397.8</v>
      </c>
      <c r="F109" s="1818"/>
      <c r="G109" s="1790">
        <v>101.4</v>
      </c>
      <c r="H109" s="1640">
        <v>43358</v>
      </c>
      <c r="I109" s="1558">
        <v>109.706</v>
      </c>
      <c r="J109" s="1640">
        <v>4667669</v>
      </c>
      <c r="K109" s="1558">
        <v>7.6079999999999997</v>
      </c>
      <c r="L109" s="1801">
        <v>102.331</v>
      </c>
      <c r="M109" s="933"/>
      <c r="N109" s="936">
        <v>263972</v>
      </c>
      <c r="O109" s="937">
        <f t="shared" si="2"/>
        <v>109.706</v>
      </c>
      <c r="P109" s="938">
        <v>83.4</v>
      </c>
      <c r="Q109" s="937">
        <f t="shared" si="3"/>
        <v>102.331</v>
      </c>
      <c r="R109" s="933"/>
      <c r="Z109" s="939"/>
      <c r="AA109" s="940"/>
      <c r="AB109" s="941"/>
    </row>
    <row r="110" spans="1:28">
      <c r="B110" s="584"/>
      <c r="C110" s="608" t="s">
        <v>422</v>
      </c>
      <c r="D110" s="1560">
        <v>120.62319290747767</v>
      </c>
      <c r="E110" s="1640">
        <v>1398.3</v>
      </c>
      <c r="F110" s="1818"/>
      <c r="G110" s="1790">
        <v>101.3</v>
      </c>
      <c r="H110" s="1640">
        <v>44764</v>
      </c>
      <c r="I110" s="1558">
        <v>94.096999999999994</v>
      </c>
      <c r="J110" s="1640">
        <v>41768161</v>
      </c>
      <c r="K110" s="1558">
        <v>7.6040000000000001</v>
      </c>
      <c r="L110" s="1801">
        <v>103.06399999999999</v>
      </c>
      <c r="M110" s="933"/>
      <c r="N110" s="936">
        <v>235808</v>
      </c>
      <c r="O110" s="937">
        <f t="shared" si="2"/>
        <v>94.096999999999994</v>
      </c>
      <c r="P110" s="938">
        <v>84.1</v>
      </c>
      <c r="Q110" s="937">
        <f t="shared" si="3"/>
        <v>103.06399999999999</v>
      </c>
      <c r="R110" s="933"/>
      <c r="Z110" s="939"/>
      <c r="AA110" s="940"/>
      <c r="AB110" s="941"/>
    </row>
    <row r="111" spans="1:28">
      <c r="B111" s="584"/>
      <c r="C111" s="608" t="s">
        <v>423</v>
      </c>
      <c r="D111" s="1560">
        <v>119.22808480445524</v>
      </c>
      <c r="E111" s="1640">
        <v>1430.5</v>
      </c>
      <c r="F111" s="1818"/>
      <c r="G111" s="1790">
        <v>100.9</v>
      </c>
      <c r="H111" s="1640">
        <v>47759</v>
      </c>
      <c r="I111" s="1558">
        <v>106.56100000000001</v>
      </c>
      <c r="J111" s="1640">
        <v>4577755</v>
      </c>
      <c r="K111" s="1558">
        <v>7.5819999999999999</v>
      </c>
      <c r="L111" s="1801">
        <v>102.19799999999999</v>
      </c>
      <c r="M111" s="933"/>
      <c r="N111" s="936">
        <v>251436</v>
      </c>
      <c r="O111" s="937">
        <f t="shared" si="2"/>
        <v>106.56100000000001</v>
      </c>
      <c r="P111" s="938">
        <v>83.7</v>
      </c>
      <c r="Q111" s="937">
        <f t="shared" si="3"/>
        <v>102.19799999999999</v>
      </c>
      <c r="R111" s="933"/>
      <c r="Z111" s="939"/>
      <c r="AA111" s="940"/>
      <c r="AB111" s="941"/>
    </row>
    <row r="112" spans="1:28">
      <c r="B112" s="584"/>
      <c r="C112" s="608" t="s">
        <v>424</v>
      </c>
      <c r="D112" s="1560">
        <v>119.76466484407925</v>
      </c>
      <c r="E112" s="1640">
        <v>1403.6</v>
      </c>
      <c r="F112" s="1818"/>
      <c r="G112" s="1790">
        <v>100.9</v>
      </c>
      <c r="H112" s="1640">
        <v>46630</v>
      </c>
      <c r="I112" s="1558">
        <v>90.938999999999993</v>
      </c>
      <c r="J112" s="1640">
        <v>4479640</v>
      </c>
      <c r="K112" s="1558">
        <v>7.5659999999999998</v>
      </c>
      <c r="L112" s="1801">
        <v>102.331</v>
      </c>
      <c r="M112" s="933"/>
      <c r="N112" s="936">
        <v>260837</v>
      </c>
      <c r="O112" s="937">
        <f t="shared" si="2"/>
        <v>90.938999999999993</v>
      </c>
      <c r="P112" s="938">
        <v>83.4</v>
      </c>
      <c r="Q112" s="937">
        <f t="shared" si="3"/>
        <v>102.331</v>
      </c>
      <c r="R112" s="933"/>
      <c r="Z112" s="939"/>
      <c r="AA112" s="940"/>
      <c r="AB112" s="941"/>
    </row>
    <row r="113" spans="1:28">
      <c r="B113" s="584"/>
      <c r="C113" s="608" t="s">
        <v>425</v>
      </c>
      <c r="D113" s="1560">
        <v>119.33540081238004</v>
      </c>
      <c r="E113" s="1640">
        <v>1398.4</v>
      </c>
      <c r="F113" s="1818"/>
      <c r="G113" s="1790">
        <v>100.3</v>
      </c>
      <c r="H113" s="1640">
        <v>47154</v>
      </c>
      <c r="I113" s="1558">
        <v>98.284000000000006</v>
      </c>
      <c r="J113" s="1640">
        <v>7488051</v>
      </c>
      <c r="K113" s="1558">
        <v>7.56</v>
      </c>
      <c r="L113" s="1801">
        <v>101.58199999999999</v>
      </c>
      <c r="M113" s="933"/>
      <c r="N113" s="936">
        <v>242164</v>
      </c>
      <c r="O113" s="937">
        <f t="shared" si="2"/>
        <v>98.284000000000006</v>
      </c>
      <c r="P113" s="938">
        <v>83.5</v>
      </c>
      <c r="Q113" s="937">
        <f t="shared" si="3"/>
        <v>101.58199999999999</v>
      </c>
      <c r="R113" s="933"/>
      <c r="Z113" s="939"/>
      <c r="AA113" s="940"/>
      <c r="AB113" s="941"/>
    </row>
    <row r="114" spans="1:28">
      <c r="B114" s="584"/>
      <c r="C114" s="608" t="s">
        <v>426</v>
      </c>
      <c r="D114" s="1560">
        <v>125.23778124824416</v>
      </c>
      <c r="E114" s="1640">
        <v>1379.8</v>
      </c>
      <c r="F114" s="1818"/>
      <c r="G114" s="1790">
        <v>100.3</v>
      </c>
      <c r="H114" s="1640">
        <v>45011</v>
      </c>
      <c r="I114" s="1558">
        <v>100.116</v>
      </c>
      <c r="J114" s="1640">
        <v>4511484</v>
      </c>
      <c r="K114" s="1558">
        <v>7.5519999999999996</v>
      </c>
      <c r="L114" s="1801">
        <v>101.202</v>
      </c>
      <c r="M114" s="933"/>
      <c r="N114" s="936">
        <v>234959</v>
      </c>
      <c r="O114" s="937">
        <f t="shared" si="2"/>
        <v>100.116</v>
      </c>
      <c r="P114" s="938">
        <v>84.2</v>
      </c>
      <c r="Q114" s="937">
        <f t="shared" si="3"/>
        <v>101.202</v>
      </c>
      <c r="R114" s="933"/>
      <c r="Z114" s="939"/>
      <c r="AA114" s="940"/>
      <c r="AB114" s="941"/>
    </row>
    <row r="115" spans="1:28">
      <c r="B115" s="584"/>
      <c r="C115" s="608" t="s">
        <v>166</v>
      </c>
      <c r="D115" s="1560">
        <v>123.73535713729693</v>
      </c>
      <c r="E115" s="1640">
        <v>1360.2</v>
      </c>
      <c r="F115" s="1818"/>
      <c r="G115" s="1790">
        <v>100.5</v>
      </c>
      <c r="H115" s="1640">
        <v>44678</v>
      </c>
      <c r="I115" s="1558">
        <v>110.571</v>
      </c>
      <c r="J115" s="1640">
        <v>4171868</v>
      </c>
      <c r="K115" s="1558">
        <v>7.5419999999999998</v>
      </c>
      <c r="L115" s="1801">
        <v>102.04600000000001</v>
      </c>
      <c r="M115" s="933"/>
      <c r="N115" s="936">
        <v>280361</v>
      </c>
      <c r="O115" s="937">
        <f t="shared" si="2"/>
        <v>110.571</v>
      </c>
      <c r="P115" s="938">
        <v>84.8</v>
      </c>
      <c r="Q115" s="937">
        <f t="shared" si="3"/>
        <v>102.04600000000001</v>
      </c>
      <c r="R115" s="933"/>
      <c r="Z115" s="939"/>
      <c r="AA115" s="940"/>
      <c r="AB115" s="941"/>
    </row>
    <row r="116" spans="1:28">
      <c r="B116" s="584"/>
      <c r="C116" s="608" t="s">
        <v>167</v>
      </c>
      <c r="D116" s="1560">
        <v>123.73535713729693</v>
      </c>
      <c r="E116" s="1640">
        <v>1404.3</v>
      </c>
      <c r="F116" s="1818"/>
      <c r="G116" s="1790">
        <v>100.8</v>
      </c>
      <c r="H116" s="1640">
        <v>43202</v>
      </c>
      <c r="I116" s="1558">
        <v>107.86</v>
      </c>
      <c r="J116" s="1640">
        <v>29486185</v>
      </c>
      <c r="K116" s="1558">
        <v>7.4359999999999999</v>
      </c>
      <c r="L116" s="1801">
        <v>102.31100000000001</v>
      </c>
      <c r="M116" s="933"/>
      <c r="N116" s="936">
        <v>243221</v>
      </c>
      <c r="O116" s="937">
        <f t="shared" si="2"/>
        <v>107.86</v>
      </c>
      <c r="P116" s="938">
        <v>84.1</v>
      </c>
      <c r="Q116" s="937">
        <f t="shared" si="3"/>
        <v>102.31100000000001</v>
      </c>
      <c r="R116" s="933"/>
      <c r="Z116" s="939"/>
      <c r="AA116" s="940"/>
      <c r="AB116" s="941"/>
    </row>
    <row r="117" spans="1:28">
      <c r="B117" s="584"/>
      <c r="C117" s="611" t="s">
        <v>168</v>
      </c>
      <c r="D117" s="1560">
        <v>123.84267314522174</v>
      </c>
      <c r="E117" s="1640">
        <v>1421.3</v>
      </c>
      <c r="F117" s="1818"/>
      <c r="G117" s="1790">
        <v>100.7</v>
      </c>
      <c r="H117" s="1640">
        <v>42345</v>
      </c>
      <c r="I117" s="1558">
        <v>102.863</v>
      </c>
      <c r="J117" s="1640">
        <v>3548222</v>
      </c>
      <c r="K117" s="1558">
        <v>7.2930000000000001</v>
      </c>
      <c r="L117" s="1801">
        <v>102.43600000000001</v>
      </c>
      <c r="M117" s="933"/>
      <c r="N117" s="936">
        <v>366354</v>
      </c>
      <c r="O117" s="937">
        <f t="shared" si="2"/>
        <v>102.863</v>
      </c>
      <c r="P117" s="938">
        <v>84.1</v>
      </c>
      <c r="Q117" s="937">
        <f t="shared" si="3"/>
        <v>102.43600000000001</v>
      </c>
      <c r="R117" s="933"/>
      <c r="Z117" s="939"/>
      <c r="AA117" s="940"/>
      <c r="AB117" s="941"/>
    </row>
    <row r="118" spans="1:28">
      <c r="A118" s="577">
        <v>1984</v>
      </c>
      <c r="B118" s="912" t="s">
        <v>434</v>
      </c>
      <c r="C118" s="606" t="s">
        <v>418</v>
      </c>
      <c r="D118" s="1561">
        <v>124.70120120862016</v>
      </c>
      <c r="E118" s="1639">
        <v>1485.8</v>
      </c>
      <c r="F118" s="1817">
        <v>73.0914191033565</v>
      </c>
      <c r="G118" s="1789">
        <v>101.9</v>
      </c>
      <c r="H118" s="1639">
        <v>40584</v>
      </c>
      <c r="I118" s="1557">
        <v>105.121</v>
      </c>
      <c r="J118" s="1639">
        <v>4668378</v>
      </c>
      <c r="K118" s="1557">
        <v>7.2380000000000004</v>
      </c>
      <c r="L118" s="1800">
        <v>102.43300000000001</v>
      </c>
      <c r="M118" s="933"/>
      <c r="N118" s="936">
        <v>255631</v>
      </c>
      <c r="O118" s="937">
        <f t="shared" si="2"/>
        <v>105.121</v>
      </c>
      <c r="P118" s="938">
        <v>84.2</v>
      </c>
      <c r="Q118" s="937">
        <f t="shared" si="3"/>
        <v>102.43300000000001</v>
      </c>
      <c r="R118" s="933"/>
      <c r="Z118" s="939"/>
      <c r="AA118" s="940"/>
      <c r="AB118" s="941"/>
    </row>
    <row r="119" spans="1:28">
      <c r="B119" s="584"/>
      <c r="C119" s="608" t="s">
        <v>419</v>
      </c>
      <c r="D119" s="1560">
        <v>124.80851721654494</v>
      </c>
      <c r="E119" s="1640">
        <v>1472.8</v>
      </c>
      <c r="F119" s="1818">
        <v>81.3202543666483</v>
      </c>
      <c r="G119" s="1790">
        <v>101.4</v>
      </c>
      <c r="H119" s="1640">
        <v>40871</v>
      </c>
      <c r="I119" s="1558">
        <v>108.176</v>
      </c>
      <c r="J119" s="1640">
        <v>9734606</v>
      </c>
      <c r="K119" s="1558">
        <v>7.2080000000000002</v>
      </c>
      <c r="L119" s="1801">
        <v>103.40600000000001</v>
      </c>
      <c r="M119" s="933"/>
      <c r="N119" s="936">
        <v>244429</v>
      </c>
      <c r="O119" s="937">
        <f t="shared" si="2"/>
        <v>108.176</v>
      </c>
      <c r="P119" s="938">
        <v>85</v>
      </c>
      <c r="Q119" s="937">
        <f t="shared" si="3"/>
        <v>103.40600000000001</v>
      </c>
      <c r="R119" s="933"/>
      <c r="Z119" s="939"/>
      <c r="AA119" s="940"/>
      <c r="AB119" s="941"/>
    </row>
    <row r="120" spans="1:28">
      <c r="B120" s="584"/>
      <c r="C120" s="608" t="s">
        <v>420</v>
      </c>
      <c r="D120" s="1560">
        <v>124.48656919277056</v>
      </c>
      <c r="E120" s="1640">
        <v>1490.9</v>
      </c>
      <c r="F120" s="1818">
        <v>74.059517369626121</v>
      </c>
      <c r="G120" s="1790">
        <v>101.4</v>
      </c>
      <c r="H120" s="1640">
        <v>31189</v>
      </c>
      <c r="I120" s="1558">
        <v>87.215000000000003</v>
      </c>
      <c r="J120" s="1640">
        <v>3555053</v>
      </c>
      <c r="K120" s="1558">
        <v>7.1959999999999997</v>
      </c>
      <c r="L120" s="1801">
        <v>103.01900000000001</v>
      </c>
      <c r="M120" s="933"/>
      <c r="N120" s="936">
        <v>267737</v>
      </c>
      <c r="O120" s="937">
        <f t="shared" si="2"/>
        <v>87.215000000000003</v>
      </c>
      <c r="P120" s="938">
        <v>85.3</v>
      </c>
      <c r="Q120" s="937">
        <f t="shared" si="3"/>
        <v>103.01900000000001</v>
      </c>
      <c r="R120" s="933"/>
      <c r="Z120" s="939"/>
      <c r="AA120" s="940"/>
      <c r="AB120" s="941"/>
    </row>
    <row r="121" spans="1:28">
      <c r="B121" s="584"/>
      <c r="C121" s="608" t="s">
        <v>421</v>
      </c>
      <c r="D121" s="1560">
        <v>125.98899330371778</v>
      </c>
      <c r="E121" s="1640">
        <v>1436.7</v>
      </c>
      <c r="F121" s="1818">
        <v>75.753689335597969</v>
      </c>
      <c r="G121" s="1790">
        <v>103.1</v>
      </c>
      <c r="H121" s="1640">
        <v>42018</v>
      </c>
      <c r="I121" s="1558">
        <v>103.19499999999999</v>
      </c>
      <c r="J121" s="1640">
        <v>5229332</v>
      </c>
      <c r="K121" s="1558">
        <v>7.1749999999999998</v>
      </c>
      <c r="L121" s="1801">
        <v>102.398</v>
      </c>
      <c r="M121" s="933"/>
      <c r="N121" s="936">
        <v>272407</v>
      </c>
      <c r="O121" s="937">
        <f t="shared" si="2"/>
        <v>103.19499999999999</v>
      </c>
      <c r="P121" s="938">
        <v>85.4</v>
      </c>
      <c r="Q121" s="937">
        <f t="shared" si="3"/>
        <v>102.398</v>
      </c>
      <c r="R121" s="933"/>
      <c r="Z121" s="939"/>
      <c r="AA121" s="940"/>
      <c r="AB121" s="941"/>
    </row>
    <row r="122" spans="1:28">
      <c r="B122" s="584"/>
      <c r="C122" s="608" t="s">
        <v>422</v>
      </c>
      <c r="D122" s="1560">
        <v>124.37925318484575</v>
      </c>
      <c r="E122" s="1640">
        <v>1451.2</v>
      </c>
      <c r="F122" s="1818">
        <v>78.415959567839423</v>
      </c>
      <c r="G122" s="1790">
        <v>102.9</v>
      </c>
      <c r="H122" s="1640">
        <v>45005</v>
      </c>
      <c r="I122" s="1558">
        <v>100.26300000000001</v>
      </c>
      <c r="J122" s="1640">
        <v>48239653</v>
      </c>
      <c r="K122" s="1558">
        <v>7.1619999999999999</v>
      </c>
      <c r="L122" s="1801">
        <v>101.902</v>
      </c>
      <c r="M122" s="933"/>
      <c r="N122" s="936">
        <v>236427</v>
      </c>
      <c r="O122" s="937">
        <f t="shared" si="2"/>
        <v>100.26300000000001</v>
      </c>
      <c r="P122" s="938">
        <v>85.7</v>
      </c>
      <c r="Q122" s="937">
        <f t="shared" si="3"/>
        <v>101.902</v>
      </c>
      <c r="R122" s="933"/>
      <c r="Z122" s="939"/>
      <c r="AA122" s="940"/>
      <c r="AB122" s="941"/>
    </row>
    <row r="123" spans="1:28">
      <c r="B123" s="584"/>
      <c r="C123" s="608" t="s">
        <v>423</v>
      </c>
      <c r="D123" s="1560">
        <v>126.63288935126658</v>
      </c>
      <c r="E123" s="1640">
        <v>1436.4</v>
      </c>
      <c r="F123" s="1818">
        <v>79.747094683960171</v>
      </c>
      <c r="G123" s="1790">
        <v>102.6</v>
      </c>
      <c r="H123" s="1640">
        <v>45577</v>
      </c>
      <c r="I123" s="1558">
        <v>98.503</v>
      </c>
      <c r="J123" s="1640">
        <v>5365775</v>
      </c>
      <c r="K123" s="1558">
        <v>7.1369999999999996</v>
      </c>
      <c r="L123" s="1801">
        <v>101.792</v>
      </c>
      <c r="M123" s="933"/>
      <c r="N123" s="936">
        <v>247673</v>
      </c>
      <c r="O123" s="937">
        <f t="shared" si="2"/>
        <v>98.503</v>
      </c>
      <c r="P123" s="938">
        <v>85.2</v>
      </c>
      <c r="Q123" s="937">
        <f t="shared" si="3"/>
        <v>101.792</v>
      </c>
      <c r="R123" s="933"/>
      <c r="Z123" s="939"/>
      <c r="AA123" s="940"/>
      <c r="AB123" s="941"/>
    </row>
    <row r="124" spans="1:28">
      <c r="B124" s="584"/>
      <c r="C124" s="608" t="s">
        <v>424</v>
      </c>
      <c r="D124" s="1560">
        <v>125.77436128786817</v>
      </c>
      <c r="E124" s="1640">
        <v>1481.1</v>
      </c>
      <c r="F124" s="1818">
        <v>76.479763035300181</v>
      </c>
      <c r="G124" s="1790">
        <v>102.1</v>
      </c>
      <c r="H124" s="1640">
        <v>46992</v>
      </c>
      <c r="I124" s="1558">
        <v>106.28400000000001</v>
      </c>
      <c r="J124" s="1640">
        <v>4866145</v>
      </c>
      <c r="K124" s="1558">
        <v>7.1230000000000002</v>
      </c>
      <c r="L124" s="1801">
        <v>102.63800000000001</v>
      </c>
      <c r="M124" s="933"/>
      <c r="N124" s="936">
        <v>277227</v>
      </c>
      <c r="O124" s="937">
        <f t="shared" si="2"/>
        <v>106.28400000000001</v>
      </c>
      <c r="P124" s="938">
        <v>85.6</v>
      </c>
      <c r="Q124" s="937">
        <f t="shared" si="3"/>
        <v>102.63800000000001</v>
      </c>
      <c r="R124" s="933"/>
      <c r="Z124" s="939"/>
      <c r="AA124" s="940"/>
      <c r="AB124" s="941"/>
    </row>
    <row r="125" spans="1:28">
      <c r="B125" s="584"/>
      <c r="C125" s="608" t="s">
        <v>425</v>
      </c>
      <c r="D125" s="1560">
        <v>127.81336543843942</v>
      </c>
      <c r="E125" s="1640">
        <v>1548.4</v>
      </c>
      <c r="F125" s="1818">
        <v>77.447861301569802</v>
      </c>
      <c r="G125" s="1790">
        <v>101.7</v>
      </c>
      <c r="H125" s="1640">
        <v>46830</v>
      </c>
      <c r="I125" s="1558">
        <v>107.441</v>
      </c>
      <c r="J125" s="1640">
        <v>7919978</v>
      </c>
      <c r="K125" s="1558">
        <v>7.1159999999999997</v>
      </c>
      <c r="L125" s="1801">
        <v>101.67700000000001</v>
      </c>
      <c r="M125" s="933"/>
      <c r="N125" s="936">
        <v>260183</v>
      </c>
      <c r="O125" s="937">
        <f t="shared" si="2"/>
        <v>107.441</v>
      </c>
      <c r="P125" s="938">
        <v>84.9</v>
      </c>
      <c r="Q125" s="937">
        <f t="shared" si="3"/>
        <v>101.67700000000001</v>
      </c>
      <c r="R125" s="933"/>
      <c r="Z125" s="939"/>
      <c r="AA125" s="940"/>
      <c r="AB125" s="941"/>
    </row>
    <row r="126" spans="1:28">
      <c r="B126" s="584"/>
      <c r="C126" s="608" t="s">
        <v>426</v>
      </c>
      <c r="D126" s="1560">
        <v>125.13046524031935</v>
      </c>
      <c r="E126" s="1640">
        <v>1517</v>
      </c>
      <c r="F126" s="1818">
        <v>78.294947284555732</v>
      </c>
      <c r="G126" s="1790">
        <v>101.3</v>
      </c>
      <c r="H126" s="1640">
        <v>44244</v>
      </c>
      <c r="I126" s="1558">
        <v>100.42</v>
      </c>
      <c r="J126" s="1640">
        <v>4654215</v>
      </c>
      <c r="K126" s="1558">
        <v>7.1020000000000003</v>
      </c>
      <c r="L126" s="1801">
        <v>102.494</v>
      </c>
      <c r="M126" s="933"/>
      <c r="N126" s="936">
        <v>235947</v>
      </c>
      <c r="O126" s="937">
        <f t="shared" si="2"/>
        <v>100.42</v>
      </c>
      <c r="P126" s="938">
        <v>86.3</v>
      </c>
      <c r="Q126" s="937">
        <f t="shared" si="3"/>
        <v>102.494</v>
      </c>
      <c r="R126" s="933"/>
      <c r="Z126" s="939"/>
      <c r="AA126" s="940"/>
      <c r="AB126" s="941"/>
    </row>
    <row r="127" spans="1:28">
      <c r="B127" s="584"/>
      <c r="C127" s="608" t="s">
        <v>166</v>
      </c>
      <c r="D127" s="1560">
        <v>126.954837375041</v>
      </c>
      <c r="E127" s="1640">
        <v>1473.4</v>
      </c>
      <c r="F127" s="1818">
        <v>87.612893097400843</v>
      </c>
      <c r="G127" s="1790">
        <v>101.8</v>
      </c>
      <c r="H127" s="1640">
        <v>43182</v>
      </c>
      <c r="I127" s="1558">
        <v>89.289000000000001</v>
      </c>
      <c r="J127" s="1640">
        <v>4745901</v>
      </c>
      <c r="K127" s="1558">
        <v>7.0990000000000002</v>
      </c>
      <c r="L127" s="1801">
        <v>102.005</v>
      </c>
      <c r="M127" s="933"/>
      <c r="N127" s="936">
        <v>250332</v>
      </c>
      <c r="O127" s="937">
        <f t="shared" si="2"/>
        <v>89.289000000000001</v>
      </c>
      <c r="P127" s="938">
        <v>86.5</v>
      </c>
      <c r="Q127" s="937">
        <f t="shared" si="3"/>
        <v>102.005</v>
      </c>
      <c r="R127" s="933"/>
      <c r="Z127" s="939"/>
      <c r="AA127" s="940"/>
      <c r="AB127" s="941"/>
    </row>
    <row r="128" spans="1:28">
      <c r="B128" s="584"/>
      <c r="C128" s="608" t="s">
        <v>167</v>
      </c>
      <c r="D128" s="1560">
        <v>127.1694693908906</v>
      </c>
      <c r="E128" s="1640">
        <v>1466.3</v>
      </c>
      <c r="F128" s="1818">
        <v>80.957217516797201</v>
      </c>
      <c r="G128" s="1790">
        <v>102.2</v>
      </c>
      <c r="H128" s="1640">
        <v>38991</v>
      </c>
      <c r="I128" s="1558">
        <v>105.378</v>
      </c>
      <c r="J128" s="1640">
        <v>33211540</v>
      </c>
      <c r="K128" s="1558">
        <v>7.0789999999999997</v>
      </c>
      <c r="L128" s="1801">
        <v>102.021</v>
      </c>
      <c r="M128" s="933"/>
      <c r="N128" s="936">
        <v>256302</v>
      </c>
      <c r="O128" s="937">
        <f t="shared" si="2"/>
        <v>105.378</v>
      </c>
      <c r="P128" s="938">
        <v>85.8</v>
      </c>
      <c r="Q128" s="937">
        <f t="shared" si="3"/>
        <v>102.021</v>
      </c>
      <c r="R128" s="933"/>
      <c r="Z128" s="939"/>
      <c r="AA128" s="940"/>
      <c r="AB128" s="941"/>
    </row>
    <row r="129" spans="1:28">
      <c r="A129" s="921"/>
      <c r="B129" s="935"/>
      <c r="C129" s="611" t="s">
        <v>168</v>
      </c>
      <c r="D129" s="1562">
        <v>128.24262947013864</v>
      </c>
      <c r="E129" s="1641">
        <v>1540.9</v>
      </c>
      <c r="F129" s="1819">
        <v>81.3202543666483</v>
      </c>
      <c r="G129" s="1791">
        <v>101.7</v>
      </c>
      <c r="H129" s="1641">
        <v>36190</v>
      </c>
      <c r="I129" s="1559">
        <v>108.821</v>
      </c>
      <c r="J129" s="1641">
        <v>4175954</v>
      </c>
      <c r="K129" s="1559">
        <v>7.0350000000000001</v>
      </c>
      <c r="L129" s="1802">
        <v>102.259</v>
      </c>
      <c r="M129" s="933"/>
      <c r="N129" s="936">
        <v>398669</v>
      </c>
      <c r="O129" s="937">
        <f t="shared" si="2"/>
        <v>108.821</v>
      </c>
      <c r="P129" s="938">
        <v>86</v>
      </c>
      <c r="Q129" s="937">
        <f t="shared" si="3"/>
        <v>102.259</v>
      </c>
      <c r="R129" s="933"/>
      <c r="Z129" s="939"/>
      <c r="AA129" s="940"/>
      <c r="AB129" s="941"/>
    </row>
    <row r="130" spans="1:28">
      <c r="A130" s="591">
        <v>1985</v>
      </c>
      <c r="B130" s="584" t="s">
        <v>435</v>
      </c>
      <c r="C130" s="606" t="s">
        <v>418</v>
      </c>
      <c r="D130" s="1560">
        <v>129.31578954938664</v>
      </c>
      <c r="E130" s="1640">
        <v>1607</v>
      </c>
      <c r="F130" s="1818">
        <v>82.651389482769019</v>
      </c>
      <c r="G130" s="1790">
        <v>101.3</v>
      </c>
      <c r="H130" s="1640">
        <v>34781</v>
      </c>
      <c r="I130" s="1558">
        <v>94.554000000000002</v>
      </c>
      <c r="J130" s="1640">
        <v>5073156</v>
      </c>
      <c r="K130" s="1558">
        <v>7.0289999999999999</v>
      </c>
      <c r="L130" s="1801">
        <v>102.375</v>
      </c>
      <c r="M130" s="933"/>
      <c r="N130" s="936">
        <v>241710</v>
      </c>
      <c r="O130" s="937">
        <f t="shared" si="2"/>
        <v>94.554000000000002</v>
      </c>
      <c r="P130" s="938">
        <v>86.2</v>
      </c>
      <c r="Q130" s="937">
        <f t="shared" si="3"/>
        <v>102.375</v>
      </c>
      <c r="R130" s="933"/>
      <c r="Z130" s="939"/>
      <c r="AA130" s="940"/>
      <c r="AB130" s="941"/>
    </row>
    <row r="131" spans="1:28">
      <c r="B131" s="584"/>
      <c r="C131" s="608" t="s">
        <v>419</v>
      </c>
      <c r="D131" s="1560">
        <v>131.56942571580748</v>
      </c>
      <c r="E131" s="1640">
        <v>1615.6</v>
      </c>
      <c r="F131" s="1818">
        <v>80.231143817094974</v>
      </c>
      <c r="G131" s="1790">
        <v>100.9</v>
      </c>
      <c r="H131" s="1640">
        <v>32952</v>
      </c>
      <c r="I131" s="1558">
        <v>102.271</v>
      </c>
      <c r="J131" s="1640">
        <v>9919529</v>
      </c>
      <c r="K131" s="1558">
        <v>7.024</v>
      </c>
      <c r="L131" s="1801">
        <v>100.824</v>
      </c>
      <c r="M131" s="933"/>
      <c r="N131" s="936">
        <v>249979</v>
      </c>
      <c r="O131" s="937">
        <f t="shared" si="2"/>
        <v>102.271</v>
      </c>
      <c r="P131" s="938">
        <v>85.7</v>
      </c>
      <c r="Q131" s="937">
        <f t="shared" si="3"/>
        <v>100.824</v>
      </c>
      <c r="R131" s="933"/>
      <c r="Z131" s="939"/>
      <c r="AA131" s="940"/>
      <c r="AB131" s="941"/>
    </row>
    <row r="132" spans="1:28">
      <c r="B132" s="584"/>
      <c r="C132" s="608" t="s">
        <v>420</v>
      </c>
      <c r="D132" s="1560">
        <v>132.3206377712811</v>
      </c>
      <c r="E132" s="1640">
        <v>1598</v>
      </c>
      <c r="F132" s="1818">
        <v>78.90000870097424</v>
      </c>
      <c r="G132" s="1790">
        <v>101.4</v>
      </c>
      <c r="H132" s="1640">
        <v>31048</v>
      </c>
      <c r="I132" s="1558">
        <v>108.045</v>
      </c>
      <c r="J132" s="1640">
        <v>5137470</v>
      </c>
      <c r="K132" s="1558">
        <v>6.9980000000000002</v>
      </c>
      <c r="L132" s="1801">
        <v>101.05500000000001</v>
      </c>
      <c r="M132" s="933"/>
      <c r="N132" s="936">
        <v>289277</v>
      </c>
      <c r="O132" s="937">
        <f t="shared" si="2"/>
        <v>108.045</v>
      </c>
      <c r="P132" s="938">
        <v>86.2</v>
      </c>
      <c r="Q132" s="937">
        <f t="shared" si="3"/>
        <v>101.05500000000001</v>
      </c>
      <c r="R132" s="933"/>
      <c r="Z132" s="939"/>
      <c r="AA132" s="940"/>
      <c r="AB132" s="941"/>
    </row>
    <row r="133" spans="1:28">
      <c r="B133" s="584"/>
      <c r="C133" s="608" t="s">
        <v>421</v>
      </c>
      <c r="D133" s="1560">
        <v>133.07184982675471</v>
      </c>
      <c r="E133" s="1640">
        <v>1584.7</v>
      </c>
      <c r="F133" s="1818">
        <v>91.122249312628213</v>
      </c>
      <c r="G133" s="1790">
        <v>103.5</v>
      </c>
      <c r="H133" s="1640">
        <v>30543</v>
      </c>
      <c r="I133" s="1558">
        <v>112.595</v>
      </c>
      <c r="J133" s="1640">
        <v>5299343</v>
      </c>
      <c r="K133" s="1558">
        <v>7.0220000000000002</v>
      </c>
      <c r="L133" s="1801">
        <v>101.874</v>
      </c>
      <c r="M133" s="933"/>
      <c r="N133" s="936">
        <v>306718</v>
      </c>
      <c r="O133" s="937">
        <f t="shared" si="2"/>
        <v>112.595</v>
      </c>
      <c r="P133" s="938">
        <v>87</v>
      </c>
      <c r="Q133" s="937">
        <f t="shared" si="3"/>
        <v>101.874</v>
      </c>
      <c r="R133" s="933"/>
      <c r="Z133" s="939"/>
      <c r="AA133" s="940"/>
      <c r="AB133" s="941"/>
    </row>
    <row r="134" spans="1:28">
      <c r="B134" s="584"/>
      <c r="C134" s="608" t="s">
        <v>422</v>
      </c>
      <c r="D134" s="1560">
        <v>134.03769389807795</v>
      </c>
      <c r="E134" s="1640">
        <v>1584.9</v>
      </c>
      <c r="F134" s="1818">
        <v>74.422554219477234</v>
      </c>
      <c r="G134" s="1790">
        <v>103.6</v>
      </c>
      <c r="H134" s="1640">
        <v>31981</v>
      </c>
      <c r="I134" s="1558">
        <v>113.968</v>
      </c>
      <c r="J134" s="1640">
        <v>54691842</v>
      </c>
      <c r="K134" s="1558">
        <v>7.04</v>
      </c>
      <c r="L134" s="1801">
        <v>101.4</v>
      </c>
      <c r="M134" s="933"/>
      <c r="N134" s="936">
        <v>269451</v>
      </c>
      <c r="O134" s="937">
        <f t="shared" si="2"/>
        <v>113.968</v>
      </c>
      <c r="P134" s="938">
        <v>86.9</v>
      </c>
      <c r="Q134" s="937">
        <f t="shared" si="3"/>
        <v>101.4</v>
      </c>
      <c r="R134" s="933"/>
      <c r="Z134" s="939"/>
      <c r="AA134" s="940"/>
      <c r="AB134" s="941"/>
    </row>
    <row r="135" spans="1:28">
      <c r="B135" s="584"/>
      <c r="C135" s="608" t="s">
        <v>423</v>
      </c>
      <c r="D135" s="1560">
        <v>134.25232591392754</v>
      </c>
      <c r="E135" s="1640">
        <v>1540</v>
      </c>
      <c r="F135" s="1818">
        <v>76.479763035300181</v>
      </c>
      <c r="G135" s="1790">
        <v>103</v>
      </c>
      <c r="H135" s="1640">
        <v>31591</v>
      </c>
      <c r="I135" s="1558">
        <v>108.506</v>
      </c>
      <c r="J135" s="1640">
        <v>4479505</v>
      </c>
      <c r="K135" s="1558">
        <v>7.0110000000000001</v>
      </c>
      <c r="L135" s="1801">
        <v>102.113</v>
      </c>
      <c r="M135" s="933"/>
      <c r="N135" s="936">
        <v>268739</v>
      </c>
      <c r="O135" s="937">
        <f t="shared" si="2"/>
        <v>108.506</v>
      </c>
      <c r="P135" s="938">
        <v>87</v>
      </c>
      <c r="Q135" s="937">
        <f t="shared" si="3"/>
        <v>102.113</v>
      </c>
      <c r="R135" s="933"/>
      <c r="Z135" s="939"/>
      <c r="AA135" s="940"/>
      <c r="AB135" s="941"/>
    </row>
    <row r="136" spans="1:28">
      <c r="B136" s="584"/>
      <c r="C136" s="608" t="s">
        <v>424</v>
      </c>
      <c r="D136" s="1560">
        <v>134.78890595355156</v>
      </c>
      <c r="E136" s="1640">
        <v>1522</v>
      </c>
      <c r="F136" s="1818">
        <v>73.333443669923909</v>
      </c>
      <c r="G136" s="1790">
        <v>102.6</v>
      </c>
      <c r="H136" s="1640">
        <v>33679</v>
      </c>
      <c r="I136" s="1558">
        <v>109.11199999999999</v>
      </c>
      <c r="J136" s="1640">
        <v>5338889</v>
      </c>
      <c r="K136" s="1558">
        <v>7.0129999999999999</v>
      </c>
      <c r="L136" s="1801">
        <v>102.22</v>
      </c>
      <c r="M136" s="933"/>
      <c r="N136" s="936">
        <v>302487</v>
      </c>
      <c r="O136" s="937">
        <f t="shared" si="2"/>
        <v>109.11199999999999</v>
      </c>
      <c r="P136" s="938">
        <v>87.5</v>
      </c>
      <c r="Q136" s="937">
        <f t="shared" si="3"/>
        <v>102.22</v>
      </c>
      <c r="R136" s="933"/>
      <c r="Z136" s="939"/>
      <c r="AA136" s="940"/>
      <c r="AB136" s="941"/>
    </row>
    <row r="137" spans="1:28">
      <c r="B137" s="584"/>
      <c r="C137" s="608" t="s">
        <v>425</v>
      </c>
      <c r="D137" s="1560">
        <v>134.25232591392754</v>
      </c>
      <c r="E137" s="1640">
        <v>1564.3</v>
      </c>
      <c r="F137" s="1818">
        <v>76.842799885151294</v>
      </c>
      <c r="G137" s="1790">
        <v>102.2</v>
      </c>
      <c r="H137" s="1640">
        <v>33462</v>
      </c>
      <c r="I137" s="1558">
        <v>109.532</v>
      </c>
      <c r="J137" s="1640">
        <v>9140515</v>
      </c>
      <c r="K137" s="1558">
        <v>6.992</v>
      </c>
      <c r="L137" s="1801">
        <v>103.062</v>
      </c>
      <c r="M137" s="933"/>
      <c r="N137" s="936">
        <v>284983</v>
      </c>
      <c r="O137" s="937">
        <f t="shared" si="2"/>
        <v>109.532</v>
      </c>
      <c r="P137" s="938">
        <v>87.5</v>
      </c>
      <c r="Q137" s="937">
        <f t="shared" si="3"/>
        <v>103.062</v>
      </c>
      <c r="R137" s="933"/>
      <c r="Z137" s="939"/>
      <c r="AA137" s="940"/>
      <c r="AB137" s="941"/>
    </row>
    <row r="138" spans="1:28">
      <c r="B138" s="584"/>
      <c r="C138" s="608" t="s">
        <v>426</v>
      </c>
      <c r="D138" s="1560">
        <v>134.57427393770195</v>
      </c>
      <c r="E138" s="1640">
        <v>1590.3</v>
      </c>
      <c r="F138" s="1818">
        <v>74.059517369626121</v>
      </c>
      <c r="G138" s="1790">
        <v>101.9</v>
      </c>
      <c r="H138" s="1640">
        <v>33258</v>
      </c>
      <c r="I138" s="1558">
        <v>112.18</v>
      </c>
      <c r="J138" s="1640">
        <v>4661622</v>
      </c>
      <c r="K138" s="1558">
        <v>6.9660000000000002</v>
      </c>
      <c r="L138" s="1801">
        <v>101.27500000000001</v>
      </c>
      <c r="M138" s="933"/>
      <c r="N138" s="936">
        <v>264686</v>
      </c>
      <c r="O138" s="937">
        <f t="shared" si="2"/>
        <v>112.18</v>
      </c>
      <c r="P138" s="938">
        <v>87.4</v>
      </c>
      <c r="Q138" s="937">
        <f t="shared" si="3"/>
        <v>101.27500000000001</v>
      </c>
      <c r="R138" s="933"/>
      <c r="Z138" s="939"/>
      <c r="AA138" s="940"/>
      <c r="AB138" s="941"/>
    </row>
    <row r="139" spans="1:28">
      <c r="B139" s="584"/>
      <c r="C139" s="608" t="s">
        <v>166</v>
      </c>
      <c r="D139" s="1560">
        <v>136.50596208034838</v>
      </c>
      <c r="E139" s="1640">
        <v>1646.7</v>
      </c>
      <c r="F139" s="1818">
        <v>73.333443669923909</v>
      </c>
      <c r="G139" s="1790">
        <v>101.8</v>
      </c>
      <c r="H139" s="1640">
        <v>33544</v>
      </c>
      <c r="I139" s="1558">
        <v>115.955</v>
      </c>
      <c r="J139" s="1640">
        <v>4732331</v>
      </c>
      <c r="K139" s="1558">
        <v>6.9560000000000004</v>
      </c>
      <c r="L139" s="1801">
        <v>101.965</v>
      </c>
      <c r="M139" s="933"/>
      <c r="N139" s="936">
        <v>290272</v>
      </c>
      <c r="O139" s="937">
        <f t="shared" si="2"/>
        <v>115.955</v>
      </c>
      <c r="P139" s="938">
        <v>88.2</v>
      </c>
      <c r="Q139" s="937">
        <f t="shared" si="3"/>
        <v>101.965</v>
      </c>
      <c r="R139" s="933"/>
      <c r="Z139" s="939"/>
      <c r="AA139" s="940"/>
      <c r="AB139" s="941"/>
    </row>
    <row r="140" spans="1:28">
      <c r="B140" s="584"/>
      <c r="C140" s="608" t="s">
        <v>167</v>
      </c>
      <c r="D140" s="1560">
        <v>135.86206603279956</v>
      </c>
      <c r="E140" s="1640">
        <v>1544.4</v>
      </c>
      <c r="F140" s="1818">
        <v>85.313659715010488</v>
      </c>
      <c r="G140" s="1790">
        <v>102.1</v>
      </c>
      <c r="H140" s="1640">
        <v>31045</v>
      </c>
      <c r="I140" s="1558">
        <v>101.083</v>
      </c>
      <c r="J140" s="1640">
        <v>36328276</v>
      </c>
      <c r="K140" s="1558">
        <v>6.9509999999999996</v>
      </c>
      <c r="L140" s="1801">
        <v>101.748</v>
      </c>
      <c r="M140" s="933"/>
      <c r="N140" s="936">
        <v>259079</v>
      </c>
      <c r="O140" s="937">
        <f t="shared" si="2"/>
        <v>101.083</v>
      </c>
      <c r="P140" s="938">
        <v>87.3</v>
      </c>
      <c r="Q140" s="937">
        <f t="shared" si="3"/>
        <v>101.748</v>
      </c>
      <c r="R140" s="933"/>
      <c r="Z140" s="939"/>
      <c r="AA140" s="940"/>
      <c r="AB140" s="941"/>
    </row>
    <row r="141" spans="1:28">
      <c r="B141" s="584"/>
      <c r="C141" s="611" t="s">
        <v>168</v>
      </c>
      <c r="D141" s="1560">
        <v>136.720594096198</v>
      </c>
      <c r="E141" s="1640">
        <v>1428.2</v>
      </c>
      <c r="F141" s="1818">
        <v>73.0914191033565</v>
      </c>
      <c r="G141" s="1790">
        <v>101.4</v>
      </c>
      <c r="H141" s="1640">
        <v>31624</v>
      </c>
      <c r="I141" s="1558">
        <v>103.36499999999999</v>
      </c>
      <c r="J141" s="1640">
        <v>3757607</v>
      </c>
      <c r="K141" s="1558">
        <v>6.9340000000000002</v>
      </c>
      <c r="L141" s="1801">
        <v>101.628</v>
      </c>
      <c r="M141" s="933"/>
      <c r="N141" s="936">
        <v>412086</v>
      </c>
      <c r="O141" s="937">
        <f t="shared" si="2"/>
        <v>103.36499999999999</v>
      </c>
      <c r="P141" s="938">
        <v>87.4</v>
      </c>
      <c r="Q141" s="937">
        <f t="shared" si="3"/>
        <v>101.628</v>
      </c>
      <c r="R141" s="933"/>
      <c r="Z141" s="939"/>
      <c r="AA141" s="940"/>
      <c r="AB141" s="941"/>
    </row>
    <row r="142" spans="1:28">
      <c r="A142" s="577">
        <v>1986</v>
      </c>
      <c r="B142" s="912" t="s">
        <v>436</v>
      </c>
      <c r="C142" s="606" t="s">
        <v>418</v>
      </c>
      <c r="D142" s="1561">
        <v>134.57427393770195</v>
      </c>
      <c r="E142" s="1639">
        <v>1534.6</v>
      </c>
      <c r="F142" s="1817">
        <v>73.696480519775008</v>
      </c>
      <c r="G142" s="1789">
        <v>101.4</v>
      </c>
      <c r="H142" s="1639">
        <v>31187</v>
      </c>
      <c r="I142" s="1557">
        <v>105.402</v>
      </c>
      <c r="J142" s="1639">
        <v>5129939</v>
      </c>
      <c r="K142" s="1557">
        <v>6.9530000000000003</v>
      </c>
      <c r="L142" s="1800">
        <v>101.74</v>
      </c>
      <c r="M142" s="933"/>
      <c r="N142" s="936">
        <v>254768</v>
      </c>
      <c r="O142" s="937">
        <f t="shared" si="2"/>
        <v>105.402</v>
      </c>
      <c r="P142" s="938">
        <v>87.7</v>
      </c>
      <c r="Q142" s="937">
        <f t="shared" si="3"/>
        <v>101.74</v>
      </c>
      <c r="R142" s="933"/>
      <c r="Z142" s="939"/>
      <c r="AA142" s="940"/>
      <c r="AB142" s="941"/>
    </row>
    <row r="143" spans="1:28">
      <c r="B143" s="584"/>
      <c r="C143" s="608" t="s">
        <v>419</v>
      </c>
      <c r="D143" s="1560">
        <v>129.31578954938664</v>
      </c>
      <c r="E143" s="1640">
        <v>1588.7</v>
      </c>
      <c r="F143" s="1818">
        <v>70.550161154398737</v>
      </c>
      <c r="G143" s="1790">
        <v>100.9</v>
      </c>
      <c r="H143" s="1640">
        <v>31047</v>
      </c>
      <c r="I143" s="1558">
        <v>90.203999999999994</v>
      </c>
      <c r="J143" s="1640">
        <v>9494182</v>
      </c>
      <c r="K143" s="1558">
        <v>6.9420000000000002</v>
      </c>
      <c r="L143" s="1801">
        <v>102.1</v>
      </c>
      <c r="M143" s="933"/>
      <c r="N143" s="936">
        <v>225492</v>
      </c>
      <c r="O143" s="937">
        <f t="shared" si="2"/>
        <v>90.203999999999994</v>
      </c>
      <c r="P143" s="938">
        <v>87.5</v>
      </c>
      <c r="Q143" s="937">
        <f t="shared" si="3"/>
        <v>102.1</v>
      </c>
      <c r="R143" s="933"/>
      <c r="Z143" s="939"/>
      <c r="AA143" s="940"/>
      <c r="AB143" s="941"/>
    </row>
    <row r="144" spans="1:28">
      <c r="B144" s="584"/>
      <c r="C144" s="608" t="s">
        <v>420</v>
      </c>
      <c r="D144" s="1560">
        <v>135.00353796940118</v>
      </c>
      <c r="E144" s="1640">
        <v>1529.6</v>
      </c>
      <c r="F144" s="1818">
        <v>79.626082400676452</v>
      </c>
      <c r="G144" s="1790">
        <v>100.8</v>
      </c>
      <c r="H144" s="1640">
        <v>30243</v>
      </c>
      <c r="I144" s="1558">
        <v>107.617</v>
      </c>
      <c r="J144" s="1640">
        <v>4734148</v>
      </c>
      <c r="K144" s="1558">
        <v>6.8079999999999998</v>
      </c>
      <c r="L144" s="1801">
        <v>101.16</v>
      </c>
      <c r="M144" s="933"/>
      <c r="N144" s="936">
        <v>311312</v>
      </c>
      <c r="O144" s="937">
        <f t="shared" si="2"/>
        <v>107.617</v>
      </c>
      <c r="P144" s="938">
        <v>87.2</v>
      </c>
      <c r="Q144" s="937">
        <f t="shared" si="3"/>
        <v>101.16</v>
      </c>
      <c r="R144" s="933"/>
      <c r="Z144" s="939"/>
      <c r="AA144" s="940"/>
      <c r="AB144" s="941"/>
    </row>
    <row r="145" spans="1:28">
      <c r="B145" s="584"/>
      <c r="C145" s="608" t="s">
        <v>421</v>
      </c>
      <c r="D145" s="1560">
        <v>135.54011800902515</v>
      </c>
      <c r="E145" s="1640">
        <v>1574.8</v>
      </c>
      <c r="F145" s="1818">
        <v>74.543566502760939</v>
      </c>
      <c r="G145" s="1790">
        <v>103.1</v>
      </c>
      <c r="H145" s="1640">
        <v>31448</v>
      </c>
      <c r="I145" s="1558">
        <v>89.781999999999996</v>
      </c>
      <c r="J145" s="1640">
        <v>5279203</v>
      </c>
      <c r="K145" s="1558">
        <v>6.7009999999999996</v>
      </c>
      <c r="L145" s="1801">
        <v>100.69</v>
      </c>
      <c r="M145" s="933"/>
      <c r="N145" s="936">
        <v>275378</v>
      </c>
      <c r="O145" s="937">
        <f t="shared" si="2"/>
        <v>89.781999999999996</v>
      </c>
      <c r="P145" s="938">
        <v>87.6</v>
      </c>
      <c r="Q145" s="937">
        <f t="shared" si="3"/>
        <v>100.69</v>
      </c>
      <c r="R145" s="933"/>
      <c r="Z145" s="939"/>
      <c r="AA145" s="940"/>
      <c r="AB145" s="941"/>
    </row>
    <row r="146" spans="1:28">
      <c r="B146" s="584"/>
      <c r="C146" s="608" t="s">
        <v>422</v>
      </c>
      <c r="D146" s="1560">
        <v>132.96453381882992</v>
      </c>
      <c r="E146" s="1640">
        <v>1622.7</v>
      </c>
      <c r="F146" s="1818">
        <v>76.842799885151294</v>
      </c>
      <c r="G146" s="1790">
        <v>103.1</v>
      </c>
      <c r="H146" s="1640">
        <v>33687</v>
      </c>
      <c r="I146" s="1558">
        <v>106.93300000000001</v>
      </c>
      <c r="J146" s="1640">
        <v>48768642</v>
      </c>
      <c r="K146" s="1558">
        <v>6.5759999999999996</v>
      </c>
      <c r="L146" s="1801">
        <v>101.496</v>
      </c>
      <c r="M146" s="933"/>
      <c r="N146" s="936">
        <v>288131</v>
      </c>
      <c r="O146" s="937">
        <f t="shared" si="2"/>
        <v>106.93300000000001</v>
      </c>
      <c r="P146" s="938">
        <v>88.2</v>
      </c>
      <c r="Q146" s="937">
        <f t="shared" si="3"/>
        <v>101.496</v>
      </c>
      <c r="R146" s="933"/>
      <c r="Z146" s="939"/>
      <c r="AA146" s="940"/>
      <c r="AB146" s="941"/>
    </row>
    <row r="147" spans="1:28">
      <c r="B147" s="584"/>
      <c r="C147" s="608" t="s">
        <v>423</v>
      </c>
      <c r="D147" s="1560">
        <v>131.7840577316571</v>
      </c>
      <c r="E147" s="1640">
        <v>1566.5</v>
      </c>
      <c r="F147" s="1818">
        <v>75.269640202463151</v>
      </c>
      <c r="G147" s="1790">
        <v>104.5</v>
      </c>
      <c r="H147" s="1640">
        <v>35102</v>
      </c>
      <c r="I147" s="1558">
        <v>88.906999999999996</v>
      </c>
      <c r="J147" s="1640">
        <v>4120905</v>
      </c>
      <c r="K147" s="1558">
        <v>6.4329999999999998</v>
      </c>
      <c r="L147" s="1801">
        <v>100.80500000000001</v>
      </c>
      <c r="M147" s="933"/>
      <c r="N147" s="936">
        <v>238928</v>
      </c>
      <c r="O147" s="937">
        <f t="shared" si="2"/>
        <v>88.906999999999996</v>
      </c>
      <c r="P147" s="938">
        <v>87.7</v>
      </c>
      <c r="Q147" s="937">
        <f t="shared" si="3"/>
        <v>100.80500000000001</v>
      </c>
      <c r="R147" s="933"/>
      <c r="Z147" s="939"/>
      <c r="AA147" s="940"/>
      <c r="AB147" s="941"/>
    </row>
    <row r="148" spans="1:28">
      <c r="B148" s="584"/>
      <c r="C148" s="608" t="s">
        <v>424</v>
      </c>
      <c r="D148" s="1560">
        <v>131.2474776920331</v>
      </c>
      <c r="E148" s="1640">
        <v>1504.3</v>
      </c>
      <c r="F148" s="1818">
        <v>76.358750752016491</v>
      </c>
      <c r="G148" s="1790">
        <v>103.7</v>
      </c>
      <c r="H148" s="1640">
        <v>37685</v>
      </c>
      <c r="I148" s="1558">
        <v>90.296999999999997</v>
      </c>
      <c r="J148" s="1640">
        <v>4520836</v>
      </c>
      <c r="K148" s="1558">
        <v>6.3250000000000002</v>
      </c>
      <c r="L148" s="1801">
        <v>100</v>
      </c>
      <c r="M148" s="933"/>
      <c r="N148" s="936">
        <v>273136</v>
      </c>
      <c r="O148" s="937">
        <f t="shared" si="2"/>
        <v>90.296999999999997</v>
      </c>
      <c r="P148" s="938">
        <v>87.5</v>
      </c>
      <c r="Q148" s="937">
        <f t="shared" si="3"/>
        <v>100</v>
      </c>
      <c r="R148" s="933"/>
      <c r="Z148" s="939"/>
      <c r="AA148" s="940"/>
      <c r="AB148" s="941"/>
    </row>
    <row r="149" spans="1:28">
      <c r="B149" s="584"/>
      <c r="C149" s="608" t="s">
        <v>425</v>
      </c>
      <c r="D149" s="1560">
        <v>130.81821366033387</v>
      </c>
      <c r="E149" s="1640">
        <v>1557.7</v>
      </c>
      <c r="F149" s="1818">
        <v>69.219026038278017</v>
      </c>
      <c r="G149" s="1790">
        <v>103.2</v>
      </c>
      <c r="H149" s="1640">
        <v>37438</v>
      </c>
      <c r="I149" s="1558">
        <v>87.616</v>
      </c>
      <c r="J149" s="1640">
        <v>8133315</v>
      </c>
      <c r="K149" s="1558">
        <v>6.2809999999999997</v>
      </c>
      <c r="L149" s="1801">
        <v>100.114</v>
      </c>
      <c r="M149" s="933"/>
      <c r="N149" s="936">
        <v>249690</v>
      </c>
      <c r="O149" s="937">
        <f t="shared" si="2"/>
        <v>87.616</v>
      </c>
      <c r="P149" s="938">
        <v>87.6</v>
      </c>
      <c r="Q149" s="937">
        <f t="shared" si="3"/>
        <v>100.114</v>
      </c>
      <c r="R149" s="933"/>
      <c r="Z149" s="939"/>
      <c r="AA149" s="940"/>
      <c r="AB149" s="941"/>
    </row>
    <row r="150" spans="1:28">
      <c r="B150" s="584"/>
      <c r="C150" s="608" t="s">
        <v>426</v>
      </c>
      <c r="D150" s="1560">
        <v>130.38894962863466</v>
      </c>
      <c r="E150" s="1640">
        <v>1490.5</v>
      </c>
      <c r="F150" s="1818">
        <v>72.849394536789106</v>
      </c>
      <c r="G150" s="1790">
        <v>102.7</v>
      </c>
      <c r="H150" s="1640">
        <v>37702</v>
      </c>
      <c r="I150" s="1558">
        <v>83.694000000000003</v>
      </c>
      <c r="J150" s="1640">
        <v>4445616</v>
      </c>
      <c r="K150" s="1558">
        <v>6.23</v>
      </c>
      <c r="L150" s="1801">
        <v>100.68600000000001</v>
      </c>
      <c r="M150" s="933"/>
      <c r="N150" s="936">
        <v>221526</v>
      </c>
      <c r="O150" s="937">
        <f t="shared" ref="O150:O213" si="4">ROUND(N150/N138*100,3)</f>
        <v>83.694000000000003</v>
      </c>
      <c r="P150" s="938">
        <v>88</v>
      </c>
      <c r="Q150" s="937">
        <f t="shared" ref="Q150:Q213" si="5">ROUND(P150/P138*100,3)</f>
        <v>100.68600000000001</v>
      </c>
      <c r="R150" s="933"/>
      <c r="Z150" s="939"/>
      <c r="AA150" s="940"/>
      <c r="AB150" s="941"/>
    </row>
    <row r="151" spans="1:28">
      <c r="B151" s="584"/>
      <c r="C151" s="608" t="s">
        <v>166</v>
      </c>
      <c r="D151" s="1560">
        <v>127.0621533829658</v>
      </c>
      <c r="E151" s="1640">
        <v>1474.9</v>
      </c>
      <c r="F151" s="1818">
        <v>68.977001471710608</v>
      </c>
      <c r="G151" s="1790">
        <v>102.9</v>
      </c>
      <c r="H151" s="1640">
        <v>37538</v>
      </c>
      <c r="I151" s="1558">
        <v>87.613</v>
      </c>
      <c r="J151" s="1640">
        <v>5095496</v>
      </c>
      <c r="K151" s="1558">
        <v>6.2210000000000001</v>
      </c>
      <c r="L151" s="1801">
        <v>99.887</v>
      </c>
      <c r="M151" s="933"/>
      <c r="N151" s="936">
        <v>254316</v>
      </c>
      <c r="O151" s="937">
        <f t="shared" si="4"/>
        <v>87.613</v>
      </c>
      <c r="P151" s="938">
        <v>88.1</v>
      </c>
      <c r="Q151" s="937">
        <f t="shared" si="5"/>
        <v>99.887</v>
      </c>
      <c r="R151" s="933"/>
      <c r="Z151" s="939"/>
      <c r="AA151" s="940"/>
      <c r="AB151" s="941"/>
    </row>
    <row r="152" spans="1:28">
      <c r="B152" s="584"/>
      <c r="C152" s="608" t="s">
        <v>167</v>
      </c>
      <c r="D152" s="1560">
        <v>125.45241326409376</v>
      </c>
      <c r="E152" s="1640">
        <v>1445.4</v>
      </c>
      <c r="F152" s="1818">
        <v>65.709669823050618</v>
      </c>
      <c r="G152" s="1790">
        <v>102.9</v>
      </c>
      <c r="H152" s="1640">
        <v>34958</v>
      </c>
      <c r="I152" s="1558">
        <v>90.167000000000002</v>
      </c>
      <c r="J152" s="1640">
        <v>37352809</v>
      </c>
      <c r="K152" s="1558">
        <v>6.1660000000000004</v>
      </c>
      <c r="L152" s="1801">
        <v>100.229</v>
      </c>
      <c r="M152" s="933"/>
      <c r="N152" s="936">
        <v>233604</v>
      </c>
      <c r="O152" s="937">
        <f t="shared" si="4"/>
        <v>90.167000000000002</v>
      </c>
      <c r="P152" s="938">
        <v>87.5</v>
      </c>
      <c r="Q152" s="937">
        <f t="shared" si="5"/>
        <v>100.229</v>
      </c>
      <c r="R152" s="933"/>
      <c r="Z152" s="939"/>
      <c r="AA152" s="940"/>
      <c r="AB152" s="941"/>
    </row>
    <row r="153" spans="1:28">
      <c r="A153" s="921"/>
      <c r="B153" s="935"/>
      <c r="C153" s="611" t="s">
        <v>168</v>
      </c>
      <c r="D153" s="1562">
        <v>126.09630931164259</v>
      </c>
      <c r="E153" s="1641">
        <v>1432</v>
      </c>
      <c r="F153" s="1819">
        <v>75.269640202463151</v>
      </c>
      <c r="G153" s="1791">
        <v>102.4</v>
      </c>
      <c r="H153" s="1641">
        <v>35844</v>
      </c>
      <c r="I153" s="1559">
        <v>88.546000000000006</v>
      </c>
      <c r="J153" s="1641">
        <v>3556659</v>
      </c>
      <c r="K153" s="1559">
        <v>6.0620000000000003</v>
      </c>
      <c r="L153" s="1802">
        <v>99.885999999999996</v>
      </c>
      <c r="M153" s="933"/>
      <c r="N153" s="936">
        <v>364887</v>
      </c>
      <c r="O153" s="937">
        <f t="shared" si="4"/>
        <v>88.546000000000006</v>
      </c>
      <c r="P153" s="938">
        <v>87.3</v>
      </c>
      <c r="Q153" s="937">
        <f t="shared" si="5"/>
        <v>99.885999999999996</v>
      </c>
      <c r="R153" s="933"/>
      <c r="Z153" s="939"/>
      <c r="AA153" s="940"/>
      <c r="AB153" s="941"/>
    </row>
    <row r="154" spans="1:28">
      <c r="A154" s="591">
        <v>1987</v>
      </c>
      <c r="B154" s="584" t="s">
        <v>437</v>
      </c>
      <c r="C154" s="606" t="s">
        <v>418</v>
      </c>
      <c r="D154" s="1560">
        <v>125.34509725616897</v>
      </c>
      <c r="E154" s="1640">
        <v>1491.6</v>
      </c>
      <c r="F154" s="1818">
        <v>69.582062888129116</v>
      </c>
      <c r="G154" s="1790">
        <v>101.9</v>
      </c>
      <c r="H154" s="1640">
        <v>36489</v>
      </c>
      <c r="I154" s="1558">
        <v>106.137</v>
      </c>
      <c r="J154" s="1640">
        <v>4280325</v>
      </c>
      <c r="K154" s="1558">
        <v>6.0179999999999998</v>
      </c>
      <c r="L154" s="1801">
        <v>98.974000000000004</v>
      </c>
      <c r="M154" s="933"/>
      <c r="N154" s="936">
        <v>270403</v>
      </c>
      <c r="O154" s="937">
        <f t="shared" si="4"/>
        <v>106.137</v>
      </c>
      <c r="P154" s="938">
        <v>86.8</v>
      </c>
      <c r="Q154" s="937">
        <f t="shared" si="5"/>
        <v>98.974000000000004</v>
      </c>
      <c r="R154" s="933"/>
      <c r="Z154" s="939"/>
      <c r="AA154" s="940"/>
      <c r="AB154" s="941"/>
    </row>
    <row r="155" spans="1:28">
      <c r="B155" s="584"/>
      <c r="C155" s="608" t="s">
        <v>419</v>
      </c>
      <c r="D155" s="1560">
        <v>122.98414508182331</v>
      </c>
      <c r="E155" s="1640">
        <v>1547.9</v>
      </c>
      <c r="F155" s="1818">
        <v>71.518259420668358</v>
      </c>
      <c r="G155" s="1790">
        <v>101.3</v>
      </c>
      <c r="H155" s="1640">
        <v>36775</v>
      </c>
      <c r="I155" s="1558">
        <v>122.748</v>
      </c>
      <c r="J155" s="1640">
        <v>9537849</v>
      </c>
      <c r="K155" s="1558">
        <v>5.9370000000000003</v>
      </c>
      <c r="L155" s="1801">
        <v>99.2</v>
      </c>
      <c r="M155" s="933"/>
      <c r="N155" s="936">
        <v>276788</v>
      </c>
      <c r="O155" s="937">
        <f t="shared" si="4"/>
        <v>122.748</v>
      </c>
      <c r="P155" s="938">
        <v>86.8</v>
      </c>
      <c r="Q155" s="937">
        <f t="shared" si="5"/>
        <v>99.2</v>
      </c>
      <c r="R155" s="933"/>
      <c r="Z155" s="939"/>
      <c r="AA155" s="940"/>
      <c r="AB155" s="941"/>
    </row>
    <row r="156" spans="1:28">
      <c r="B156" s="584"/>
      <c r="C156" s="608" t="s">
        <v>420</v>
      </c>
      <c r="D156" s="1560">
        <v>117.8329767014328</v>
      </c>
      <c r="E156" s="1640">
        <v>1511.3</v>
      </c>
      <c r="F156" s="1818">
        <v>70.308136587831328</v>
      </c>
      <c r="G156" s="1790">
        <v>100.6</v>
      </c>
      <c r="H156" s="1640">
        <v>36312</v>
      </c>
      <c r="I156" s="1558">
        <v>101.90900000000001</v>
      </c>
      <c r="J156" s="1640">
        <v>4782096</v>
      </c>
      <c r="K156" s="1558">
        <v>5.7919999999999998</v>
      </c>
      <c r="L156" s="1801">
        <v>100</v>
      </c>
      <c r="M156" s="933"/>
      <c r="N156" s="936">
        <v>317254</v>
      </c>
      <c r="O156" s="937">
        <f t="shared" si="4"/>
        <v>101.90900000000001</v>
      </c>
      <c r="P156" s="938">
        <v>87.2</v>
      </c>
      <c r="Q156" s="937">
        <f t="shared" si="5"/>
        <v>100</v>
      </c>
      <c r="R156" s="933"/>
      <c r="Z156" s="939"/>
      <c r="AA156" s="940"/>
      <c r="AB156" s="941"/>
    </row>
    <row r="157" spans="1:28">
      <c r="B157" s="584"/>
      <c r="C157" s="608" t="s">
        <v>421</v>
      </c>
      <c r="D157" s="1560">
        <v>119.22808480445524</v>
      </c>
      <c r="E157" s="1640">
        <v>1468.3</v>
      </c>
      <c r="F157" s="1818">
        <v>68.129915488724677</v>
      </c>
      <c r="G157" s="1790">
        <v>102.6</v>
      </c>
      <c r="H157" s="1640">
        <v>36807</v>
      </c>
      <c r="I157" s="1558">
        <v>98.774000000000001</v>
      </c>
      <c r="J157" s="1640">
        <v>6291767</v>
      </c>
      <c r="K157" s="1558">
        <v>5.681</v>
      </c>
      <c r="L157" s="1801">
        <v>100.685</v>
      </c>
      <c r="M157" s="933"/>
      <c r="N157" s="936">
        <v>272001</v>
      </c>
      <c r="O157" s="937">
        <f t="shared" si="4"/>
        <v>98.774000000000001</v>
      </c>
      <c r="P157" s="938">
        <v>88.2</v>
      </c>
      <c r="Q157" s="937">
        <f t="shared" si="5"/>
        <v>100.685</v>
      </c>
      <c r="R157" s="933"/>
      <c r="Z157" s="939"/>
      <c r="AA157" s="940"/>
      <c r="AB157" s="941"/>
    </row>
    <row r="158" spans="1:28">
      <c r="B158" s="584"/>
      <c r="C158" s="608" t="s">
        <v>422</v>
      </c>
      <c r="D158" s="1560">
        <v>119.22808480445524</v>
      </c>
      <c r="E158" s="1640">
        <v>1544.4</v>
      </c>
      <c r="F158" s="1818">
        <v>70.792185720966145</v>
      </c>
      <c r="G158" s="1790">
        <v>102.5</v>
      </c>
      <c r="H158" s="1640">
        <v>37243</v>
      </c>
      <c r="I158" s="1558">
        <v>97.48</v>
      </c>
      <c r="J158" s="1640">
        <v>59222378</v>
      </c>
      <c r="K158" s="1558">
        <v>5.5860000000000003</v>
      </c>
      <c r="L158" s="1801">
        <v>100</v>
      </c>
      <c r="M158" s="933"/>
      <c r="N158" s="936">
        <v>280871</v>
      </c>
      <c r="O158" s="937">
        <f t="shared" si="4"/>
        <v>97.48</v>
      </c>
      <c r="P158" s="938">
        <v>88.2</v>
      </c>
      <c r="Q158" s="937">
        <f t="shared" si="5"/>
        <v>100</v>
      </c>
      <c r="R158" s="933"/>
      <c r="Z158" s="939"/>
      <c r="AA158" s="940"/>
      <c r="AB158" s="941"/>
    </row>
    <row r="159" spans="1:28">
      <c r="B159" s="584"/>
      <c r="C159" s="608" t="s">
        <v>423</v>
      </c>
      <c r="D159" s="1560">
        <v>118.26224073313202</v>
      </c>
      <c r="E159" s="1640">
        <v>1496.6</v>
      </c>
      <c r="F159" s="1818">
        <v>72.486357686937978</v>
      </c>
      <c r="G159" s="1790">
        <v>102.5</v>
      </c>
      <c r="H159" s="1640">
        <v>41310</v>
      </c>
      <c r="I159" s="1558">
        <v>105.377</v>
      </c>
      <c r="J159" s="1640">
        <v>4656463</v>
      </c>
      <c r="K159" s="1558">
        <v>5.4850000000000003</v>
      </c>
      <c r="L159" s="1801">
        <v>100.57</v>
      </c>
      <c r="M159" s="933"/>
      <c r="N159" s="936">
        <v>251775</v>
      </c>
      <c r="O159" s="937">
        <f t="shared" si="4"/>
        <v>105.377</v>
      </c>
      <c r="P159" s="938">
        <v>88.2</v>
      </c>
      <c r="Q159" s="937">
        <f t="shared" si="5"/>
        <v>100.57</v>
      </c>
      <c r="R159" s="933"/>
      <c r="Z159" s="939"/>
      <c r="AA159" s="940"/>
      <c r="AB159" s="941"/>
    </row>
    <row r="160" spans="1:28">
      <c r="B160" s="584"/>
      <c r="C160" s="608" t="s">
        <v>424</v>
      </c>
      <c r="D160" s="1560">
        <v>117.08176464595918</v>
      </c>
      <c r="E160" s="1640">
        <v>1487.3</v>
      </c>
      <c r="F160" s="1818">
        <v>81.683291216499413</v>
      </c>
      <c r="G160" s="1790">
        <v>102.3</v>
      </c>
      <c r="H160" s="1640">
        <v>42363</v>
      </c>
      <c r="I160" s="1558">
        <v>112.69499999999999</v>
      </c>
      <c r="J160" s="1640">
        <v>4794678</v>
      </c>
      <c r="K160" s="1558">
        <v>5.4089999999999998</v>
      </c>
      <c r="L160" s="1801">
        <v>100</v>
      </c>
      <c r="M160" s="933"/>
      <c r="N160" s="936">
        <v>307811</v>
      </c>
      <c r="O160" s="937">
        <f t="shared" si="4"/>
        <v>112.69499999999999</v>
      </c>
      <c r="P160" s="938">
        <v>87.5</v>
      </c>
      <c r="Q160" s="937">
        <f t="shared" si="5"/>
        <v>100</v>
      </c>
      <c r="R160" s="933"/>
      <c r="Z160" s="939"/>
      <c r="AA160" s="940"/>
      <c r="AB160" s="941"/>
    </row>
    <row r="161" spans="1:28">
      <c r="B161" s="584"/>
      <c r="C161" s="608" t="s">
        <v>425</v>
      </c>
      <c r="D161" s="1560">
        <v>115.47202452708716</v>
      </c>
      <c r="E161" s="1640">
        <v>1555.7</v>
      </c>
      <c r="F161" s="1818">
        <v>77.931910434704619</v>
      </c>
      <c r="G161" s="1790">
        <v>101.6</v>
      </c>
      <c r="H161" s="1640">
        <v>42242</v>
      </c>
      <c r="I161" s="1558">
        <v>113.886</v>
      </c>
      <c r="J161" s="1640">
        <v>9693053</v>
      </c>
      <c r="K161" s="1558">
        <v>5.3920000000000003</v>
      </c>
      <c r="L161" s="1801">
        <v>100.22799999999999</v>
      </c>
      <c r="M161" s="933"/>
      <c r="N161" s="936">
        <v>284363</v>
      </c>
      <c r="O161" s="937">
        <f t="shared" si="4"/>
        <v>113.886</v>
      </c>
      <c r="P161" s="938">
        <v>87.8</v>
      </c>
      <c r="Q161" s="937">
        <f t="shared" si="5"/>
        <v>100.22799999999999</v>
      </c>
      <c r="R161" s="933"/>
      <c r="Z161" s="939"/>
      <c r="AA161" s="940"/>
      <c r="AB161" s="941"/>
    </row>
    <row r="162" spans="1:28">
      <c r="B162" s="584"/>
      <c r="C162" s="608" t="s">
        <v>426</v>
      </c>
      <c r="D162" s="1560">
        <v>114.50618045576395</v>
      </c>
      <c r="E162" s="1640">
        <v>1579.6</v>
      </c>
      <c r="F162" s="1818">
        <v>77.810898151420915</v>
      </c>
      <c r="G162" s="1790">
        <v>101.4</v>
      </c>
      <c r="H162" s="1640">
        <v>41687</v>
      </c>
      <c r="I162" s="1558">
        <v>124.30200000000001</v>
      </c>
      <c r="J162" s="1640">
        <v>3849436</v>
      </c>
      <c r="K162" s="1558">
        <v>5.3860000000000001</v>
      </c>
      <c r="L162" s="1801">
        <v>100.34099999999999</v>
      </c>
      <c r="M162" s="933"/>
      <c r="N162" s="936">
        <v>275362</v>
      </c>
      <c r="O162" s="937">
        <f t="shared" si="4"/>
        <v>124.30200000000001</v>
      </c>
      <c r="P162" s="938">
        <v>88.3</v>
      </c>
      <c r="Q162" s="937">
        <f t="shared" si="5"/>
        <v>100.34099999999999</v>
      </c>
      <c r="R162" s="933"/>
      <c r="Z162" s="939"/>
      <c r="AA162" s="940"/>
      <c r="AB162" s="941"/>
    </row>
    <row r="163" spans="1:28">
      <c r="B163" s="584"/>
      <c r="C163" s="608" t="s">
        <v>166</v>
      </c>
      <c r="D163" s="1560">
        <v>113.11107235274153</v>
      </c>
      <c r="E163" s="1640">
        <v>1568.1</v>
      </c>
      <c r="F163" s="1818">
        <v>82.530377199485315</v>
      </c>
      <c r="G163" s="1790">
        <v>101.4</v>
      </c>
      <c r="H163" s="1640">
        <v>40599</v>
      </c>
      <c r="I163" s="1558">
        <v>106.92100000000001</v>
      </c>
      <c r="J163" s="1640">
        <v>6030389</v>
      </c>
      <c r="K163" s="1558">
        <v>5.3890000000000002</v>
      </c>
      <c r="L163" s="1801">
        <v>100.227</v>
      </c>
      <c r="M163" s="933"/>
      <c r="N163" s="936">
        <v>271916</v>
      </c>
      <c r="O163" s="937">
        <f t="shared" si="4"/>
        <v>106.92100000000001</v>
      </c>
      <c r="P163" s="938">
        <v>88.3</v>
      </c>
      <c r="Q163" s="937">
        <f t="shared" si="5"/>
        <v>100.227</v>
      </c>
      <c r="R163" s="933"/>
      <c r="Z163" s="939"/>
      <c r="AA163" s="940"/>
      <c r="AB163" s="941"/>
    </row>
    <row r="164" spans="1:28">
      <c r="B164" s="584"/>
      <c r="C164" s="608" t="s">
        <v>167</v>
      </c>
      <c r="D164" s="1560">
        <v>113.75496840029032</v>
      </c>
      <c r="E164" s="1640">
        <v>1584.4</v>
      </c>
      <c r="F164" s="1818">
        <v>84.224549165457148</v>
      </c>
      <c r="G164" s="1790">
        <v>101.6</v>
      </c>
      <c r="H164" s="1640">
        <v>37885</v>
      </c>
      <c r="I164" s="1558">
        <v>108.937</v>
      </c>
      <c r="J164" s="1640">
        <v>45007854</v>
      </c>
      <c r="K164" s="1558">
        <v>5.3879999999999999</v>
      </c>
      <c r="L164" s="1801">
        <v>100.571</v>
      </c>
      <c r="M164" s="933"/>
      <c r="N164" s="936">
        <v>254481</v>
      </c>
      <c r="O164" s="937">
        <f t="shared" si="4"/>
        <v>108.937</v>
      </c>
      <c r="P164" s="938">
        <v>88</v>
      </c>
      <c r="Q164" s="937">
        <f t="shared" si="5"/>
        <v>100.571</v>
      </c>
      <c r="R164" s="933"/>
      <c r="Z164" s="939"/>
      <c r="AA164" s="940"/>
      <c r="AB164" s="941"/>
    </row>
    <row r="165" spans="1:28">
      <c r="B165" s="584"/>
      <c r="C165" s="611" t="s">
        <v>168</v>
      </c>
      <c r="D165" s="1562">
        <v>112.8964403368919</v>
      </c>
      <c r="E165" s="1641">
        <v>1497.2</v>
      </c>
      <c r="F165" s="1819">
        <v>86.402770264563813</v>
      </c>
      <c r="G165" s="1791">
        <v>100.9</v>
      </c>
      <c r="H165" s="1641">
        <v>37052</v>
      </c>
      <c r="I165" s="1559">
        <v>88.227999999999994</v>
      </c>
      <c r="J165" s="1641">
        <v>3840663</v>
      </c>
      <c r="K165" s="1559">
        <v>5.3769999999999998</v>
      </c>
      <c r="L165" s="1802">
        <v>100.687</v>
      </c>
      <c r="M165" s="933"/>
      <c r="N165" s="936">
        <v>321932</v>
      </c>
      <c r="O165" s="937">
        <f t="shared" si="4"/>
        <v>88.227999999999994</v>
      </c>
      <c r="P165" s="938">
        <v>87.9</v>
      </c>
      <c r="Q165" s="937">
        <f t="shared" si="5"/>
        <v>100.687</v>
      </c>
      <c r="R165" s="933"/>
      <c r="Z165" s="939"/>
      <c r="AA165" s="940"/>
      <c r="AB165" s="941"/>
    </row>
    <row r="166" spans="1:28">
      <c r="A166" s="577">
        <v>1988</v>
      </c>
      <c r="B166" s="912" t="s">
        <v>438</v>
      </c>
      <c r="C166" s="606" t="s">
        <v>418</v>
      </c>
      <c r="D166" s="1560">
        <v>113.96960041613994</v>
      </c>
      <c r="E166" s="1640">
        <v>1526</v>
      </c>
      <c r="F166" s="1818">
        <v>89.307065063372676</v>
      </c>
      <c r="G166" s="1790">
        <v>100.3</v>
      </c>
      <c r="H166" s="1640">
        <v>34904</v>
      </c>
      <c r="I166" s="1558">
        <v>85.747</v>
      </c>
      <c r="J166" s="1640">
        <v>4938616</v>
      </c>
      <c r="K166" s="1558">
        <v>5.375</v>
      </c>
      <c r="L166" s="1801">
        <v>100.691</v>
      </c>
      <c r="M166" s="933"/>
      <c r="N166" s="936">
        <v>231862</v>
      </c>
      <c r="O166" s="937">
        <f t="shared" si="4"/>
        <v>85.747</v>
      </c>
      <c r="P166" s="938">
        <v>87.4</v>
      </c>
      <c r="Q166" s="937">
        <f t="shared" si="5"/>
        <v>100.691</v>
      </c>
      <c r="R166" s="933"/>
      <c r="Z166" s="939"/>
      <c r="AA166" s="940"/>
      <c r="AB166" s="941"/>
    </row>
    <row r="167" spans="1:28">
      <c r="B167" s="584"/>
      <c r="C167" s="608" t="s">
        <v>419</v>
      </c>
      <c r="D167" s="1560">
        <v>114.93544448746314</v>
      </c>
      <c r="E167" s="1640">
        <v>1496.8</v>
      </c>
      <c r="F167" s="1818">
        <v>94.510593244571893</v>
      </c>
      <c r="G167" s="1790">
        <v>100.1</v>
      </c>
      <c r="H167" s="1640">
        <v>34522</v>
      </c>
      <c r="I167" s="1558">
        <v>81.546999999999997</v>
      </c>
      <c r="J167" s="1640">
        <v>13522399</v>
      </c>
      <c r="K167" s="1558">
        <v>5.3810000000000002</v>
      </c>
      <c r="L167" s="1801">
        <v>100.57599999999999</v>
      </c>
      <c r="M167" s="933"/>
      <c r="N167" s="936">
        <v>225713</v>
      </c>
      <c r="O167" s="937">
        <f t="shared" si="4"/>
        <v>81.546999999999997</v>
      </c>
      <c r="P167" s="938">
        <v>87.3</v>
      </c>
      <c r="Q167" s="937">
        <f t="shared" si="5"/>
        <v>100.57599999999999</v>
      </c>
      <c r="R167" s="933"/>
      <c r="Z167" s="939"/>
      <c r="AA167" s="940"/>
      <c r="AB167" s="941"/>
    </row>
    <row r="168" spans="1:28">
      <c r="B168" s="584"/>
      <c r="C168" s="608" t="s">
        <v>420</v>
      </c>
      <c r="D168" s="1560">
        <v>118.90613678068084</v>
      </c>
      <c r="E168" s="1640">
        <v>1491.1</v>
      </c>
      <c r="F168" s="1818">
        <v>89.670101913223775</v>
      </c>
      <c r="G168" s="1790">
        <v>100.1</v>
      </c>
      <c r="H168" s="1640">
        <v>32378</v>
      </c>
      <c r="I168" s="1558">
        <v>92.106999999999999</v>
      </c>
      <c r="J168" s="1640">
        <v>4597826</v>
      </c>
      <c r="K168" s="1558">
        <v>5.3630000000000004</v>
      </c>
      <c r="L168" s="1801">
        <v>100.459</v>
      </c>
      <c r="M168" s="933"/>
      <c r="N168" s="936">
        <v>292213</v>
      </c>
      <c r="O168" s="937">
        <f t="shared" si="4"/>
        <v>92.106999999999999</v>
      </c>
      <c r="P168" s="938">
        <v>87.6</v>
      </c>
      <c r="Q168" s="937">
        <f t="shared" si="5"/>
        <v>100.459</v>
      </c>
      <c r="R168" s="933"/>
      <c r="Z168" s="939"/>
      <c r="AA168" s="940"/>
      <c r="AB168" s="941"/>
    </row>
    <row r="169" spans="1:28">
      <c r="B169" s="584"/>
      <c r="C169" s="608" t="s">
        <v>421</v>
      </c>
      <c r="D169" s="1560">
        <v>117.94029270935762</v>
      </c>
      <c r="E169" s="1640">
        <v>1581.7</v>
      </c>
      <c r="F169" s="1818">
        <v>109.87915322160215</v>
      </c>
      <c r="G169" s="1790">
        <v>101.8</v>
      </c>
      <c r="H169" s="1640">
        <v>31123</v>
      </c>
      <c r="I169" s="1558">
        <v>100.489</v>
      </c>
      <c r="J169" s="1640">
        <v>8165383</v>
      </c>
      <c r="K169" s="1558">
        <v>5.359</v>
      </c>
      <c r="L169" s="1801">
        <v>99.66</v>
      </c>
      <c r="M169" s="933"/>
      <c r="N169" s="936">
        <v>273330</v>
      </c>
      <c r="O169" s="937">
        <f t="shared" si="4"/>
        <v>100.489</v>
      </c>
      <c r="P169" s="938">
        <v>87.9</v>
      </c>
      <c r="Q169" s="937">
        <f t="shared" si="5"/>
        <v>99.66</v>
      </c>
      <c r="R169" s="933"/>
      <c r="Z169" s="939"/>
      <c r="AA169" s="940"/>
      <c r="AB169" s="941"/>
    </row>
    <row r="170" spans="1:28">
      <c r="B170" s="584"/>
      <c r="C170" s="608" t="s">
        <v>422</v>
      </c>
      <c r="D170" s="1560">
        <v>117.6183446855832</v>
      </c>
      <c r="E170" s="1640">
        <v>1629.1</v>
      </c>
      <c r="F170" s="1818">
        <v>95.23666694427412</v>
      </c>
      <c r="G170" s="1790">
        <v>101.4</v>
      </c>
      <c r="H170" s="1640">
        <v>30321</v>
      </c>
      <c r="I170" s="1558">
        <v>103.39700000000001</v>
      </c>
      <c r="J170" s="1640">
        <v>78636603</v>
      </c>
      <c r="K170" s="1558">
        <v>5.3719999999999999</v>
      </c>
      <c r="L170" s="1801">
        <v>100</v>
      </c>
      <c r="M170" s="933"/>
      <c r="N170" s="936">
        <v>290412</v>
      </c>
      <c r="O170" s="937">
        <f t="shared" si="4"/>
        <v>103.39700000000001</v>
      </c>
      <c r="P170" s="938">
        <v>88.2</v>
      </c>
      <c r="Q170" s="937">
        <f t="shared" si="5"/>
        <v>100</v>
      </c>
      <c r="R170" s="933"/>
      <c r="Z170" s="939"/>
      <c r="AA170" s="940"/>
      <c r="AB170" s="941"/>
    </row>
    <row r="171" spans="1:28">
      <c r="B171" s="584"/>
      <c r="C171" s="608" t="s">
        <v>423</v>
      </c>
      <c r="D171" s="1560">
        <v>116.43786859841038</v>
      </c>
      <c r="E171" s="1640">
        <v>1628.9</v>
      </c>
      <c r="F171" s="1818">
        <v>95.599703794125233</v>
      </c>
      <c r="G171" s="1790">
        <v>101.8</v>
      </c>
      <c r="H171" s="1640">
        <v>32389</v>
      </c>
      <c r="I171" s="1558">
        <v>105.71</v>
      </c>
      <c r="J171" s="1640">
        <v>5774755</v>
      </c>
      <c r="K171" s="1558">
        <v>5.3620000000000001</v>
      </c>
      <c r="L171" s="1801">
        <v>100</v>
      </c>
      <c r="M171" s="933"/>
      <c r="N171" s="936">
        <v>266151</v>
      </c>
      <c r="O171" s="937">
        <f t="shared" si="4"/>
        <v>105.71</v>
      </c>
      <c r="P171" s="938">
        <v>88.2</v>
      </c>
      <c r="Q171" s="937">
        <f t="shared" si="5"/>
        <v>100</v>
      </c>
      <c r="R171" s="933"/>
      <c r="Z171" s="939"/>
      <c r="AA171" s="940"/>
      <c r="AB171" s="941"/>
    </row>
    <row r="172" spans="1:28">
      <c r="B172" s="584"/>
      <c r="C172" s="608" t="s">
        <v>424</v>
      </c>
      <c r="D172" s="1560">
        <v>113.75496840029032</v>
      </c>
      <c r="E172" s="1640">
        <v>1624.8</v>
      </c>
      <c r="F172" s="1818">
        <v>91.122249312628213</v>
      </c>
      <c r="G172" s="1790">
        <v>101.4</v>
      </c>
      <c r="H172" s="1640">
        <v>32227</v>
      </c>
      <c r="I172" s="1558">
        <v>103.73099999999999</v>
      </c>
      <c r="J172" s="1640">
        <v>5345157</v>
      </c>
      <c r="K172" s="1558">
        <v>5.3280000000000003</v>
      </c>
      <c r="L172" s="1801">
        <v>100.68600000000001</v>
      </c>
      <c r="M172" s="933"/>
      <c r="N172" s="936">
        <v>319296</v>
      </c>
      <c r="O172" s="937">
        <f t="shared" si="4"/>
        <v>103.73099999999999</v>
      </c>
      <c r="P172" s="938">
        <v>88.1</v>
      </c>
      <c r="Q172" s="937">
        <f t="shared" si="5"/>
        <v>100.68600000000001</v>
      </c>
      <c r="R172" s="933"/>
      <c r="Z172" s="939"/>
      <c r="AA172" s="940"/>
      <c r="AB172" s="941"/>
    </row>
    <row r="173" spans="1:28">
      <c r="B173" s="584"/>
      <c r="C173" s="608" t="s">
        <v>425</v>
      </c>
      <c r="D173" s="1560">
        <v>113.11107235274153</v>
      </c>
      <c r="E173" s="1640">
        <v>1650.2</v>
      </c>
      <c r="F173" s="1818">
        <v>99.95614599233852</v>
      </c>
      <c r="G173" s="1790">
        <v>101.2</v>
      </c>
      <c r="H173" s="1640">
        <v>33828</v>
      </c>
      <c r="I173" s="1558">
        <v>110.824</v>
      </c>
      <c r="J173" s="1640">
        <v>11250901</v>
      </c>
      <c r="K173" s="1558">
        <v>5.3540000000000001</v>
      </c>
      <c r="L173" s="1801">
        <v>100.456</v>
      </c>
      <c r="M173" s="933"/>
      <c r="N173" s="936">
        <v>315143</v>
      </c>
      <c r="O173" s="937">
        <f t="shared" si="4"/>
        <v>110.824</v>
      </c>
      <c r="P173" s="938">
        <v>88.2</v>
      </c>
      <c r="Q173" s="937">
        <f t="shared" si="5"/>
        <v>100.456</v>
      </c>
      <c r="R173" s="933"/>
      <c r="Z173" s="939"/>
      <c r="AA173" s="940"/>
      <c r="AB173" s="941"/>
    </row>
    <row r="174" spans="1:28">
      <c r="B174" s="584"/>
      <c r="C174" s="608" t="s">
        <v>426</v>
      </c>
      <c r="D174" s="1560">
        <v>115.57934053501197</v>
      </c>
      <c r="E174" s="1640">
        <v>1617.9</v>
      </c>
      <c r="F174" s="1818">
        <v>100.80323197532444</v>
      </c>
      <c r="G174" s="1790">
        <v>100.7</v>
      </c>
      <c r="H174" s="1640">
        <v>32561</v>
      </c>
      <c r="I174" s="1558">
        <v>129.36799999999999</v>
      </c>
      <c r="J174" s="1640">
        <v>4505059</v>
      </c>
      <c r="K174" s="1558">
        <v>5.391</v>
      </c>
      <c r="L174" s="1801">
        <v>100.453</v>
      </c>
      <c r="M174" s="933"/>
      <c r="N174" s="936">
        <v>356231</v>
      </c>
      <c r="O174" s="937">
        <f t="shared" si="4"/>
        <v>129.36799999999999</v>
      </c>
      <c r="P174" s="938">
        <v>88.7</v>
      </c>
      <c r="Q174" s="937">
        <f t="shared" si="5"/>
        <v>100.453</v>
      </c>
      <c r="R174" s="933"/>
      <c r="Z174" s="939"/>
      <c r="AA174" s="940"/>
      <c r="AB174" s="941"/>
    </row>
    <row r="175" spans="1:28">
      <c r="B175" s="584"/>
      <c r="C175" s="608" t="s">
        <v>166</v>
      </c>
      <c r="D175" s="1560">
        <v>115.57934053501197</v>
      </c>
      <c r="E175" s="1640">
        <v>1641</v>
      </c>
      <c r="F175" s="1818">
        <v>106.12777243980737</v>
      </c>
      <c r="G175" s="1790">
        <v>100.7</v>
      </c>
      <c r="H175" s="1640">
        <v>31811</v>
      </c>
      <c r="I175" s="1558">
        <v>118.631</v>
      </c>
      <c r="J175" s="1640">
        <v>7131144</v>
      </c>
      <c r="K175" s="1558">
        <v>5.3879999999999999</v>
      </c>
      <c r="L175" s="1801">
        <v>100.79300000000001</v>
      </c>
      <c r="M175" s="933"/>
      <c r="N175" s="936">
        <v>322578</v>
      </c>
      <c r="O175" s="937">
        <f t="shared" si="4"/>
        <v>118.631</v>
      </c>
      <c r="P175" s="938">
        <v>89</v>
      </c>
      <c r="Q175" s="937">
        <f t="shared" si="5"/>
        <v>100.79300000000001</v>
      </c>
      <c r="R175" s="933"/>
      <c r="Z175" s="939"/>
      <c r="AA175" s="940"/>
      <c r="AB175" s="941"/>
    </row>
    <row r="176" spans="1:28">
      <c r="B176" s="584"/>
      <c r="C176" s="608" t="s">
        <v>167</v>
      </c>
      <c r="D176" s="1560">
        <v>115.25739251123755</v>
      </c>
      <c r="E176" s="1640">
        <v>1540</v>
      </c>
      <c r="F176" s="1818">
        <v>118.35001305146136</v>
      </c>
      <c r="G176" s="1790">
        <v>101.1</v>
      </c>
      <c r="H176" s="1640">
        <v>30838</v>
      </c>
      <c r="I176" s="1558">
        <v>117.48699999999999</v>
      </c>
      <c r="J176" s="1640">
        <v>55167991</v>
      </c>
      <c r="K176" s="1558">
        <v>5.3810000000000002</v>
      </c>
      <c r="L176" s="1801">
        <v>100.795</v>
      </c>
      <c r="M176" s="933"/>
      <c r="N176" s="936">
        <v>298983</v>
      </c>
      <c r="O176" s="937">
        <f t="shared" si="4"/>
        <v>117.48699999999999</v>
      </c>
      <c r="P176" s="938">
        <v>88.7</v>
      </c>
      <c r="Q176" s="937">
        <f t="shared" si="5"/>
        <v>100.795</v>
      </c>
      <c r="R176" s="933"/>
      <c r="Z176" s="939"/>
      <c r="AA176" s="940"/>
      <c r="AB176" s="941"/>
    </row>
    <row r="177" spans="1:28">
      <c r="A177" s="921"/>
      <c r="B177" s="935"/>
      <c r="C177" s="611" t="s">
        <v>168</v>
      </c>
      <c r="D177" s="1560">
        <v>114.39886444783913</v>
      </c>
      <c r="E177" s="1640">
        <v>1586.5</v>
      </c>
      <c r="F177" s="1818">
        <v>117.01887793534063</v>
      </c>
      <c r="G177" s="1791">
        <v>100.8</v>
      </c>
      <c r="H177" s="1640">
        <v>29475</v>
      </c>
      <c r="I177" s="1559">
        <v>106.333</v>
      </c>
      <c r="J177" s="1641">
        <v>4006435</v>
      </c>
      <c r="K177" s="1559">
        <v>5.3860000000000001</v>
      </c>
      <c r="L177" s="1802">
        <v>100.569</v>
      </c>
      <c r="M177" s="933"/>
      <c r="N177" s="936">
        <v>342321</v>
      </c>
      <c r="O177" s="937">
        <f t="shared" si="4"/>
        <v>106.333</v>
      </c>
      <c r="P177" s="938">
        <v>88.4</v>
      </c>
      <c r="Q177" s="937">
        <f t="shared" si="5"/>
        <v>100.569</v>
      </c>
      <c r="R177" s="933"/>
      <c r="Z177" s="939"/>
      <c r="AA177" s="940"/>
      <c r="AB177" s="941"/>
    </row>
    <row r="178" spans="1:28">
      <c r="A178" s="591">
        <v>1989</v>
      </c>
      <c r="B178" s="584" t="s">
        <v>439</v>
      </c>
      <c r="C178" s="606" t="s">
        <v>418</v>
      </c>
      <c r="D178" s="942">
        <v>85.7</v>
      </c>
      <c r="E178" s="641">
        <v>1586.8</v>
      </c>
      <c r="F178" s="950">
        <v>137.4</v>
      </c>
      <c r="G178" s="1792">
        <v>97.2</v>
      </c>
      <c r="H178" s="641">
        <v>28778</v>
      </c>
      <c r="I178" s="943">
        <v>108.235</v>
      </c>
      <c r="J178" s="645">
        <v>5695900</v>
      </c>
      <c r="K178" s="943">
        <v>5.3789999999999996</v>
      </c>
      <c r="L178" s="1803">
        <v>100.586</v>
      </c>
      <c r="M178" s="933"/>
      <c r="N178" s="936">
        <v>250955</v>
      </c>
      <c r="O178" s="937">
        <f t="shared" si="4"/>
        <v>108.235</v>
      </c>
      <c r="P178" s="938">
        <v>88</v>
      </c>
      <c r="Q178" s="937">
        <f t="shared" si="5"/>
        <v>100.68600000000001</v>
      </c>
      <c r="R178" s="933"/>
      <c r="Z178" s="939"/>
      <c r="AA178" s="940"/>
      <c r="AB178" s="941"/>
    </row>
    <row r="179" spans="1:28">
      <c r="B179" s="584"/>
      <c r="C179" s="608" t="s">
        <v>419</v>
      </c>
      <c r="D179" s="944">
        <v>86.2</v>
      </c>
      <c r="E179" s="645">
        <v>1618.2</v>
      </c>
      <c r="F179" s="951">
        <v>139.9</v>
      </c>
      <c r="G179" s="1792">
        <v>96.9</v>
      </c>
      <c r="H179" s="645">
        <v>28205</v>
      </c>
      <c r="I179" s="943">
        <v>99.494</v>
      </c>
      <c r="J179" s="645">
        <v>15268951</v>
      </c>
      <c r="K179" s="943">
        <v>5.3840000000000003</v>
      </c>
      <c r="L179" s="1803">
        <v>100.70399999999999</v>
      </c>
      <c r="M179" s="933"/>
      <c r="N179" s="936">
        <v>224571</v>
      </c>
      <c r="O179" s="937">
        <f t="shared" si="4"/>
        <v>99.494</v>
      </c>
      <c r="P179" s="938">
        <v>87.9</v>
      </c>
      <c r="Q179" s="937">
        <f t="shared" si="5"/>
        <v>100.687</v>
      </c>
      <c r="R179" s="933"/>
      <c r="Z179" s="939"/>
      <c r="AA179" s="940"/>
      <c r="AB179" s="941"/>
    </row>
    <row r="180" spans="1:28">
      <c r="B180" s="584"/>
      <c r="C180" s="608" t="s">
        <v>420</v>
      </c>
      <c r="D180" s="944">
        <v>85</v>
      </c>
      <c r="E180" s="645">
        <v>1538.5</v>
      </c>
      <c r="F180" s="951">
        <v>145.19999999999999</v>
      </c>
      <c r="G180" s="1792">
        <v>97.2</v>
      </c>
      <c r="H180" s="645">
        <v>26958</v>
      </c>
      <c r="I180" s="943">
        <v>91.183999999999997</v>
      </c>
      <c r="J180" s="645">
        <v>4712568</v>
      </c>
      <c r="K180" s="943">
        <v>5.4240000000000004</v>
      </c>
      <c r="L180" s="1803">
        <v>101.053</v>
      </c>
      <c r="M180" s="933"/>
      <c r="N180" s="936">
        <v>266451</v>
      </c>
      <c r="O180" s="937">
        <f t="shared" si="4"/>
        <v>91.183999999999997</v>
      </c>
      <c r="P180" s="938">
        <v>88.5</v>
      </c>
      <c r="Q180" s="937">
        <f t="shared" si="5"/>
        <v>101.027</v>
      </c>
      <c r="R180" s="933"/>
      <c r="Z180" s="939"/>
      <c r="AA180" s="940"/>
      <c r="AB180" s="941"/>
    </row>
    <row r="181" spans="1:28">
      <c r="B181" s="584"/>
      <c r="C181" s="608" t="s">
        <v>421</v>
      </c>
      <c r="D181" s="944">
        <v>86.2</v>
      </c>
      <c r="E181" s="645">
        <v>1597.6</v>
      </c>
      <c r="F181" s="951">
        <v>144.5</v>
      </c>
      <c r="G181" s="1792">
        <v>100.5</v>
      </c>
      <c r="H181" s="645">
        <v>26155</v>
      </c>
      <c r="I181" s="943">
        <v>101.571</v>
      </c>
      <c r="J181" s="645">
        <v>8035358</v>
      </c>
      <c r="K181" s="943">
        <v>5.4279999999999999</v>
      </c>
      <c r="L181" s="1803">
        <v>102.331</v>
      </c>
      <c r="M181" s="933"/>
      <c r="N181" s="936">
        <v>277623</v>
      </c>
      <c r="O181" s="937">
        <f t="shared" si="4"/>
        <v>101.571</v>
      </c>
      <c r="P181" s="938">
        <v>90</v>
      </c>
      <c r="Q181" s="937">
        <f t="shared" si="5"/>
        <v>102.389</v>
      </c>
      <c r="R181" s="933"/>
      <c r="Z181" s="939"/>
      <c r="AA181" s="940"/>
      <c r="AB181" s="941"/>
    </row>
    <row r="182" spans="1:28">
      <c r="B182" s="584"/>
      <c r="C182" s="608" t="s">
        <v>422</v>
      </c>
      <c r="D182" s="944">
        <v>87.5</v>
      </c>
      <c r="E182" s="645">
        <v>1621.9</v>
      </c>
      <c r="F182" s="951">
        <v>143</v>
      </c>
      <c r="G182" s="1792">
        <v>100.2</v>
      </c>
      <c r="H182" s="645">
        <v>27291</v>
      </c>
      <c r="I182" s="943">
        <v>92.343999999999994</v>
      </c>
      <c r="J182" s="645">
        <v>100473073</v>
      </c>
      <c r="K182" s="943">
        <v>5.4720000000000004</v>
      </c>
      <c r="L182" s="1803">
        <v>102.791</v>
      </c>
      <c r="M182" s="933"/>
      <c r="N182" s="936">
        <v>268177</v>
      </c>
      <c r="O182" s="937">
        <f t="shared" si="4"/>
        <v>92.343999999999994</v>
      </c>
      <c r="P182" s="938">
        <v>90.6</v>
      </c>
      <c r="Q182" s="937">
        <f t="shared" si="5"/>
        <v>102.721</v>
      </c>
      <c r="R182" s="933"/>
      <c r="Z182" s="939"/>
      <c r="AA182" s="940"/>
      <c r="AB182" s="941"/>
    </row>
    <row r="183" spans="1:28">
      <c r="B183" s="584"/>
      <c r="C183" s="608" t="s">
        <v>423</v>
      </c>
      <c r="D183" s="944">
        <v>87.7</v>
      </c>
      <c r="E183" s="645">
        <v>1657</v>
      </c>
      <c r="F183" s="951">
        <v>151.6</v>
      </c>
      <c r="G183" s="1792">
        <v>100.2</v>
      </c>
      <c r="H183" s="645">
        <v>28513</v>
      </c>
      <c r="I183" s="943">
        <v>105.35599999999999</v>
      </c>
      <c r="J183" s="645">
        <v>6896353</v>
      </c>
      <c r="K183" s="943">
        <v>5.5270000000000001</v>
      </c>
      <c r="L183" s="1803">
        <v>102.67400000000001</v>
      </c>
      <c r="M183" s="933"/>
      <c r="N183" s="936">
        <v>280407</v>
      </c>
      <c r="O183" s="937">
        <f t="shared" si="4"/>
        <v>105.35599999999999</v>
      </c>
      <c r="P183" s="938">
        <v>90.5</v>
      </c>
      <c r="Q183" s="937">
        <f t="shared" si="5"/>
        <v>102.608</v>
      </c>
      <c r="R183" s="933"/>
      <c r="Z183" s="939"/>
      <c r="AA183" s="940"/>
      <c r="AB183" s="941"/>
    </row>
    <row r="184" spans="1:28">
      <c r="B184" s="584"/>
      <c r="C184" s="608" t="s">
        <v>424</v>
      </c>
      <c r="D184" s="944">
        <v>89.2</v>
      </c>
      <c r="E184" s="645">
        <v>1610.9</v>
      </c>
      <c r="F184" s="951">
        <v>146.4</v>
      </c>
      <c r="G184" s="1792">
        <v>100.1</v>
      </c>
      <c r="H184" s="645">
        <v>28986</v>
      </c>
      <c r="I184" s="943">
        <v>95.430999999999997</v>
      </c>
      <c r="J184" s="645">
        <v>6230171</v>
      </c>
      <c r="K184" s="943">
        <v>5.6189999999999998</v>
      </c>
      <c r="L184" s="1803">
        <v>102.56100000000001</v>
      </c>
      <c r="M184" s="933"/>
      <c r="N184" s="936">
        <v>304708</v>
      </c>
      <c r="O184" s="937">
        <f t="shared" si="4"/>
        <v>95.430999999999997</v>
      </c>
      <c r="P184" s="938">
        <v>90.3</v>
      </c>
      <c r="Q184" s="937">
        <f t="shared" si="5"/>
        <v>102.497</v>
      </c>
      <c r="R184" s="933"/>
      <c r="Z184" s="939"/>
      <c r="AA184" s="940"/>
      <c r="AB184" s="941"/>
    </row>
    <row r="185" spans="1:28">
      <c r="B185" s="584"/>
      <c r="C185" s="608" t="s">
        <v>425</v>
      </c>
      <c r="D185" s="944">
        <v>89.3</v>
      </c>
      <c r="E185" s="645">
        <v>1592.3</v>
      </c>
      <c r="F185" s="951">
        <v>154.4</v>
      </c>
      <c r="G185" s="1792">
        <v>99.8</v>
      </c>
      <c r="H185" s="645">
        <v>30363</v>
      </c>
      <c r="I185" s="943">
        <v>91.528999999999996</v>
      </c>
      <c r="J185" s="645">
        <v>12503708</v>
      </c>
      <c r="K185" s="943">
        <v>5.742</v>
      </c>
      <c r="L185" s="1803">
        <v>102.55800000000001</v>
      </c>
      <c r="M185" s="933"/>
      <c r="N185" s="936">
        <v>288447</v>
      </c>
      <c r="O185" s="937">
        <f t="shared" si="4"/>
        <v>91.528999999999996</v>
      </c>
      <c r="P185" s="938">
        <v>90.4</v>
      </c>
      <c r="Q185" s="937">
        <f t="shared" si="5"/>
        <v>102.494</v>
      </c>
      <c r="R185" s="933"/>
      <c r="Z185" s="939"/>
      <c r="AA185" s="940"/>
      <c r="AB185" s="941"/>
    </row>
    <row r="186" spans="1:28">
      <c r="B186" s="584"/>
      <c r="C186" s="608" t="s">
        <v>426</v>
      </c>
      <c r="D186" s="944">
        <v>88.7</v>
      </c>
      <c r="E186" s="645">
        <v>1604.2</v>
      </c>
      <c r="F186" s="951">
        <v>152.19999999999999</v>
      </c>
      <c r="G186" s="1792">
        <v>99.7</v>
      </c>
      <c r="H186" s="645">
        <v>29097</v>
      </c>
      <c r="I186" s="943">
        <v>79.031999999999996</v>
      </c>
      <c r="J186" s="645">
        <v>5303007</v>
      </c>
      <c r="K186" s="943">
        <v>5.8109999999999999</v>
      </c>
      <c r="L186" s="1803">
        <v>103.006</v>
      </c>
      <c r="M186" s="933"/>
      <c r="N186" s="936">
        <v>281538</v>
      </c>
      <c r="O186" s="937">
        <f t="shared" si="4"/>
        <v>79.031999999999996</v>
      </c>
      <c r="P186" s="938">
        <v>91.3</v>
      </c>
      <c r="Q186" s="937">
        <f t="shared" si="5"/>
        <v>102.931</v>
      </c>
      <c r="R186" s="933"/>
      <c r="Z186" s="939"/>
      <c r="AA186" s="940"/>
      <c r="AB186" s="941"/>
    </row>
    <row r="187" spans="1:28">
      <c r="B187" s="584"/>
      <c r="C187" s="608" t="s">
        <v>166</v>
      </c>
      <c r="D187" s="944">
        <v>88.3</v>
      </c>
      <c r="E187" s="645">
        <v>1705.6</v>
      </c>
      <c r="F187" s="951">
        <v>141.69999999999999</v>
      </c>
      <c r="G187" s="1792">
        <v>99.8</v>
      </c>
      <c r="H187" s="645">
        <v>28972</v>
      </c>
      <c r="I187" s="943">
        <v>95.364999999999995</v>
      </c>
      <c r="J187" s="645">
        <v>8517845</v>
      </c>
      <c r="K187" s="943">
        <v>5.8739999999999997</v>
      </c>
      <c r="L187" s="1803">
        <v>103.337</v>
      </c>
      <c r="M187" s="933"/>
      <c r="N187" s="936">
        <v>307627</v>
      </c>
      <c r="O187" s="937">
        <f t="shared" si="4"/>
        <v>95.364999999999995</v>
      </c>
      <c r="P187" s="938">
        <v>92.1</v>
      </c>
      <c r="Q187" s="937">
        <f t="shared" si="5"/>
        <v>103.483</v>
      </c>
      <c r="R187" s="933"/>
      <c r="Z187" s="939"/>
      <c r="AA187" s="940"/>
      <c r="AB187" s="941"/>
    </row>
    <row r="188" spans="1:28">
      <c r="B188" s="584"/>
      <c r="C188" s="608" t="s">
        <v>167</v>
      </c>
      <c r="D188" s="944">
        <v>89.1</v>
      </c>
      <c r="E188" s="645">
        <v>1726.5</v>
      </c>
      <c r="F188" s="951">
        <v>147.6</v>
      </c>
      <c r="G188" s="1792">
        <v>100</v>
      </c>
      <c r="H188" s="645">
        <v>28164</v>
      </c>
      <c r="I188" s="943">
        <v>93.933000000000007</v>
      </c>
      <c r="J188" s="645">
        <v>70043599</v>
      </c>
      <c r="K188" s="943">
        <v>5.97</v>
      </c>
      <c r="L188" s="1803">
        <v>102.54300000000001</v>
      </c>
      <c r="M188" s="933"/>
      <c r="N188" s="936">
        <v>280845</v>
      </c>
      <c r="O188" s="937">
        <f t="shared" si="4"/>
        <v>93.933000000000007</v>
      </c>
      <c r="P188" s="938">
        <v>90.9</v>
      </c>
      <c r="Q188" s="937">
        <f t="shared" si="5"/>
        <v>102.48</v>
      </c>
      <c r="R188" s="933"/>
      <c r="Z188" s="939"/>
      <c r="AA188" s="940"/>
      <c r="AB188" s="941"/>
    </row>
    <row r="189" spans="1:28">
      <c r="B189" s="584"/>
      <c r="C189" s="611" t="s">
        <v>168</v>
      </c>
      <c r="D189" s="944">
        <v>89.5</v>
      </c>
      <c r="E189" s="645">
        <v>1714.3</v>
      </c>
      <c r="F189" s="951">
        <v>150.5</v>
      </c>
      <c r="G189" s="1792">
        <v>100</v>
      </c>
      <c r="H189" s="645">
        <v>26735</v>
      </c>
      <c r="I189" s="943">
        <v>108.79600000000001</v>
      </c>
      <c r="J189" s="645">
        <v>5575274</v>
      </c>
      <c r="K189" s="943">
        <v>6.149</v>
      </c>
      <c r="L189" s="1804">
        <v>102.78100000000001</v>
      </c>
      <c r="M189" s="933"/>
      <c r="N189" s="936">
        <v>372432</v>
      </c>
      <c r="O189" s="937">
        <f t="shared" si="4"/>
        <v>108.79600000000001</v>
      </c>
      <c r="P189" s="938">
        <v>90.9</v>
      </c>
      <c r="Q189" s="937">
        <f t="shared" si="5"/>
        <v>102.828</v>
      </c>
      <c r="R189" s="933"/>
      <c r="Z189" s="939"/>
      <c r="AA189" s="940"/>
      <c r="AB189" s="941"/>
    </row>
    <row r="190" spans="1:28">
      <c r="A190" s="577">
        <v>1990</v>
      </c>
      <c r="B190" s="912" t="s">
        <v>156</v>
      </c>
      <c r="C190" s="606" t="s">
        <v>418</v>
      </c>
      <c r="D190" s="942">
        <v>89.5</v>
      </c>
      <c r="E190" s="641">
        <v>1678.9</v>
      </c>
      <c r="F190" s="950">
        <v>143.80000000000001</v>
      </c>
      <c r="G190" s="1793">
        <v>99.5</v>
      </c>
      <c r="H190" s="641">
        <v>26732</v>
      </c>
      <c r="I190" s="945">
        <v>103.246</v>
      </c>
      <c r="J190" s="641">
        <v>6951731</v>
      </c>
      <c r="K190" s="945">
        <v>6.3819999999999997</v>
      </c>
      <c r="L190" s="1803">
        <v>104.196</v>
      </c>
      <c r="M190" s="933"/>
      <c r="N190" s="936">
        <v>259102</v>
      </c>
      <c r="O190" s="937">
        <f t="shared" si="4"/>
        <v>103.246</v>
      </c>
      <c r="P190" s="938">
        <v>91.6</v>
      </c>
      <c r="Q190" s="937">
        <f t="shared" si="5"/>
        <v>104.09099999999999</v>
      </c>
      <c r="R190" s="933"/>
      <c r="Z190" s="939"/>
      <c r="AA190" s="940"/>
      <c r="AB190" s="941"/>
    </row>
    <row r="191" spans="1:28">
      <c r="B191" s="584"/>
      <c r="C191" s="608" t="s">
        <v>419</v>
      </c>
      <c r="D191" s="944">
        <v>87.2</v>
      </c>
      <c r="E191" s="645">
        <v>1713.5</v>
      </c>
      <c r="F191" s="951">
        <v>151.9</v>
      </c>
      <c r="G191" s="1792">
        <v>99.3</v>
      </c>
      <c r="H191" s="645">
        <v>25749</v>
      </c>
      <c r="I191" s="943">
        <v>107.399</v>
      </c>
      <c r="J191" s="645">
        <v>16278200</v>
      </c>
      <c r="K191" s="943">
        <v>6.6120000000000001</v>
      </c>
      <c r="L191" s="1803">
        <v>104.312</v>
      </c>
      <c r="M191" s="933"/>
      <c r="N191" s="936">
        <v>241188</v>
      </c>
      <c r="O191" s="937">
        <f t="shared" si="4"/>
        <v>107.399</v>
      </c>
      <c r="P191" s="938">
        <v>91.7</v>
      </c>
      <c r="Q191" s="937">
        <f t="shared" si="5"/>
        <v>104.32299999999999</v>
      </c>
      <c r="R191" s="933"/>
      <c r="Z191" s="939"/>
      <c r="AA191" s="940"/>
      <c r="AB191" s="941"/>
    </row>
    <row r="192" spans="1:28">
      <c r="B192" s="584"/>
      <c r="C192" s="608" t="s">
        <v>420</v>
      </c>
      <c r="D192" s="944">
        <v>89.4</v>
      </c>
      <c r="E192" s="645">
        <v>1673.2</v>
      </c>
      <c r="F192" s="951">
        <v>151.1</v>
      </c>
      <c r="G192" s="1792">
        <v>99.1</v>
      </c>
      <c r="H192" s="645">
        <v>24646</v>
      </c>
      <c r="I192" s="943">
        <v>102.809</v>
      </c>
      <c r="J192" s="645">
        <v>4666935</v>
      </c>
      <c r="K192" s="943">
        <v>6.9009999999999998</v>
      </c>
      <c r="L192" s="1803">
        <v>104.167</v>
      </c>
      <c r="M192" s="933"/>
      <c r="N192" s="936">
        <v>273935</v>
      </c>
      <c r="O192" s="937">
        <f t="shared" si="4"/>
        <v>102.809</v>
      </c>
      <c r="P192" s="938">
        <v>92.3</v>
      </c>
      <c r="Q192" s="937">
        <f t="shared" si="5"/>
        <v>104.294</v>
      </c>
      <c r="R192" s="933"/>
      <c r="Z192" s="939"/>
      <c r="AA192" s="940"/>
      <c r="AB192" s="941"/>
    </row>
    <row r="193" spans="1:28">
      <c r="B193" s="584"/>
      <c r="C193" s="608" t="s">
        <v>421</v>
      </c>
      <c r="D193" s="944">
        <v>88.6</v>
      </c>
      <c r="E193" s="645">
        <v>1764.9</v>
      </c>
      <c r="F193" s="951">
        <v>153.6</v>
      </c>
      <c r="G193" s="1792">
        <v>101.6</v>
      </c>
      <c r="H193" s="645">
        <v>24092</v>
      </c>
      <c r="I193" s="943">
        <v>96.968000000000004</v>
      </c>
      <c r="J193" s="645">
        <v>10106997</v>
      </c>
      <c r="K193" s="943">
        <v>7.1130000000000004</v>
      </c>
      <c r="L193" s="1803">
        <v>103.18899999999999</v>
      </c>
      <c r="M193" s="933"/>
      <c r="N193" s="936">
        <v>269206</v>
      </c>
      <c r="O193" s="937">
        <f t="shared" si="4"/>
        <v>96.968000000000004</v>
      </c>
      <c r="P193" s="938">
        <v>92.8</v>
      </c>
      <c r="Q193" s="937">
        <f t="shared" si="5"/>
        <v>103.111</v>
      </c>
      <c r="R193" s="933"/>
      <c r="Z193" s="939"/>
      <c r="AA193" s="940"/>
      <c r="AB193" s="941"/>
    </row>
    <row r="194" spans="1:28">
      <c r="B194" s="584"/>
      <c r="C194" s="608" t="s">
        <v>422</v>
      </c>
      <c r="D194" s="944">
        <v>88.3</v>
      </c>
      <c r="E194" s="645">
        <v>1881.8</v>
      </c>
      <c r="F194" s="951">
        <v>181.7</v>
      </c>
      <c r="G194" s="1792">
        <v>101.1</v>
      </c>
      <c r="H194" s="645">
        <v>26662</v>
      </c>
      <c r="I194" s="943">
        <v>98.978999999999999</v>
      </c>
      <c r="J194" s="645">
        <v>84100634</v>
      </c>
      <c r="K194" s="943">
        <v>7.3239999999999998</v>
      </c>
      <c r="L194" s="1803">
        <v>102.941</v>
      </c>
      <c r="M194" s="933"/>
      <c r="N194" s="936">
        <v>265439</v>
      </c>
      <c r="O194" s="937">
        <f t="shared" si="4"/>
        <v>98.978999999999999</v>
      </c>
      <c r="P194" s="938">
        <v>93.3</v>
      </c>
      <c r="Q194" s="937">
        <f t="shared" si="5"/>
        <v>102.98</v>
      </c>
      <c r="R194" s="933"/>
      <c r="Z194" s="939"/>
      <c r="AA194" s="940"/>
      <c r="AB194" s="941"/>
    </row>
    <row r="195" spans="1:28">
      <c r="B195" s="584"/>
      <c r="C195" s="608" t="s">
        <v>423</v>
      </c>
      <c r="D195" s="944">
        <v>88.3</v>
      </c>
      <c r="E195" s="645">
        <v>1850.5</v>
      </c>
      <c r="F195" s="951">
        <v>157.5</v>
      </c>
      <c r="G195" s="1792">
        <v>101.2</v>
      </c>
      <c r="H195" s="645">
        <v>26570</v>
      </c>
      <c r="I195" s="943">
        <v>91.271000000000001</v>
      </c>
      <c r="J195" s="645">
        <v>15827526</v>
      </c>
      <c r="K195" s="943">
        <v>7.3490000000000002</v>
      </c>
      <c r="L195" s="1803">
        <v>102.492</v>
      </c>
      <c r="M195" s="933"/>
      <c r="N195" s="936">
        <v>255930</v>
      </c>
      <c r="O195" s="937">
        <f t="shared" si="4"/>
        <v>91.271000000000001</v>
      </c>
      <c r="P195" s="938">
        <v>92.7</v>
      </c>
      <c r="Q195" s="937">
        <f t="shared" si="5"/>
        <v>102.431</v>
      </c>
      <c r="R195" s="933"/>
      <c r="Z195" s="939"/>
      <c r="AA195" s="940"/>
      <c r="AB195" s="941"/>
    </row>
    <row r="196" spans="1:28">
      <c r="B196" s="584"/>
      <c r="C196" s="608" t="s">
        <v>424</v>
      </c>
      <c r="D196" s="944">
        <v>87.7</v>
      </c>
      <c r="E196" s="645">
        <v>1698.5</v>
      </c>
      <c r="F196" s="951">
        <v>168</v>
      </c>
      <c r="G196" s="1792">
        <v>101.3</v>
      </c>
      <c r="H196" s="645">
        <v>28057</v>
      </c>
      <c r="I196" s="943">
        <v>98.444000000000003</v>
      </c>
      <c r="J196" s="645">
        <v>7568048</v>
      </c>
      <c r="K196" s="943">
        <v>7.3739999999999997</v>
      </c>
      <c r="L196" s="1803">
        <v>102.724</v>
      </c>
      <c r="M196" s="933"/>
      <c r="N196" s="936">
        <v>299968</v>
      </c>
      <c r="O196" s="937">
        <f t="shared" si="4"/>
        <v>98.444000000000003</v>
      </c>
      <c r="P196" s="938">
        <v>92.7</v>
      </c>
      <c r="Q196" s="937">
        <f t="shared" si="5"/>
        <v>102.658</v>
      </c>
      <c r="R196" s="933"/>
      <c r="Z196" s="939"/>
      <c r="AA196" s="940"/>
      <c r="AB196" s="941"/>
    </row>
    <row r="197" spans="1:28">
      <c r="B197" s="584"/>
      <c r="C197" s="608" t="s">
        <v>425</v>
      </c>
      <c r="D197" s="944">
        <v>87.8</v>
      </c>
      <c r="E197" s="645">
        <v>1796.8</v>
      </c>
      <c r="F197" s="951">
        <v>164</v>
      </c>
      <c r="G197" s="1792">
        <v>100.7</v>
      </c>
      <c r="H197" s="645">
        <v>28530</v>
      </c>
      <c r="I197" s="943">
        <v>89.209000000000003</v>
      </c>
      <c r="J197" s="645">
        <v>13599925</v>
      </c>
      <c r="K197" s="943">
        <v>7.4480000000000004</v>
      </c>
      <c r="L197" s="1803">
        <v>103.06100000000001</v>
      </c>
      <c r="M197" s="933"/>
      <c r="N197" s="936">
        <v>257322</v>
      </c>
      <c r="O197" s="937">
        <f t="shared" si="4"/>
        <v>89.209000000000003</v>
      </c>
      <c r="P197" s="938">
        <v>93.1</v>
      </c>
      <c r="Q197" s="937">
        <f t="shared" si="5"/>
        <v>102.98699999999999</v>
      </c>
      <c r="R197" s="933"/>
      <c r="Z197" s="939"/>
      <c r="AA197" s="940"/>
      <c r="AB197" s="941"/>
    </row>
    <row r="198" spans="1:28">
      <c r="B198" s="584"/>
      <c r="C198" s="608" t="s">
        <v>426</v>
      </c>
      <c r="D198" s="944">
        <v>87.6</v>
      </c>
      <c r="E198" s="645">
        <v>1744.3</v>
      </c>
      <c r="F198" s="951">
        <v>152.9</v>
      </c>
      <c r="G198" s="1792">
        <v>100.4</v>
      </c>
      <c r="H198" s="645">
        <v>27671</v>
      </c>
      <c r="I198" s="943">
        <v>99.956999999999994</v>
      </c>
      <c r="J198" s="645">
        <v>5430433</v>
      </c>
      <c r="K198" s="943">
        <v>7.665</v>
      </c>
      <c r="L198" s="1803">
        <v>102.91800000000001</v>
      </c>
      <c r="M198" s="933"/>
      <c r="N198" s="936">
        <v>281417</v>
      </c>
      <c r="O198" s="937">
        <f t="shared" si="4"/>
        <v>99.956999999999994</v>
      </c>
      <c r="P198" s="938">
        <v>94</v>
      </c>
      <c r="Q198" s="937">
        <f t="shared" si="5"/>
        <v>102.95699999999999</v>
      </c>
      <c r="R198" s="933"/>
      <c r="Z198" s="939"/>
      <c r="AA198" s="940"/>
      <c r="AB198" s="941"/>
    </row>
    <row r="199" spans="1:28">
      <c r="B199" s="584"/>
      <c r="C199" s="608" t="s">
        <v>166</v>
      </c>
      <c r="D199" s="944">
        <v>87.8</v>
      </c>
      <c r="E199" s="645">
        <v>1780.4</v>
      </c>
      <c r="F199" s="951">
        <v>167.2</v>
      </c>
      <c r="G199" s="1792">
        <v>100.6</v>
      </c>
      <c r="H199" s="645">
        <v>28060</v>
      </c>
      <c r="I199" s="943">
        <v>90.436999999999998</v>
      </c>
      <c r="J199" s="645">
        <v>9747550</v>
      </c>
      <c r="K199" s="943">
        <v>8.0359999999999996</v>
      </c>
      <c r="L199" s="1803">
        <v>103.452</v>
      </c>
      <c r="M199" s="933"/>
      <c r="N199" s="936">
        <v>278208</v>
      </c>
      <c r="O199" s="937">
        <f t="shared" si="4"/>
        <v>90.436999999999998</v>
      </c>
      <c r="P199" s="938">
        <v>95.2</v>
      </c>
      <c r="Q199" s="937">
        <f t="shared" si="5"/>
        <v>103.366</v>
      </c>
      <c r="R199" s="933"/>
      <c r="Z199" s="939"/>
      <c r="AA199" s="940"/>
      <c r="AB199" s="941"/>
    </row>
    <row r="200" spans="1:28">
      <c r="B200" s="584"/>
      <c r="C200" s="608" t="s">
        <v>167</v>
      </c>
      <c r="D200" s="944">
        <v>87.6</v>
      </c>
      <c r="E200" s="645">
        <v>1718.5</v>
      </c>
      <c r="F200" s="951">
        <v>168.7</v>
      </c>
      <c r="G200" s="1792">
        <v>100.5</v>
      </c>
      <c r="H200" s="645">
        <v>26991</v>
      </c>
      <c r="I200" s="943">
        <v>86.525000000000006</v>
      </c>
      <c r="J200" s="645">
        <v>65000006</v>
      </c>
      <c r="K200" s="943">
        <v>8.1739999999999995</v>
      </c>
      <c r="L200" s="1803">
        <v>104.17100000000001</v>
      </c>
      <c r="M200" s="933"/>
      <c r="N200" s="936">
        <v>243002</v>
      </c>
      <c r="O200" s="937">
        <f t="shared" si="4"/>
        <v>86.525000000000006</v>
      </c>
      <c r="P200" s="938">
        <v>94.7</v>
      </c>
      <c r="Q200" s="937">
        <f t="shared" si="5"/>
        <v>104.18</v>
      </c>
      <c r="R200" s="933"/>
      <c r="Z200" s="939"/>
      <c r="AA200" s="940"/>
      <c r="AB200" s="941"/>
    </row>
    <row r="201" spans="1:28">
      <c r="A201" s="921"/>
      <c r="B201" s="935"/>
      <c r="C201" s="611" t="s">
        <v>168</v>
      </c>
      <c r="D201" s="946">
        <v>87.7</v>
      </c>
      <c r="E201" s="652">
        <v>1708</v>
      </c>
      <c r="F201" s="952">
        <v>161.80000000000001</v>
      </c>
      <c r="G201" s="1794">
        <v>100.5</v>
      </c>
      <c r="H201" s="652">
        <v>26168</v>
      </c>
      <c r="I201" s="947">
        <v>104.95099999999999</v>
      </c>
      <c r="J201" s="652">
        <v>5761682</v>
      </c>
      <c r="K201" s="947">
        <v>8.2970000000000006</v>
      </c>
      <c r="L201" s="1804">
        <v>103.72</v>
      </c>
      <c r="M201" s="933"/>
      <c r="N201" s="936">
        <v>390870</v>
      </c>
      <c r="O201" s="937">
        <f t="shared" si="4"/>
        <v>104.95099999999999</v>
      </c>
      <c r="P201" s="938">
        <v>94.3</v>
      </c>
      <c r="Q201" s="937">
        <f t="shared" si="5"/>
        <v>103.74</v>
      </c>
      <c r="R201" s="933"/>
      <c r="Z201" s="939"/>
      <c r="AA201" s="940"/>
      <c r="AB201" s="941"/>
    </row>
    <row r="202" spans="1:28">
      <c r="A202" s="577">
        <v>1991</v>
      </c>
      <c r="B202" s="912" t="s">
        <v>169</v>
      </c>
      <c r="C202" s="606" t="s">
        <v>418</v>
      </c>
      <c r="D202" s="942">
        <v>88.3</v>
      </c>
      <c r="E202" s="641">
        <v>1740.7</v>
      </c>
      <c r="F202" s="950">
        <v>167.1</v>
      </c>
      <c r="G202" s="1793">
        <v>100.8</v>
      </c>
      <c r="H202" s="641">
        <v>26430</v>
      </c>
      <c r="I202" s="945">
        <v>116.289</v>
      </c>
      <c r="J202" s="641">
        <v>6698160</v>
      </c>
      <c r="K202" s="945">
        <v>8.3059999999999992</v>
      </c>
      <c r="L202" s="1805">
        <v>103.691</v>
      </c>
      <c r="M202" s="933"/>
      <c r="N202" s="936">
        <v>301307</v>
      </c>
      <c r="O202" s="937">
        <f t="shared" si="4"/>
        <v>116.289</v>
      </c>
      <c r="P202" s="938">
        <v>95</v>
      </c>
      <c r="Q202" s="937">
        <f t="shared" si="5"/>
        <v>103.712</v>
      </c>
      <c r="R202" s="933"/>
      <c r="Z202" s="939"/>
      <c r="AA202" s="940"/>
      <c r="AB202" s="941"/>
    </row>
    <row r="203" spans="1:28">
      <c r="B203" s="584"/>
      <c r="C203" s="608" t="s">
        <v>419</v>
      </c>
      <c r="D203" s="944">
        <v>89.8</v>
      </c>
      <c r="E203" s="645">
        <v>1774.4</v>
      </c>
      <c r="F203" s="951">
        <v>160.30000000000001</v>
      </c>
      <c r="G203" s="1792">
        <v>101.1</v>
      </c>
      <c r="H203" s="645">
        <v>25799</v>
      </c>
      <c r="I203" s="943">
        <v>109.97799999999999</v>
      </c>
      <c r="J203" s="645">
        <v>15893912</v>
      </c>
      <c r="K203" s="943">
        <v>8.2710000000000008</v>
      </c>
      <c r="L203" s="1803">
        <v>103.24</v>
      </c>
      <c r="M203" s="933"/>
      <c r="N203" s="936">
        <v>265253</v>
      </c>
      <c r="O203" s="937">
        <f t="shared" si="4"/>
        <v>109.97799999999999</v>
      </c>
      <c r="P203" s="938">
        <v>94.7</v>
      </c>
      <c r="Q203" s="937">
        <f t="shared" si="5"/>
        <v>103.27200000000001</v>
      </c>
      <c r="R203" s="933"/>
      <c r="Z203" s="939"/>
      <c r="AA203" s="940"/>
      <c r="AB203" s="941"/>
    </row>
    <row r="204" spans="1:28">
      <c r="B204" s="584"/>
      <c r="C204" s="608" t="s">
        <v>420</v>
      </c>
      <c r="D204" s="944">
        <v>90.6</v>
      </c>
      <c r="E204" s="645">
        <v>1762.5</v>
      </c>
      <c r="F204" s="951">
        <v>156.1</v>
      </c>
      <c r="G204" s="1792">
        <v>101</v>
      </c>
      <c r="H204" s="645">
        <v>24319</v>
      </c>
      <c r="I204" s="943">
        <v>106.51900000000001</v>
      </c>
      <c r="J204" s="645">
        <v>5434707</v>
      </c>
      <c r="K204" s="943">
        <v>8.2710000000000008</v>
      </c>
      <c r="L204" s="1803">
        <v>103.111</v>
      </c>
      <c r="M204" s="933"/>
      <c r="N204" s="936">
        <v>291793</v>
      </c>
      <c r="O204" s="937">
        <f t="shared" si="4"/>
        <v>106.51900000000001</v>
      </c>
      <c r="P204" s="938">
        <v>95.1</v>
      </c>
      <c r="Q204" s="937">
        <f t="shared" si="5"/>
        <v>103.03400000000001</v>
      </c>
      <c r="R204" s="933"/>
      <c r="Z204" s="939"/>
      <c r="AA204" s="940"/>
      <c r="AB204" s="941"/>
    </row>
    <row r="205" spans="1:28">
      <c r="B205" s="584"/>
      <c r="C205" s="608" t="s">
        <v>421</v>
      </c>
      <c r="D205" s="944">
        <v>92.6</v>
      </c>
      <c r="E205" s="645">
        <v>1770.6</v>
      </c>
      <c r="F205" s="951">
        <v>157.30000000000001</v>
      </c>
      <c r="G205" s="1792">
        <v>104.1</v>
      </c>
      <c r="H205" s="645">
        <v>24425</v>
      </c>
      <c r="I205" s="943">
        <v>109.47199999999999</v>
      </c>
      <c r="J205" s="645">
        <v>10864201</v>
      </c>
      <c r="K205" s="943">
        <v>8.2270000000000003</v>
      </c>
      <c r="L205" s="1803">
        <v>102.98</v>
      </c>
      <c r="M205" s="933"/>
      <c r="N205" s="936">
        <v>294706</v>
      </c>
      <c r="O205" s="937">
        <f t="shared" si="4"/>
        <v>109.47199999999999</v>
      </c>
      <c r="P205" s="938">
        <v>95.6</v>
      </c>
      <c r="Q205" s="937">
        <f t="shared" si="5"/>
        <v>103.017</v>
      </c>
      <c r="R205" s="933"/>
      <c r="Z205" s="939"/>
      <c r="AA205" s="940"/>
      <c r="AB205" s="941"/>
    </row>
    <row r="206" spans="1:28">
      <c r="B206" s="584"/>
      <c r="C206" s="608" t="s">
        <v>422</v>
      </c>
      <c r="D206" s="944">
        <v>93.1</v>
      </c>
      <c r="E206" s="645">
        <v>1760.5</v>
      </c>
      <c r="F206" s="951">
        <v>151</v>
      </c>
      <c r="G206" s="1792">
        <v>104.2</v>
      </c>
      <c r="H206" s="645">
        <v>26354</v>
      </c>
      <c r="I206" s="943">
        <v>107.29600000000001</v>
      </c>
      <c r="J206" s="645">
        <v>93257922</v>
      </c>
      <c r="K206" s="943">
        <v>8.2420000000000009</v>
      </c>
      <c r="L206" s="1803">
        <v>103.077</v>
      </c>
      <c r="M206" s="933"/>
      <c r="N206" s="936">
        <v>284806</v>
      </c>
      <c r="O206" s="937">
        <f t="shared" si="4"/>
        <v>107.29600000000001</v>
      </c>
      <c r="P206" s="938">
        <v>96.1</v>
      </c>
      <c r="Q206" s="937">
        <f t="shared" si="5"/>
        <v>103.001</v>
      </c>
      <c r="R206" s="933"/>
      <c r="Z206" s="939"/>
      <c r="AA206" s="940"/>
      <c r="AB206" s="941"/>
    </row>
    <row r="207" spans="1:28">
      <c r="B207" s="584"/>
      <c r="C207" s="608" t="s">
        <v>423</v>
      </c>
      <c r="D207" s="944">
        <v>95</v>
      </c>
      <c r="E207" s="645">
        <v>1785.1</v>
      </c>
      <c r="F207" s="951">
        <v>148.6</v>
      </c>
      <c r="G207" s="1792">
        <v>104</v>
      </c>
      <c r="H207" s="645">
        <v>26370</v>
      </c>
      <c r="I207" s="943">
        <v>112.23099999999999</v>
      </c>
      <c r="J207" s="645">
        <v>13479131</v>
      </c>
      <c r="K207" s="943">
        <v>8.2469999999999999</v>
      </c>
      <c r="L207" s="1803">
        <v>103.20399999999999</v>
      </c>
      <c r="M207" s="933"/>
      <c r="N207" s="936">
        <v>287233</v>
      </c>
      <c r="O207" s="937">
        <f t="shared" si="4"/>
        <v>112.23099999999999</v>
      </c>
      <c r="P207" s="938">
        <v>95.7</v>
      </c>
      <c r="Q207" s="937">
        <f t="shared" si="5"/>
        <v>103.236</v>
      </c>
      <c r="R207" s="933"/>
      <c r="Z207" s="939"/>
      <c r="AA207" s="940"/>
      <c r="AB207" s="941"/>
    </row>
    <row r="208" spans="1:28">
      <c r="B208" s="584"/>
      <c r="C208" s="608" t="s">
        <v>424</v>
      </c>
      <c r="D208" s="944">
        <v>96.2</v>
      </c>
      <c r="E208" s="645">
        <v>1774.8</v>
      </c>
      <c r="F208" s="951">
        <v>145.19999999999999</v>
      </c>
      <c r="G208" s="1792">
        <v>104</v>
      </c>
      <c r="H208" s="645">
        <v>28510</v>
      </c>
      <c r="I208" s="943">
        <v>100.72</v>
      </c>
      <c r="J208" s="645">
        <v>7539827</v>
      </c>
      <c r="K208" s="943">
        <v>8.2569999999999997</v>
      </c>
      <c r="L208" s="1803">
        <v>103.425</v>
      </c>
      <c r="M208" s="933"/>
      <c r="N208" s="936">
        <v>302127</v>
      </c>
      <c r="O208" s="937">
        <f t="shared" si="4"/>
        <v>100.72</v>
      </c>
      <c r="P208" s="938">
        <v>95.9</v>
      </c>
      <c r="Q208" s="937">
        <f t="shared" si="5"/>
        <v>103.452</v>
      </c>
      <c r="R208" s="933"/>
      <c r="Z208" s="939"/>
      <c r="AA208" s="940"/>
      <c r="AB208" s="941"/>
    </row>
    <row r="209" spans="1:28">
      <c r="B209" s="584"/>
      <c r="C209" s="608" t="s">
        <v>425</v>
      </c>
      <c r="D209" s="944">
        <v>98</v>
      </c>
      <c r="E209" s="645">
        <v>2572.5</v>
      </c>
      <c r="F209" s="951">
        <v>143.6</v>
      </c>
      <c r="G209" s="1792">
        <v>103.8</v>
      </c>
      <c r="H209" s="645">
        <v>28418</v>
      </c>
      <c r="I209" s="943">
        <v>126.76600000000001</v>
      </c>
      <c r="J209" s="645">
        <v>14245236</v>
      </c>
      <c r="K209" s="943">
        <v>8.2469999999999999</v>
      </c>
      <c r="L209" s="1803">
        <v>102.97</v>
      </c>
      <c r="M209" s="933"/>
      <c r="N209" s="936">
        <v>326198</v>
      </c>
      <c r="O209" s="937">
        <f t="shared" si="4"/>
        <v>126.76600000000001</v>
      </c>
      <c r="P209" s="938">
        <v>95.9</v>
      </c>
      <c r="Q209" s="937">
        <f t="shared" si="5"/>
        <v>103.008</v>
      </c>
      <c r="R209" s="933"/>
      <c r="Z209" s="939"/>
      <c r="AA209" s="940"/>
      <c r="AB209" s="941"/>
    </row>
    <row r="210" spans="1:28">
      <c r="B210" s="584"/>
      <c r="C210" s="608" t="s">
        <v>426</v>
      </c>
      <c r="D210" s="944">
        <v>98.9</v>
      </c>
      <c r="E210" s="645">
        <v>1797.9</v>
      </c>
      <c r="F210" s="951">
        <v>162.9</v>
      </c>
      <c r="G210" s="1792">
        <v>103.9</v>
      </c>
      <c r="H210" s="645">
        <v>28343</v>
      </c>
      <c r="I210" s="943">
        <v>108.639</v>
      </c>
      <c r="J210" s="645">
        <v>6064650</v>
      </c>
      <c r="K210" s="943">
        <v>8.17</v>
      </c>
      <c r="L210" s="1803">
        <v>102.399</v>
      </c>
      <c r="M210" s="933"/>
      <c r="N210" s="936">
        <v>305729</v>
      </c>
      <c r="O210" s="937">
        <f t="shared" si="4"/>
        <v>108.639</v>
      </c>
      <c r="P210" s="938">
        <v>96.3</v>
      </c>
      <c r="Q210" s="937">
        <f t="shared" si="5"/>
        <v>102.447</v>
      </c>
      <c r="R210" s="933"/>
      <c r="Z210" s="939"/>
      <c r="AA210" s="940"/>
      <c r="AB210" s="941"/>
    </row>
    <row r="211" spans="1:28">
      <c r="B211" s="584"/>
      <c r="C211" s="608" t="s">
        <v>166</v>
      </c>
      <c r="D211" s="944">
        <v>101.4</v>
      </c>
      <c r="E211" s="645">
        <v>1787.6</v>
      </c>
      <c r="F211" s="951">
        <v>136.80000000000001</v>
      </c>
      <c r="G211" s="1792">
        <v>103.8</v>
      </c>
      <c r="H211" s="645">
        <v>28791</v>
      </c>
      <c r="I211" s="943">
        <v>132.53399999999999</v>
      </c>
      <c r="J211" s="645">
        <v>9495834</v>
      </c>
      <c r="K211" s="943">
        <v>8.048</v>
      </c>
      <c r="L211" s="1803">
        <v>102.045</v>
      </c>
      <c r="M211" s="933"/>
      <c r="N211" s="936">
        <v>368721</v>
      </c>
      <c r="O211" s="937">
        <f t="shared" si="4"/>
        <v>132.53399999999999</v>
      </c>
      <c r="P211" s="938">
        <v>97.1</v>
      </c>
      <c r="Q211" s="937">
        <f t="shared" si="5"/>
        <v>101.996</v>
      </c>
      <c r="R211" s="933"/>
      <c r="Z211" s="939"/>
      <c r="AA211" s="940"/>
      <c r="AB211" s="941"/>
    </row>
    <row r="212" spans="1:28">
      <c r="B212" s="584"/>
      <c r="C212" s="608" t="s">
        <v>167</v>
      </c>
      <c r="D212" s="944">
        <v>101.1</v>
      </c>
      <c r="E212" s="645">
        <v>1706.6</v>
      </c>
      <c r="F212" s="951">
        <v>131.1</v>
      </c>
      <c r="G212" s="1792">
        <v>104</v>
      </c>
      <c r="H212" s="645">
        <v>26764</v>
      </c>
      <c r="I212" s="943">
        <v>113.13500000000001</v>
      </c>
      <c r="J212" s="645">
        <v>66470810</v>
      </c>
      <c r="K212" s="943">
        <v>7.8730000000000002</v>
      </c>
      <c r="L212" s="1803">
        <v>103.03</v>
      </c>
      <c r="M212" s="933"/>
      <c r="N212" s="936">
        <v>274921</v>
      </c>
      <c r="O212" s="937">
        <f t="shared" si="4"/>
        <v>113.13500000000001</v>
      </c>
      <c r="P212" s="938">
        <v>97.6</v>
      </c>
      <c r="Q212" s="937">
        <f t="shared" si="5"/>
        <v>103.062</v>
      </c>
      <c r="R212" s="933"/>
      <c r="Z212" s="939"/>
      <c r="AA212" s="940"/>
      <c r="AB212" s="941"/>
    </row>
    <row r="213" spans="1:28">
      <c r="A213" s="921"/>
      <c r="B213" s="935"/>
      <c r="C213" s="611" t="s">
        <v>168</v>
      </c>
      <c r="D213" s="946">
        <v>102.1</v>
      </c>
      <c r="E213" s="652">
        <v>1696.7</v>
      </c>
      <c r="F213" s="952">
        <v>128.80000000000001</v>
      </c>
      <c r="G213" s="1794">
        <v>104</v>
      </c>
      <c r="H213" s="652">
        <v>26777</v>
      </c>
      <c r="I213" s="947">
        <v>100.63</v>
      </c>
      <c r="J213" s="652">
        <v>5094927</v>
      </c>
      <c r="K213" s="947">
        <v>7.5620000000000003</v>
      </c>
      <c r="L213" s="1804">
        <v>103.04300000000001</v>
      </c>
      <c r="M213" s="933"/>
      <c r="N213" s="936">
        <v>393334</v>
      </c>
      <c r="O213" s="937">
        <f t="shared" si="4"/>
        <v>100.63</v>
      </c>
      <c r="P213" s="938">
        <v>97.1</v>
      </c>
      <c r="Q213" s="937">
        <f t="shared" si="5"/>
        <v>102.96899999999999</v>
      </c>
      <c r="R213" s="933"/>
      <c r="Z213" s="939"/>
      <c r="AA213" s="940"/>
      <c r="AB213" s="941"/>
    </row>
    <row r="214" spans="1:28">
      <c r="A214" s="591">
        <v>1992</v>
      </c>
      <c r="B214" s="584" t="s">
        <v>171</v>
      </c>
      <c r="C214" s="606" t="s">
        <v>418</v>
      </c>
      <c r="D214" s="944">
        <v>100.7</v>
      </c>
      <c r="E214" s="645">
        <v>1790.5</v>
      </c>
      <c r="F214" s="951">
        <v>132.1</v>
      </c>
      <c r="G214" s="1792">
        <v>103.5</v>
      </c>
      <c r="H214" s="645">
        <v>26992</v>
      </c>
      <c r="I214" s="943">
        <v>89.456000000000003</v>
      </c>
      <c r="J214" s="645">
        <v>6935500</v>
      </c>
      <c r="K214" s="943">
        <v>7.3529999999999998</v>
      </c>
      <c r="L214" s="1803">
        <v>101.726</v>
      </c>
      <c r="M214" s="933"/>
      <c r="N214" s="936">
        <v>269538</v>
      </c>
      <c r="O214" s="937">
        <f t="shared" ref="O214:O277" si="6">ROUND(N214/N202*100,3)</f>
        <v>89.456000000000003</v>
      </c>
      <c r="P214" s="938">
        <v>96.7</v>
      </c>
      <c r="Q214" s="937">
        <f t="shared" ref="Q214:Q277" si="7">ROUND(P214/P202*100,3)</f>
        <v>101.789</v>
      </c>
      <c r="R214" s="933"/>
      <c r="Z214" s="939"/>
      <c r="AA214" s="940"/>
      <c r="AB214" s="941"/>
    </row>
    <row r="215" spans="1:28">
      <c r="B215" s="584"/>
      <c r="C215" s="608" t="s">
        <v>419</v>
      </c>
      <c r="D215" s="944">
        <v>100.6</v>
      </c>
      <c r="E215" s="645">
        <v>1779.3</v>
      </c>
      <c r="F215" s="951">
        <v>128.69999999999999</v>
      </c>
      <c r="G215" s="1792">
        <v>103.2</v>
      </c>
      <c r="H215" s="645">
        <v>26610</v>
      </c>
      <c r="I215" s="943">
        <v>102.065</v>
      </c>
      <c r="J215" s="645">
        <v>14006517</v>
      </c>
      <c r="K215" s="943">
        <v>7.173</v>
      </c>
      <c r="L215" s="1803">
        <v>102.381</v>
      </c>
      <c r="M215" s="933"/>
      <c r="N215" s="936">
        <v>270731</v>
      </c>
      <c r="O215" s="937">
        <f t="shared" si="6"/>
        <v>102.065</v>
      </c>
      <c r="P215" s="938">
        <v>96.9</v>
      </c>
      <c r="Q215" s="937">
        <f t="shared" si="7"/>
        <v>102.32299999999999</v>
      </c>
      <c r="R215" s="933"/>
      <c r="Z215" s="939"/>
      <c r="AA215" s="940"/>
      <c r="AB215" s="941"/>
    </row>
    <row r="216" spans="1:28">
      <c r="B216" s="584"/>
      <c r="C216" s="608" t="s">
        <v>420</v>
      </c>
      <c r="D216" s="944">
        <v>100.1</v>
      </c>
      <c r="E216" s="645">
        <v>1752.2</v>
      </c>
      <c r="F216" s="951">
        <v>147</v>
      </c>
      <c r="G216" s="1792">
        <v>102.8</v>
      </c>
      <c r="H216" s="645">
        <v>25849</v>
      </c>
      <c r="I216" s="943">
        <v>104.47</v>
      </c>
      <c r="J216" s="645">
        <v>5053414</v>
      </c>
      <c r="K216" s="943">
        <v>6.9619999999999997</v>
      </c>
      <c r="L216" s="1803">
        <v>102.26300000000001</v>
      </c>
      <c r="M216" s="933"/>
      <c r="N216" s="936">
        <v>304836</v>
      </c>
      <c r="O216" s="937">
        <f t="shared" si="6"/>
        <v>104.47</v>
      </c>
      <c r="P216" s="938">
        <v>97.2</v>
      </c>
      <c r="Q216" s="937">
        <f t="shared" si="7"/>
        <v>102.208</v>
      </c>
      <c r="R216" s="933"/>
      <c r="Z216" s="939"/>
      <c r="AA216" s="940"/>
      <c r="AB216" s="941"/>
    </row>
    <row r="217" spans="1:28">
      <c r="B217" s="584"/>
      <c r="C217" s="608" t="s">
        <v>421</v>
      </c>
      <c r="D217" s="944">
        <v>98.8</v>
      </c>
      <c r="E217" s="645">
        <v>1782.5</v>
      </c>
      <c r="F217" s="951">
        <v>121.9</v>
      </c>
      <c r="G217" s="1792">
        <v>105.8</v>
      </c>
      <c r="H217" s="645">
        <v>25759</v>
      </c>
      <c r="I217" s="943">
        <v>119.13500000000001</v>
      </c>
      <c r="J217" s="645">
        <v>9821402</v>
      </c>
      <c r="K217" s="943">
        <v>6.8529999999999998</v>
      </c>
      <c r="L217" s="1803">
        <v>103.001</v>
      </c>
      <c r="M217" s="933"/>
      <c r="N217" s="936">
        <v>351099</v>
      </c>
      <c r="O217" s="937">
        <f t="shared" si="6"/>
        <v>119.13500000000001</v>
      </c>
      <c r="P217" s="938">
        <v>98.5</v>
      </c>
      <c r="Q217" s="937">
        <f t="shared" si="7"/>
        <v>103.033</v>
      </c>
      <c r="R217" s="933"/>
      <c r="Z217" s="939"/>
      <c r="AA217" s="940"/>
      <c r="AB217" s="941"/>
    </row>
    <row r="218" spans="1:28">
      <c r="B218" s="584"/>
      <c r="C218" s="608" t="s">
        <v>422</v>
      </c>
      <c r="D218" s="944">
        <v>98.8</v>
      </c>
      <c r="E218" s="645">
        <v>1764.2</v>
      </c>
      <c r="F218" s="951">
        <v>123.5</v>
      </c>
      <c r="G218" s="1792">
        <v>106</v>
      </c>
      <c r="H218" s="645">
        <v>27619</v>
      </c>
      <c r="I218" s="943">
        <v>97.382000000000005</v>
      </c>
      <c r="J218" s="645">
        <v>78432189</v>
      </c>
      <c r="K218" s="943">
        <v>6.7380000000000004</v>
      </c>
      <c r="L218" s="1803">
        <v>102.239</v>
      </c>
      <c r="M218" s="933"/>
      <c r="N218" s="936">
        <v>277351</v>
      </c>
      <c r="O218" s="937">
        <f t="shared" si="6"/>
        <v>97.382000000000005</v>
      </c>
      <c r="P218" s="938">
        <v>98.3</v>
      </c>
      <c r="Q218" s="937">
        <f t="shared" si="7"/>
        <v>102.289</v>
      </c>
      <c r="R218" s="933"/>
      <c r="Z218" s="939"/>
      <c r="AA218" s="940"/>
      <c r="AB218" s="941"/>
    </row>
    <row r="219" spans="1:28">
      <c r="B219" s="584"/>
      <c r="C219" s="608" t="s">
        <v>423</v>
      </c>
      <c r="D219" s="944">
        <v>97.6</v>
      </c>
      <c r="E219" s="645">
        <v>1769.7</v>
      </c>
      <c r="F219" s="951">
        <v>126.2</v>
      </c>
      <c r="G219" s="1792">
        <v>106.2</v>
      </c>
      <c r="H219" s="645">
        <v>29378</v>
      </c>
      <c r="I219" s="943">
        <v>90.932000000000002</v>
      </c>
      <c r="J219" s="645">
        <v>10099147</v>
      </c>
      <c r="K219" s="943">
        <v>6.6219999999999999</v>
      </c>
      <c r="L219" s="1803">
        <v>102.67700000000001</v>
      </c>
      <c r="M219" s="933"/>
      <c r="N219" s="936">
        <v>261187</v>
      </c>
      <c r="O219" s="937">
        <f t="shared" si="6"/>
        <v>90.932000000000002</v>
      </c>
      <c r="P219" s="938">
        <v>98.3</v>
      </c>
      <c r="Q219" s="937">
        <f t="shared" si="7"/>
        <v>102.717</v>
      </c>
      <c r="R219" s="933"/>
      <c r="Z219" s="939"/>
      <c r="AA219" s="940"/>
      <c r="AB219" s="941"/>
    </row>
    <row r="220" spans="1:28">
      <c r="B220" s="584"/>
      <c r="C220" s="608" t="s">
        <v>424</v>
      </c>
      <c r="D220" s="944">
        <v>97.5</v>
      </c>
      <c r="E220" s="645">
        <v>1804.8</v>
      </c>
      <c r="F220" s="951">
        <v>123.8</v>
      </c>
      <c r="G220" s="1792">
        <v>105.8</v>
      </c>
      <c r="H220" s="645">
        <v>30956</v>
      </c>
      <c r="I220" s="943">
        <v>114.812</v>
      </c>
      <c r="J220" s="645">
        <v>6996237</v>
      </c>
      <c r="K220" s="943">
        <v>6.5650000000000004</v>
      </c>
      <c r="L220" s="1803">
        <v>101.709</v>
      </c>
      <c r="M220" s="933"/>
      <c r="N220" s="936">
        <v>346879</v>
      </c>
      <c r="O220" s="937">
        <f t="shared" si="6"/>
        <v>114.812</v>
      </c>
      <c r="P220" s="938">
        <v>97.6</v>
      </c>
      <c r="Q220" s="937">
        <f t="shared" si="7"/>
        <v>101.773</v>
      </c>
      <c r="R220" s="933"/>
      <c r="Z220" s="939"/>
      <c r="AA220" s="940"/>
      <c r="AB220" s="941"/>
    </row>
    <row r="221" spans="1:28">
      <c r="B221" s="584"/>
      <c r="C221" s="608" t="s">
        <v>425</v>
      </c>
      <c r="D221" s="944">
        <v>96.2</v>
      </c>
      <c r="E221" s="645">
        <v>1860.1</v>
      </c>
      <c r="F221" s="951">
        <v>123.7</v>
      </c>
      <c r="G221" s="1792">
        <v>105.1</v>
      </c>
      <c r="H221" s="645">
        <v>31663</v>
      </c>
      <c r="I221" s="943">
        <v>90.457999999999998</v>
      </c>
      <c r="J221" s="645">
        <v>12616412</v>
      </c>
      <c r="K221" s="943">
        <v>6.5060000000000002</v>
      </c>
      <c r="L221" s="1803">
        <v>102.137</v>
      </c>
      <c r="M221" s="933"/>
      <c r="N221" s="936">
        <v>295073</v>
      </c>
      <c r="O221" s="937">
        <f t="shared" si="6"/>
        <v>90.457999999999998</v>
      </c>
      <c r="P221" s="938">
        <v>98</v>
      </c>
      <c r="Q221" s="937">
        <f t="shared" si="7"/>
        <v>102.19</v>
      </c>
      <c r="R221" s="933"/>
      <c r="Z221" s="939"/>
      <c r="AA221" s="940"/>
      <c r="AB221" s="941"/>
    </row>
    <row r="222" spans="1:28">
      <c r="B222" s="584"/>
      <c r="C222" s="608" t="s">
        <v>426</v>
      </c>
      <c r="D222" s="944">
        <v>96.5</v>
      </c>
      <c r="E222" s="645">
        <v>1867.9</v>
      </c>
      <c r="F222" s="951">
        <v>128.69999999999999</v>
      </c>
      <c r="G222" s="1792">
        <v>105.1</v>
      </c>
      <c r="H222" s="645">
        <v>32257</v>
      </c>
      <c r="I222" s="943">
        <v>80.372</v>
      </c>
      <c r="J222" s="645">
        <v>4924335</v>
      </c>
      <c r="K222" s="943">
        <v>6.39</v>
      </c>
      <c r="L222" s="1803">
        <v>101.917</v>
      </c>
      <c r="M222" s="933"/>
      <c r="N222" s="936">
        <v>245722</v>
      </c>
      <c r="O222" s="937">
        <f t="shared" si="6"/>
        <v>80.372</v>
      </c>
      <c r="P222" s="938">
        <v>98.1</v>
      </c>
      <c r="Q222" s="937">
        <f t="shared" si="7"/>
        <v>101.869</v>
      </c>
      <c r="R222" s="933"/>
      <c r="Z222" s="939"/>
      <c r="AA222" s="940"/>
      <c r="AB222" s="941"/>
    </row>
    <row r="223" spans="1:28">
      <c r="B223" s="584"/>
      <c r="C223" s="608" t="s">
        <v>166</v>
      </c>
      <c r="D223" s="944">
        <v>95.7</v>
      </c>
      <c r="E223" s="645">
        <v>1854.6</v>
      </c>
      <c r="F223" s="951">
        <v>125.5</v>
      </c>
      <c r="G223" s="1792">
        <v>105</v>
      </c>
      <c r="H223" s="645">
        <v>31830</v>
      </c>
      <c r="I223" s="943">
        <v>77.66</v>
      </c>
      <c r="J223" s="645">
        <v>7802928</v>
      </c>
      <c r="K223" s="943">
        <v>6.319</v>
      </c>
      <c r="L223" s="1803">
        <v>100.949</v>
      </c>
      <c r="M223" s="933"/>
      <c r="N223" s="936">
        <v>286349</v>
      </c>
      <c r="O223" s="937">
        <f t="shared" si="6"/>
        <v>77.66</v>
      </c>
      <c r="P223" s="938">
        <v>98.1</v>
      </c>
      <c r="Q223" s="937">
        <f t="shared" si="7"/>
        <v>101.03</v>
      </c>
      <c r="R223" s="933"/>
      <c r="Z223" s="939"/>
      <c r="AA223" s="940"/>
      <c r="AB223" s="941"/>
    </row>
    <row r="224" spans="1:28">
      <c r="B224" s="584"/>
      <c r="C224" s="608" t="s">
        <v>167</v>
      </c>
      <c r="D224" s="944">
        <v>96.2</v>
      </c>
      <c r="E224" s="645">
        <v>1759.1</v>
      </c>
      <c r="F224" s="951">
        <v>123.1</v>
      </c>
      <c r="G224" s="1792">
        <v>105</v>
      </c>
      <c r="H224" s="645">
        <v>30869</v>
      </c>
      <c r="I224" s="943">
        <v>103.985</v>
      </c>
      <c r="J224" s="645">
        <v>52922641</v>
      </c>
      <c r="K224" s="943">
        <v>6.2089999999999996</v>
      </c>
      <c r="L224" s="1803">
        <v>100.42</v>
      </c>
      <c r="M224" s="933"/>
      <c r="N224" s="936">
        <v>285877</v>
      </c>
      <c r="O224" s="937">
        <f t="shared" si="6"/>
        <v>103.985</v>
      </c>
      <c r="P224" s="938">
        <v>98</v>
      </c>
      <c r="Q224" s="937">
        <f t="shared" si="7"/>
        <v>100.41</v>
      </c>
      <c r="R224" s="933"/>
      <c r="Z224" s="939"/>
      <c r="AA224" s="940"/>
      <c r="AB224" s="941"/>
    </row>
    <row r="225" spans="1:28">
      <c r="B225" s="584"/>
      <c r="C225" s="611" t="s">
        <v>168</v>
      </c>
      <c r="D225" s="944">
        <v>95.9</v>
      </c>
      <c r="E225" s="645">
        <v>1784.5</v>
      </c>
      <c r="F225" s="951">
        <v>126</v>
      </c>
      <c r="G225" s="1792">
        <v>105</v>
      </c>
      <c r="H225" s="645">
        <v>31205</v>
      </c>
      <c r="I225" s="943">
        <v>97.286000000000001</v>
      </c>
      <c r="J225" s="645">
        <v>4780075</v>
      </c>
      <c r="K225" s="943">
        <v>6.05</v>
      </c>
      <c r="L225" s="1803">
        <v>100.84399999999999</v>
      </c>
      <c r="M225" s="933"/>
      <c r="N225" s="936">
        <v>382660</v>
      </c>
      <c r="O225" s="937">
        <f t="shared" si="6"/>
        <v>97.286000000000001</v>
      </c>
      <c r="P225" s="938">
        <v>98</v>
      </c>
      <c r="Q225" s="937">
        <f t="shared" si="7"/>
        <v>100.92700000000001</v>
      </c>
      <c r="R225" s="933"/>
      <c r="Z225" s="939"/>
      <c r="AA225" s="940"/>
      <c r="AB225" s="941"/>
    </row>
    <row r="226" spans="1:28">
      <c r="A226" s="577">
        <v>1993</v>
      </c>
      <c r="B226" s="912" t="s">
        <v>172</v>
      </c>
      <c r="C226" s="606" t="s">
        <v>418</v>
      </c>
      <c r="D226" s="942">
        <v>99.4</v>
      </c>
      <c r="E226" s="641">
        <v>1801.4</v>
      </c>
      <c r="F226" s="950">
        <v>128.6</v>
      </c>
      <c r="G226" s="1793">
        <v>104.1</v>
      </c>
      <c r="H226" s="641">
        <v>30225</v>
      </c>
      <c r="I226" s="945">
        <v>105.279</v>
      </c>
      <c r="J226" s="641">
        <v>4858345</v>
      </c>
      <c r="K226" s="945">
        <v>5.9690000000000003</v>
      </c>
      <c r="L226" s="1805">
        <v>101.166</v>
      </c>
      <c r="M226" s="933"/>
      <c r="N226" s="936">
        <v>283768</v>
      </c>
      <c r="O226" s="937">
        <f t="shared" si="6"/>
        <v>105.279</v>
      </c>
      <c r="P226" s="938">
        <v>97.8</v>
      </c>
      <c r="Q226" s="937">
        <f t="shared" si="7"/>
        <v>101.13800000000001</v>
      </c>
      <c r="R226" s="933"/>
      <c r="Z226" s="939"/>
      <c r="AA226" s="940"/>
      <c r="AB226" s="941"/>
    </row>
    <row r="227" spans="1:28">
      <c r="B227" s="584"/>
      <c r="C227" s="608" t="s">
        <v>419</v>
      </c>
      <c r="D227" s="944">
        <v>98</v>
      </c>
      <c r="E227" s="645">
        <v>1842.2</v>
      </c>
      <c r="F227" s="951">
        <v>130.19999999999999</v>
      </c>
      <c r="G227" s="1792">
        <v>103.6</v>
      </c>
      <c r="H227" s="645">
        <v>30652</v>
      </c>
      <c r="I227" s="943">
        <v>88.093000000000004</v>
      </c>
      <c r="J227" s="645">
        <v>12437393</v>
      </c>
      <c r="K227" s="943">
        <v>5.87</v>
      </c>
      <c r="L227" s="1803">
        <v>101.268</v>
      </c>
      <c r="M227" s="933"/>
      <c r="N227" s="936">
        <v>238494</v>
      </c>
      <c r="O227" s="937">
        <f t="shared" si="6"/>
        <v>88.093000000000004</v>
      </c>
      <c r="P227" s="938">
        <v>98.1</v>
      </c>
      <c r="Q227" s="937">
        <f t="shared" si="7"/>
        <v>101.238</v>
      </c>
      <c r="R227" s="933"/>
      <c r="Z227" s="939"/>
      <c r="AA227" s="940"/>
      <c r="AB227" s="941"/>
    </row>
    <row r="228" spans="1:28">
      <c r="B228" s="584"/>
      <c r="C228" s="608" t="s">
        <v>420</v>
      </c>
      <c r="D228" s="944">
        <v>97.3</v>
      </c>
      <c r="E228" s="645">
        <v>1838.4</v>
      </c>
      <c r="F228" s="951">
        <v>126.8</v>
      </c>
      <c r="G228" s="1792">
        <v>103.7</v>
      </c>
      <c r="H228" s="645">
        <v>31122</v>
      </c>
      <c r="I228" s="943">
        <v>98.218000000000004</v>
      </c>
      <c r="J228" s="645">
        <v>4134388</v>
      </c>
      <c r="K228" s="943">
        <v>5.6760000000000002</v>
      </c>
      <c r="L228" s="1803">
        <v>101.054</v>
      </c>
      <c r="M228" s="933"/>
      <c r="N228" s="936">
        <v>299403</v>
      </c>
      <c r="O228" s="937">
        <f t="shared" si="6"/>
        <v>98.218000000000004</v>
      </c>
      <c r="P228" s="938">
        <v>98.3</v>
      </c>
      <c r="Q228" s="937">
        <f t="shared" si="7"/>
        <v>101.13200000000001</v>
      </c>
      <c r="R228" s="933"/>
      <c r="Z228" s="939"/>
      <c r="AA228" s="940"/>
      <c r="AB228" s="941"/>
    </row>
    <row r="229" spans="1:28">
      <c r="B229" s="584"/>
      <c r="C229" s="608" t="s">
        <v>421</v>
      </c>
      <c r="D229" s="944">
        <v>95.3</v>
      </c>
      <c r="E229" s="645">
        <v>1817</v>
      </c>
      <c r="F229" s="951">
        <v>129.30000000000001</v>
      </c>
      <c r="G229" s="1792">
        <v>106.2</v>
      </c>
      <c r="H229" s="645">
        <v>30316</v>
      </c>
      <c r="I229" s="943">
        <v>88.114000000000004</v>
      </c>
      <c r="J229" s="645">
        <v>7191026</v>
      </c>
      <c r="K229" s="943">
        <v>5.5910000000000002</v>
      </c>
      <c r="L229" s="1803">
        <v>100.416</v>
      </c>
      <c r="M229" s="933"/>
      <c r="N229" s="936">
        <v>309369</v>
      </c>
      <c r="O229" s="937">
        <f t="shared" si="6"/>
        <v>88.114000000000004</v>
      </c>
      <c r="P229" s="938">
        <v>98.9</v>
      </c>
      <c r="Q229" s="937">
        <f t="shared" si="7"/>
        <v>100.40600000000001</v>
      </c>
      <c r="R229" s="933"/>
      <c r="Z229" s="939"/>
      <c r="AA229" s="940"/>
      <c r="AB229" s="941"/>
    </row>
    <row r="230" spans="1:28">
      <c r="B230" s="584"/>
      <c r="C230" s="608" t="s">
        <v>422</v>
      </c>
      <c r="D230" s="944">
        <v>93.9</v>
      </c>
      <c r="E230" s="645">
        <v>1813</v>
      </c>
      <c r="F230" s="951">
        <v>128.80000000000001</v>
      </c>
      <c r="G230" s="1792">
        <v>106.1</v>
      </c>
      <c r="H230" s="645">
        <v>32263</v>
      </c>
      <c r="I230" s="943">
        <v>110.163</v>
      </c>
      <c r="J230" s="645">
        <v>70673008</v>
      </c>
      <c r="K230" s="943">
        <v>5.5469999999999997</v>
      </c>
      <c r="L230" s="1803">
        <v>100.834</v>
      </c>
      <c r="M230" s="933"/>
      <c r="N230" s="936">
        <v>305538</v>
      </c>
      <c r="O230" s="937">
        <f t="shared" si="6"/>
        <v>110.163</v>
      </c>
      <c r="P230" s="938">
        <v>99.1</v>
      </c>
      <c r="Q230" s="937">
        <f t="shared" si="7"/>
        <v>100.81399999999999</v>
      </c>
      <c r="R230" s="933"/>
      <c r="Z230" s="939"/>
      <c r="AA230" s="940"/>
      <c r="AB230" s="941"/>
    </row>
    <row r="231" spans="1:28">
      <c r="B231" s="584"/>
      <c r="C231" s="608" t="s">
        <v>423</v>
      </c>
      <c r="D231" s="944">
        <v>92.5</v>
      </c>
      <c r="E231" s="645">
        <v>1783</v>
      </c>
      <c r="F231" s="951">
        <v>129.1</v>
      </c>
      <c r="G231" s="1792">
        <v>105.7</v>
      </c>
      <c r="H231" s="645">
        <v>34935</v>
      </c>
      <c r="I231" s="943">
        <v>111.53</v>
      </c>
      <c r="J231" s="645">
        <v>9258947</v>
      </c>
      <c r="K231" s="943">
        <v>5.5069999999999997</v>
      </c>
      <c r="L231" s="1803">
        <v>100.73</v>
      </c>
      <c r="M231" s="933"/>
      <c r="N231" s="936">
        <v>291301</v>
      </c>
      <c r="O231" s="937">
        <f t="shared" si="6"/>
        <v>111.53</v>
      </c>
      <c r="P231" s="938">
        <v>99</v>
      </c>
      <c r="Q231" s="937">
        <f t="shared" si="7"/>
        <v>100.712</v>
      </c>
      <c r="R231" s="933"/>
      <c r="Z231" s="939"/>
      <c r="AA231" s="940"/>
      <c r="AB231" s="941"/>
    </row>
    <row r="232" spans="1:28">
      <c r="B232" s="584"/>
      <c r="C232" s="608" t="s">
        <v>424</v>
      </c>
      <c r="D232" s="944">
        <v>93.9</v>
      </c>
      <c r="E232" s="645">
        <v>1751</v>
      </c>
      <c r="F232" s="951">
        <v>129</v>
      </c>
      <c r="G232" s="1792">
        <v>105</v>
      </c>
      <c r="H232" s="645">
        <v>35656</v>
      </c>
      <c r="I232" s="943">
        <v>99.304000000000002</v>
      </c>
      <c r="J232" s="645">
        <v>5593662</v>
      </c>
      <c r="K232" s="943">
        <v>5.4850000000000003</v>
      </c>
      <c r="L232" s="1803">
        <v>101.786</v>
      </c>
      <c r="M232" s="933"/>
      <c r="N232" s="936">
        <v>344466</v>
      </c>
      <c r="O232" s="937">
        <f t="shared" si="6"/>
        <v>99.304000000000002</v>
      </c>
      <c r="P232" s="938">
        <v>99.3</v>
      </c>
      <c r="Q232" s="937">
        <f t="shared" si="7"/>
        <v>101.742</v>
      </c>
      <c r="R232" s="933"/>
      <c r="Z232" s="939"/>
      <c r="AA232" s="940"/>
      <c r="AB232" s="941"/>
    </row>
    <row r="233" spans="1:28">
      <c r="B233" s="584"/>
      <c r="C233" s="608" t="s">
        <v>425</v>
      </c>
      <c r="D233" s="944">
        <v>93.9</v>
      </c>
      <c r="E233" s="645">
        <v>1821</v>
      </c>
      <c r="F233" s="951">
        <v>120.4</v>
      </c>
      <c r="G233" s="1792">
        <v>104.2</v>
      </c>
      <c r="H233" s="645">
        <v>36961</v>
      </c>
      <c r="I233" s="943">
        <v>104.05500000000001</v>
      </c>
      <c r="J233" s="645">
        <v>10950907</v>
      </c>
      <c r="K233" s="943">
        <v>5.4619999999999997</v>
      </c>
      <c r="L233" s="1803">
        <v>101.67400000000001</v>
      </c>
      <c r="M233" s="933"/>
      <c r="N233" s="936">
        <v>307038</v>
      </c>
      <c r="O233" s="937">
        <f t="shared" si="6"/>
        <v>104.05500000000001</v>
      </c>
      <c r="P233" s="938">
        <v>99.6</v>
      </c>
      <c r="Q233" s="937">
        <f t="shared" si="7"/>
        <v>101.633</v>
      </c>
      <c r="R233" s="933"/>
      <c r="Z233" s="939"/>
      <c r="AA233" s="940"/>
      <c r="AB233" s="941"/>
    </row>
    <row r="234" spans="1:28">
      <c r="B234" s="584"/>
      <c r="C234" s="608" t="s">
        <v>426</v>
      </c>
      <c r="D234" s="944">
        <v>92.7</v>
      </c>
      <c r="E234" s="645">
        <v>1820</v>
      </c>
      <c r="F234" s="951">
        <v>122.4</v>
      </c>
      <c r="G234" s="1792">
        <v>104</v>
      </c>
      <c r="H234" s="645">
        <v>36301</v>
      </c>
      <c r="I234" s="943">
        <v>132.63399999999999</v>
      </c>
      <c r="J234" s="645">
        <v>3839268</v>
      </c>
      <c r="K234" s="943">
        <v>5.36</v>
      </c>
      <c r="L234" s="1803">
        <v>101.56699999999999</v>
      </c>
      <c r="M234" s="933"/>
      <c r="N234" s="936">
        <v>325910</v>
      </c>
      <c r="O234" s="937">
        <f t="shared" si="6"/>
        <v>132.63399999999999</v>
      </c>
      <c r="P234" s="938">
        <v>99.6</v>
      </c>
      <c r="Q234" s="937">
        <f t="shared" si="7"/>
        <v>101.529</v>
      </c>
      <c r="R234" s="933"/>
      <c r="Z234" s="939"/>
      <c r="AA234" s="940"/>
      <c r="AB234" s="941"/>
    </row>
    <row r="235" spans="1:28">
      <c r="B235" s="584"/>
      <c r="C235" s="608" t="s">
        <v>166</v>
      </c>
      <c r="D235" s="944">
        <v>92.4</v>
      </c>
      <c r="E235" s="645">
        <v>1831</v>
      </c>
      <c r="F235" s="951">
        <v>122.2</v>
      </c>
      <c r="G235" s="1792">
        <v>103.8</v>
      </c>
      <c r="H235" s="645">
        <v>35644</v>
      </c>
      <c r="I235" s="943">
        <v>117.804</v>
      </c>
      <c r="J235" s="645">
        <v>6159909</v>
      </c>
      <c r="K235" s="943">
        <v>5.2359999999999998</v>
      </c>
      <c r="L235" s="1803">
        <v>101.56699999999999</v>
      </c>
      <c r="M235" s="933"/>
      <c r="N235" s="936">
        <v>337332</v>
      </c>
      <c r="O235" s="937">
        <f t="shared" si="6"/>
        <v>117.804</v>
      </c>
      <c r="P235" s="938">
        <v>99.6</v>
      </c>
      <c r="Q235" s="937">
        <f t="shared" si="7"/>
        <v>101.529</v>
      </c>
      <c r="R235" s="933"/>
      <c r="Z235" s="939"/>
      <c r="AA235" s="940"/>
      <c r="AB235" s="941"/>
    </row>
    <row r="236" spans="1:28">
      <c r="B236" s="584"/>
      <c r="C236" s="608" t="s">
        <v>167</v>
      </c>
      <c r="D236" s="944">
        <v>93.4</v>
      </c>
      <c r="E236" s="645">
        <v>1786</v>
      </c>
      <c r="F236" s="951">
        <v>119.5</v>
      </c>
      <c r="G236" s="1792">
        <v>103.1</v>
      </c>
      <c r="H236" s="645">
        <v>35847</v>
      </c>
      <c r="I236" s="943">
        <v>94.460999999999999</v>
      </c>
      <c r="J236" s="645">
        <v>43254254</v>
      </c>
      <c r="K236" s="943">
        <v>5.1159999999999997</v>
      </c>
      <c r="L236" s="1803">
        <v>100.837</v>
      </c>
      <c r="M236" s="933"/>
      <c r="N236" s="936">
        <v>270041</v>
      </c>
      <c r="O236" s="937">
        <f t="shared" si="6"/>
        <v>94.460999999999999</v>
      </c>
      <c r="P236" s="938">
        <v>98.8</v>
      </c>
      <c r="Q236" s="937">
        <f t="shared" si="7"/>
        <v>100.816</v>
      </c>
      <c r="R236" s="933"/>
      <c r="Z236" s="939"/>
      <c r="AA236" s="940"/>
      <c r="AB236" s="941"/>
    </row>
    <row r="237" spans="1:28">
      <c r="A237" s="921"/>
      <c r="B237" s="935"/>
      <c r="C237" s="611" t="s">
        <v>168</v>
      </c>
      <c r="D237" s="946">
        <v>93.3</v>
      </c>
      <c r="E237" s="652">
        <v>1780</v>
      </c>
      <c r="F237" s="952">
        <v>120.4</v>
      </c>
      <c r="G237" s="1794">
        <v>102.6</v>
      </c>
      <c r="H237" s="652">
        <v>35528</v>
      </c>
      <c r="I237" s="947">
        <v>100.694</v>
      </c>
      <c r="J237" s="652">
        <v>3771895</v>
      </c>
      <c r="K237" s="947">
        <v>4.891</v>
      </c>
      <c r="L237" s="1804">
        <v>101.04600000000001</v>
      </c>
      <c r="M237" s="933"/>
      <c r="N237" s="936">
        <v>385316</v>
      </c>
      <c r="O237" s="937">
        <f t="shared" si="6"/>
        <v>100.694</v>
      </c>
      <c r="P237" s="938">
        <v>99</v>
      </c>
      <c r="Q237" s="937">
        <f t="shared" si="7"/>
        <v>101.02</v>
      </c>
      <c r="R237" s="933"/>
      <c r="Z237" s="939"/>
      <c r="AA237" s="940"/>
      <c r="AB237" s="941"/>
    </row>
    <row r="238" spans="1:28">
      <c r="A238" s="591">
        <v>1994</v>
      </c>
      <c r="B238" s="584" t="s">
        <v>175</v>
      </c>
      <c r="C238" s="606" t="s">
        <v>418</v>
      </c>
      <c r="D238" s="944">
        <v>99.4</v>
      </c>
      <c r="E238" s="645">
        <v>1850</v>
      </c>
      <c r="F238" s="951">
        <v>114.1</v>
      </c>
      <c r="G238" s="1792">
        <v>102</v>
      </c>
      <c r="H238" s="645">
        <v>35210</v>
      </c>
      <c r="I238" s="943">
        <v>99.35</v>
      </c>
      <c r="J238" s="645">
        <v>4280160</v>
      </c>
      <c r="K238" s="943">
        <v>4.76</v>
      </c>
      <c r="L238" s="1803">
        <v>101.258</v>
      </c>
      <c r="M238" s="933"/>
      <c r="N238" s="936">
        <v>281924</v>
      </c>
      <c r="O238" s="937">
        <f t="shared" si="6"/>
        <v>99.35</v>
      </c>
      <c r="P238" s="938">
        <v>99</v>
      </c>
      <c r="Q238" s="937">
        <f t="shared" si="7"/>
        <v>101.227</v>
      </c>
      <c r="R238" s="933"/>
      <c r="Z238" s="939"/>
      <c r="AA238" s="940"/>
      <c r="AB238" s="941"/>
    </row>
    <row r="239" spans="1:28">
      <c r="B239" s="584"/>
      <c r="C239" s="608" t="s">
        <v>419</v>
      </c>
      <c r="D239" s="944">
        <v>98.2</v>
      </c>
      <c r="E239" s="645">
        <v>1862</v>
      </c>
      <c r="F239" s="951">
        <v>121.5</v>
      </c>
      <c r="G239" s="1792">
        <v>101.4</v>
      </c>
      <c r="H239" s="645">
        <v>35637</v>
      </c>
      <c r="I239" s="943">
        <v>105.03700000000001</v>
      </c>
      <c r="J239" s="645">
        <v>8433038</v>
      </c>
      <c r="K239" s="943">
        <v>4.6909999999999998</v>
      </c>
      <c r="L239" s="1803">
        <v>100.93899999999999</v>
      </c>
      <c r="M239" s="933"/>
      <c r="N239" s="936">
        <v>250506</v>
      </c>
      <c r="O239" s="937">
        <f t="shared" si="6"/>
        <v>105.03700000000001</v>
      </c>
      <c r="P239" s="938">
        <v>99.1</v>
      </c>
      <c r="Q239" s="937">
        <f t="shared" si="7"/>
        <v>101.01900000000001</v>
      </c>
      <c r="R239" s="933"/>
      <c r="Z239" s="939"/>
      <c r="AA239" s="940"/>
      <c r="AB239" s="941"/>
    </row>
    <row r="240" spans="1:28">
      <c r="B240" s="584"/>
      <c r="C240" s="608" t="s">
        <v>420</v>
      </c>
      <c r="D240" s="944">
        <v>95.8</v>
      </c>
      <c r="E240" s="645">
        <v>1868</v>
      </c>
      <c r="F240" s="951">
        <v>122.2</v>
      </c>
      <c r="G240" s="1792">
        <v>101.1</v>
      </c>
      <c r="H240" s="645">
        <v>35753</v>
      </c>
      <c r="I240" s="943">
        <v>109.605</v>
      </c>
      <c r="J240" s="645">
        <v>3456982</v>
      </c>
      <c r="K240" s="943">
        <v>4.6260000000000003</v>
      </c>
      <c r="L240" s="1803">
        <v>101.04300000000001</v>
      </c>
      <c r="M240" s="933"/>
      <c r="N240" s="936">
        <v>328161</v>
      </c>
      <c r="O240" s="937">
        <f t="shared" si="6"/>
        <v>109.605</v>
      </c>
      <c r="P240" s="938">
        <v>99.4</v>
      </c>
      <c r="Q240" s="937">
        <f t="shared" si="7"/>
        <v>101.119</v>
      </c>
      <c r="R240" s="933"/>
      <c r="Z240" s="939"/>
      <c r="AA240" s="940"/>
      <c r="AB240" s="941"/>
    </row>
    <row r="241" spans="1:28">
      <c r="B241" s="584"/>
      <c r="C241" s="608" t="s">
        <v>421</v>
      </c>
      <c r="D241" s="944">
        <v>93.5</v>
      </c>
      <c r="E241" s="645">
        <v>1789</v>
      </c>
      <c r="F241" s="951">
        <v>122.5</v>
      </c>
      <c r="G241" s="1792">
        <v>102.9</v>
      </c>
      <c r="H241" s="645">
        <v>35543</v>
      </c>
      <c r="I241" s="943">
        <v>84.338999999999999</v>
      </c>
      <c r="J241" s="645">
        <v>7921984</v>
      </c>
      <c r="K241" s="943">
        <v>4.5439999999999996</v>
      </c>
      <c r="L241" s="1803">
        <v>100.518</v>
      </c>
      <c r="M241" s="933"/>
      <c r="N241" s="936">
        <v>260918</v>
      </c>
      <c r="O241" s="937">
        <f t="shared" si="6"/>
        <v>84.338999999999999</v>
      </c>
      <c r="P241" s="938">
        <v>99.5</v>
      </c>
      <c r="Q241" s="937">
        <f t="shared" si="7"/>
        <v>100.607</v>
      </c>
      <c r="R241" s="933"/>
      <c r="Z241" s="939"/>
      <c r="AA241" s="940"/>
      <c r="AB241" s="941"/>
    </row>
    <row r="242" spans="1:28">
      <c r="B242" s="584"/>
      <c r="C242" s="608" t="s">
        <v>422</v>
      </c>
      <c r="D242" s="944">
        <v>92.1</v>
      </c>
      <c r="E242" s="645">
        <v>1844</v>
      </c>
      <c r="F242" s="951">
        <v>120.6</v>
      </c>
      <c r="G242" s="1792">
        <v>102.7</v>
      </c>
      <c r="H242" s="645">
        <v>36971</v>
      </c>
      <c r="I242" s="943">
        <v>93.046000000000006</v>
      </c>
      <c r="J242" s="645">
        <v>57298287</v>
      </c>
      <c r="K242" s="943">
        <v>4.532</v>
      </c>
      <c r="L242" s="1803">
        <v>100.62</v>
      </c>
      <c r="M242" s="933"/>
      <c r="N242" s="936">
        <v>284291</v>
      </c>
      <c r="O242" s="937">
        <f t="shared" si="6"/>
        <v>93.046000000000006</v>
      </c>
      <c r="P242" s="938">
        <v>99.7</v>
      </c>
      <c r="Q242" s="937">
        <f t="shared" si="7"/>
        <v>100.605</v>
      </c>
      <c r="R242" s="933"/>
      <c r="Z242" s="939"/>
      <c r="AA242" s="940"/>
      <c r="AB242" s="941"/>
    </row>
    <row r="243" spans="1:28">
      <c r="B243" s="584"/>
      <c r="C243" s="608" t="s">
        <v>423</v>
      </c>
      <c r="D243" s="944">
        <v>90.4</v>
      </c>
      <c r="E243" s="645">
        <v>1875</v>
      </c>
      <c r="F243" s="951">
        <v>131.80000000000001</v>
      </c>
      <c r="G243" s="1792">
        <v>102.6</v>
      </c>
      <c r="H243" s="645">
        <v>39574</v>
      </c>
      <c r="I243" s="943">
        <v>104.20099999999999</v>
      </c>
      <c r="J243" s="645">
        <v>9243762</v>
      </c>
      <c r="K243" s="943">
        <v>4.4930000000000003</v>
      </c>
      <c r="L243" s="1803">
        <v>100.518</v>
      </c>
      <c r="M243" s="933"/>
      <c r="N243" s="936">
        <v>303540</v>
      </c>
      <c r="O243" s="937">
        <f t="shared" si="6"/>
        <v>104.20099999999999</v>
      </c>
      <c r="P243" s="938">
        <v>99.5</v>
      </c>
      <c r="Q243" s="937">
        <f t="shared" si="7"/>
        <v>100.505</v>
      </c>
      <c r="R243" s="933"/>
      <c r="Z243" s="939"/>
      <c r="AA243" s="940"/>
      <c r="AB243" s="941"/>
    </row>
    <row r="244" spans="1:28">
      <c r="B244" s="584"/>
      <c r="C244" s="608" t="s">
        <v>424</v>
      </c>
      <c r="D244" s="944">
        <v>89</v>
      </c>
      <c r="E244" s="645">
        <v>1872</v>
      </c>
      <c r="F244" s="951">
        <v>121</v>
      </c>
      <c r="G244" s="1792">
        <v>102</v>
      </c>
      <c r="H244" s="645">
        <v>39426</v>
      </c>
      <c r="I244" s="943">
        <v>95.43</v>
      </c>
      <c r="J244" s="645">
        <v>5135927</v>
      </c>
      <c r="K244" s="943">
        <v>4.4740000000000002</v>
      </c>
      <c r="L244" s="1803">
        <v>100</v>
      </c>
      <c r="M244" s="933"/>
      <c r="N244" s="936">
        <v>328724</v>
      </c>
      <c r="O244" s="937">
        <f t="shared" si="6"/>
        <v>95.43</v>
      </c>
      <c r="P244" s="938">
        <v>99.3</v>
      </c>
      <c r="Q244" s="937">
        <f t="shared" si="7"/>
        <v>100</v>
      </c>
      <c r="R244" s="933"/>
      <c r="Z244" s="939"/>
      <c r="AA244" s="940"/>
      <c r="AB244" s="941"/>
    </row>
    <row r="245" spans="1:28">
      <c r="B245" s="584"/>
      <c r="C245" s="608" t="s">
        <v>425</v>
      </c>
      <c r="D245" s="944">
        <v>88.5</v>
      </c>
      <c r="E245" s="645">
        <v>1915</v>
      </c>
      <c r="F245" s="951">
        <v>127.5</v>
      </c>
      <c r="G245" s="1792">
        <v>101.6</v>
      </c>
      <c r="H245" s="645">
        <v>42009</v>
      </c>
      <c r="I245" s="943">
        <v>106.6</v>
      </c>
      <c r="J245" s="645">
        <v>10384859</v>
      </c>
      <c r="K245" s="943">
        <v>4.4649999999999999</v>
      </c>
      <c r="L245" s="1803">
        <v>100.10299999999999</v>
      </c>
      <c r="M245" s="933"/>
      <c r="N245" s="936">
        <v>327302</v>
      </c>
      <c r="O245" s="937">
        <f t="shared" si="6"/>
        <v>106.6</v>
      </c>
      <c r="P245" s="938">
        <v>99.7</v>
      </c>
      <c r="Q245" s="937">
        <f t="shared" si="7"/>
        <v>100.1</v>
      </c>
      <c r="R245" s="933"/>
      <c r="Z245" s="939"/>
      <c r="AA245" s="940"/>
      <c r="AB245" s="941"/>
    </row>
    <row r="246" spans="1:28">
      <c r="B246" s="584"/>
      <c r="C246" s="608" t="s">
        <v>426</v>
      </c>
      <c r="D246" s="944">
        <v>90.4</v>
      </c>
      <c r="E246" s="645">
        <v>1903</v>
      </c>
      <c r="F246" s="951">
        <v>122.9</v>
      </c>
      <c r="G246" s="1792">
        <v>101.3</v>
      </c>
      <c r="H246" s="645">
        <v>39999</v>
      </c>
      <c r="I246" s="943">
        <v>92.772999999999996</v>
      </c>
      <c r="J246" s="645">
        <v>3993734</v>
      </c>
      <c r="K246" s="943">
        <v>4.4470000000000001</v>
      </c>
      <c r="L246" s="1803">
        <v>100.309</v>
      </c>
      <c r="M246" s="933"/>
      <c r="N246" s="936">
        <v>302356</v>
      </c>
      <c r="O246" s="937">
        <f t="shared" si="6"/>
        <v>92.772999999999996</v>
      </c>
      <c r="P246" s="938">
        <v>99.9</v>
      </c>
      <c r="Q246" s="937">
        <f t="shared" si="7"/>
        <v>100.301</v>
      </c>
      <c r="R246" s="933"/>
      <c r="Z246" s="939"/>
      <c r="AA246" s="940"/>
      <c r="AB246" s="941"/>
    </row>
    <row r="247" spans="1:28">
      <c r="B247" s="584"/>
      <c r="C247" s="608" t="s">
        <v>166</v>
      </c>
      <c r="D247" s="944">
        <v>89.6</v>
      </c>
      <c r="E247" s="645">
        <v>1835</v>
      </c>
      <c r="F247" s="951">
        <v>130.80000000000001</v>
      </c>
      <c r="G247" s="1792">
        <v>101.2</v>
      </c>
      <c r="H247" s="645">
        <v>39354</v>
      </c>
      <c r="I247" s="943">
        <v>94.52</v>
      </c>
      <c r="J247" s="645">
        <v>6300841</v>
      </c>
      <c r="K247" s="943">
        <v>4.4329999999999998</v>
      </c>
      <c r="L247" s="1803">
        <v>100.82299999999999</v>
      </c>
      <c r="M247" s="933"/>
      <c r="N247" s="936">
        <v>318847</v>
      </c>
      <c r="O247" s="937">
        <f t="shared" si="6"/>
        <v>94.52</v>
      </c>
      <c r="P247" s="938">
        <v>100.5</v>
      </c>
      <c r="Q247" s="937">
        <f t="shared" si="7"/>
        <v>100.904</v>
      </c>
      <c r="R247" s="933"/>
      <c r="Z247" s="939"/>
      <c r="AA247" s="940"/>
      <c r="AB247" s="941"/>
    </row>
    <row r="248" spans="1:28">
      <c r="B248" s="584"/>
      <c r="C248" s="608" t="s">
        <v>167</v>
      </c>
      <c r="D248" s="944">
        <v>88.4</v>
      </c>
      <c r="E248" s="645">
        <v>1829</v>
      </c>
      <c r="F248" s="951">
        <v>132.5</v>
      </c>
      <c r="G248" s="1792">
        <v>101</v>
      </c>
      <c r="H248" s="645">
        <v>38861</v>
      </c>
      <c r="I248" s="943">
        <v>127.124</v>
      </c>
      <c r="J248" s="645">
        <v>41190963</v>
      </c>
      <c r="K248" s="943">
        <v>4.4260000000000002</v>
      </c>
      <c r="L248" s="1803">
        <v>101.452</v>
      </c>
      <c r="M248" s="933"/>
      <c r="N248" s="936">
        <v>343288</v>
      </c>
      <c r="O248" s="937">
        <f t="shared" si="6"/>
        <v>127.124</v>
      </c>
      <c r="P248" s="938">
        <v>100.2</v>
      </c>
      <c r="Q248" s="937">
        <f t="shared" si="7"/>
        <v>101.417</v>
      </c>
      <c r="R248" s="933"/>
      <c r="Z248" s="939"/>
      <c r="AA248" s="940"/>
      <c r="AB248" s="941"/>
    </row>
    <row r="249" spans="1:28">
      <c r="B249" s="584"/>
      <c r="C249" s="611" t="s">
        <v>168</v>
      </c>
      <c r="D249" s="944">
        <v>90.6</v>
      </c>
      <c r="E249" s="645">
        <v>1794</v>
      </c>
      <c r="F249" s="951">
        <v>125.9</v>
      </c>
      <c r="G249" s="1792">
        <v>101</v>
      </c>
      <c r="H249" s="645">
        <v>37337</v>
      </c>
      <c r="I249" s="943">
        <v>115.57299999999999</v>
      </c>
      <c r="J249" s="645">
        <v>4135628</v>
      </c>
      <c r="K249" s="943">
        <v>4.4370000000000003</v>
      </c>
      <c r="L249" s="1803">
        <v>100.932</v>
      </c>
      <c r="M249" s="933"/>
      <c r="N249" s="936">
        <v>445320</v>
      </c>
      <c r="O249" s="937">
        <f t="shared" si="6"/>
        <v>115.57299999999999</v>
      </c>
      <c r="P249" s="938">
        <v>99.9</v>
      </c>
      <c r="Q249" s="937">
        <f t="shared" si="7"/>
        <v>100.90900000000001</v>
      </c>
      <c r="R249" s="933"/>
      <c r="Z249" s="939"/>
      <c r="AA249" s="940"/>
      <c r="AB249" s="941"/>
    </row>
    <row r="250" spans="1:28">
      <c r="A250" s="577">
        <v>1995</v>
      </c>
      <c r="B250" s="912" t="s">
        <v>498</v>
      </c>
      <c r="C250" s="606" t="s">
        <v>418</v>
      </c>
      <c r="D250" s="942">
        <v>89.7</v>
      </c>
      <c r="E250" s="641">
        <v>1784</v>
      </c>
      <c r="F250" s="950">
        <v>149.5</v>
      </c>
      <c r="G250" s="1793">
        <v>100.7</v>
      </c>
      <c r="H250" s="641">
        <v>35179</v>
      </c>
      <c r="I250" s="945">
        <v>87.314999999999998</v>
      </c>
      <c r="J250" s="641">
        <v>3381856</v>
      </c>
      <c r="K250" s="945">
        <v>4.43</v>
      </c>
      <c r="L250" s="1805">
        <v>100.621</v>
      </c>
      <c r="M250" s="933"/>
      <c r="N250" s="936">
        <v>246162</v>
      </c>
      <c r="O250" s="937">
        <f t="shared" si="6"/>
        <v>87.314999999999998</v>
      </c>
      <c r="P250" s="938">
        <v>99.7</v>
      </c>
      <c r="Q250" s="937">
        <f t="shared" si="7"/>
        <v>100.70699999999999</v>
      </c>
      <c r="R250" s="933"/>
      <c r="Z250" s="939"/>
      <c r="AA250" s="940"/>
      <c r="AB250" s="941"/>
    </row>
    <row r="251" spans="1:28">
      <c r="B251" s="584"/>
      <c r="C251" s="608" t="s">
        <v>419</v>
      </c>
      <c r="D251" s="944">
        <v>88</v>
      </c>
      <c r="E251" s="645">
        <v>1630</v>
      </c>
      <c r="F251" s="951">
        <v>119.1</v>
      </c>
      <c r="G251" s="1792">
        <v>98.9</v>
      </c>
      <c r="H251" s="645">
        <v>43865</v>
      </c>
      <c r="I251" s="943">
        <v>97.158000000000001</v>
      </c>
      <c r="J251" s="645">
        <v>7200070</v>
      </c>
      <c r="K251" s="943">
        <v>4.423</v>
      </c>
      <c r="L251" s="1803">
        <v>99.173000000000002</v>
      </c>
      <c r="M251" s="933"/>
      <c r="N251" s="936">
        <v>243387</v>
      </c>
      <c r="O251" s="937">
        <f t="shared" si="6"/>
        <v>97.158000000000001</v>
      </c>
      <c r="P251" s="938">
        <v>98.3</v>
      </c>
      <c r="Q251" s="937">
        <f t="shared" si="7"/>
        <v>99.192999999999998</v>
      </c>
      <c r="R251" s="933"/>
      <c r="Z251" s="939"/>
      <c r="AA251" s="940"/>
      <c r="AB251" s="941"/>
    </row>
    <row r="252" spans="1:28">
      <c r="B252" s="584"/>
      <c r="C252" s="608" t="s">
        <v>420</v>
      </c>
      <c r="D252" s="944">
        <v>87.8</v>
      </c>
      <c r="E252" s="645">
        <v>1508</v>
      </c>
      <c r="F252" s="951">
        <v>118.5</v>
      </c>
      <c r="G252" s="1792">
        <v>98.5</v>
      </c>
      <c r="H252" s="645">
        <v>56316</v>
      </c>
      <c r="I252" s="943">
        <v>126.553</v>
      </c>
      <c r="J252" s="645">
        <v>1117983</v>
      </c>
      <c r="K252" s="943">
        <v>4.375</v>
      </c>
      <c r="L252" s="1803">
        <v>98.555000000000007</v>
      </c>
      <c r="M252" s="933"/>
      <c r="N252" s="936">
        <v>415297</v>
      </c>
      <c r="O252" s="937">
        <f t="shared" si="6"/>
        <v>126.553</v>
      </c>
      <c r="P252" s="938">
        <v>97.9</v>
      </c>
      <c r="Q252" s="937">
        <f t="shared" si="7"/>
        <v>98.491</v>
      </c>
      <c r="R252" s="933"/>
      <c r="Z252" s="939"/>
      <c r="AA252" s="940"/>
      <c r="AB252" s="941"/>
    </row>
    <row r="253" spans="1:28">
      <c r="B253" s="584"/>
      <c r="C253" s="608" t="s">
        <v>421</v>
      </c>
      <c r="D253" s="944">
        <v>89.6</v>
      </c>
      <c r="E253" s="645">
        <v>1475</v>
      </c>
      <c r="F253" s="951">
        <v>131.80000000000001</v>
      </c>
      <c r="G253" s="1792">
        <v>100.5</v>
      </c>
      <c r="H253" s="645">
        <v>61473</v>
      </c>
      <c r="I253" s="943">
        <v>142.209</v>
      </c>
      <c r="J253" s="645">
        <v>4773405</v>
      </c>
      <c r="K253" s="943">
        <v>4.2939999999999996</v>
      </c>
      <c r="L253" s="1803">
        <v>98.66</v>
      </c>
      <c r="M253" s="933"/>
      <c r="N253" s="936">
        <v>371048</v>
      </c>
      <c r="O253" s="937">
        <f t="shared" si="6"/>
        <v>142.209</v>
      </c>
      <c r="P253" s="938">
        <v>98.1</v>
      </c>
      <c r="Q253" s="937">
        <f t="shared" si="7"/>
        <v>98.593000000000004</v>
      </c>
      <c r="R253" s="933"/>
      <c r="Z253" s="939"/>
      <c r="AA253" s="940"/>
      <c r="AB253" s="941"/>
    </row>
    <row r="254" spans="1:28">
      <c r="B254" s="584"/>
      <c r="C254" s="608" t="s">
        <v>422</v>
      </c>
      <c r="D254" s="944">
        <v>90.2</v>
      </c>
      <c r="E254" s="645">
        <v>1539</v>
      </c>
      <c r="F254" s="951">
        <v>133.6</v>
      </c>
      <c r="G254" s="1792">
        <v>100.1</v>
      </c>
      <c r="H254" s="645">
        <v>62470</v>
      </c>
      <c r="I254" s="943">
        <v>112.886</v>
      </c>
      <c r="J254" s="645">
        <v>55476509</v>
      </c>
      <c r="K254" s="943">
        <v>4.1020000000000003</v>
      </c>
      <c r="L254" s="1803">
        <v>99.177999999999997</v>
      </c>
      <c r="M254" s="933"/>
      <c r="N254" s="936">
        <v>320924</v>
      </c>
      <c r="O254" s="937">
        <f t="shared" si="6"/>
        <v>112.886</v>
      </c>
      <c r="P254" s="938">
        <v>98.9</v>
      </c>
      <c r="Q254" s="937">
        <f t="shared" si="7"/>
        <v>99.197999999999993</v>
      </c>
      <c r="R254" s="933"/>
      <c r="Z254" s="939"/>
      <c r="AA254" s="940"/>
      <c r="AB254" s="941"/>
    </row>
    <row r="255" spans="1:28">
      <c r="B255" s="584"/>
      <c r="C255" s="608" t="s">
        <v>423</v>
      </c>
      <c r="D255" s="944">
        <v>90.8</v>
      </c>
      <c r="E255" s="645">
        <v>1586</v>
      </c>
      <c r="F255" s="951">
        <v>129.69999999999999</v>
      </c>
      <c r="G255" s="1792">
        <v>99.3</v>
      </c>
      <c r="H255" s="645">
        <v>59591</v>
      </c>
      <c r="I255" s="943">
        <v>124.83</v>
      </c>
      <c r="J255" s="645">
        <v>8543841</v>
      </c>
      <c r="K255" s="943">
        <v>3.9740000000000002</v>
      </c>
      <c r="L255" s="1803">
        <v>100.206</v>
      </c>
      <c r="M255" s="933"/>
      <c r="N255" s="936">
        <v>378909</v>
      </c>
      <c r="O255" s="937">
        <f t="shared" si="6"/>
        <v>124.83</v>
      </c>
      <c r="P255" s="938">
        <v>99.8</v>
      </c>
      <c r="Q255" s="937">
        <f t="shared" si="7"/>
        <v>100.30200000000001</v>
      </c>
      <c r="R255" s="933"/>
      <c r="Z255" s="939"/>
      <c r="AA255" s="940"/>
      <c r="AB255" s="941"/>
    </row>
    <row r="256" spans="1:28">
      <c r="B256" s="584"/>
      <c r="C256" s="608" t="s">
        <v>424</v>
      </c>
      <c r="D256" s="944">
        <v>89.8</v>
      </c>
      <c r="E256" s="645">
        <v>1610.8</v>
      </c>
      <c r="F256" s="951">
        <v>133.1</v>
      </c>
      <c r="G256" s="1792">
        <v>99.4</v>
      </c>
      <c r="H256" s="645">
        <v>55818</v>
      </c>
      <c r="I256" s="943">
        <v>119.38</v>
      </c>
      <c r="J256" s="645">
        <v>4621204</v>
      </c>
      <c r="K256" s="943">
        <v>3.82</v>
      </c>
      <c r="L256" s="1803">
        <v>99.69</v>
      </c>
      <c r="M256" s="933"/>
      <c r="N256" s="936">
        <v>392430</v>
      </c>
      <c r="O256" s="937">
        <f t="shared" si="6"/>
        <v>119.38</v>
      </c>
      <c r="P256" s="938">
        <v>99</v>
      </c>
      <c r="Q256" s="937">
        <f t="shared" si="7"/>
        <v>99.697999999999993</v>
      </c>
      <c r="R256" s="933"/>
      <c r="Z256" s="939"/>
      <c r="AA256" s="940"/>
      <c r="AB256" s="941"/>
    </row>
    <row r="257" spans="1:28">
      <c r="B257" s="584"/>
      <c r="C257" s="608" t="s">
        <v>425</v>
      </c>
      <c r="D257" s="944">
        <v>89.7</v>
      </c>
      <c r="E257" s="645">
        <v>1628.5</v>
      </c>
      <c r="F257" s="951">
        <v>129.69999999999999</v>
      </c>
      <c r="G257" s="1792">
        <v>98.6</v>
      </c>
      <c r="H257" s="645">
        <v>53877</v>
      </c>
      <c r="I257" s="943">
        <v>109.913</v>
      </c>
      <c r="J257" s="645">
        <v>10505382</v>
      </c>
      <c r="K257" s="943">
        <v>3.677</v>
      </c>
      <c r="L257" s="1803">
        <v>99.691999999999993</v>
      </c>
      <c r="M257" s="933"/>
      <c r="N257" s="936">
        <v>359747</v>
      </c>
      <c r="O257" s="937">
        <f t="shared" si="6"/>
        <v>109.913</v>
      </c>
      <c r="P257" s="938">
        <v>99.4</v>
      </c>
      <c r="Q257" s="937">
        <f t="shared" si="7"/>
        <v>99.698999999999998</v>
      </c>
      <c r="R257" s="933"/>
      <c r="Z257" s="939"/>
      <c r="AA257" s="940"/>
      <c r="AB257" s="941"/>
    </row>
    <row r="258" spans="1:28">
      <c r="B258" s="584"/>
      <c r="C258" s="608" t="s">
        <v>426</v>
      </c>
      <c r="D258" s="944">
        <v>87</v>
      </c>
      <c r="E258" s="645">
        <v>1602</v>
      </c>
      <c r="F258" s="951">
        <v>115.1</v>
      </c>
      <c r="G258" s="1792">
        <v>98.5</v>
      </c>
      <c r="H258" s="645">
        <v>49811</v>
      </c>
      <c r="I258" s="943">
        <v>117.184</v>
      </c>
      <c r="J258" s="645">
        <v>2977479</v>
      </c>
      <c r="K258" s="943">
        <v>3.5550000000000002</v>
      </c>
      <c r="L258" s="1803">
        <v>100.30800000000001</v>
      </c>
      <c r="M258" s="933"/>
      <c r="N258" s="936">
        <v>354314</v>
      </c>
      <c r="O258" s="937">
        <f t="shared" si="6"/>
        <v>117.184</v>
      </c>
      <c r="P258" s="938">
        <v>100.3</v>
      </c>
      <c r="Q258" s="937">
        <f t="shared" si="7"/>
        <v>100.4</v>
      </c>
      <c r="R258" s="933"/>
      <c r="Z258" s="939"/>
      <c r="AA258" s="940"/>
      <c r="AB258" s="941"/>
    </row>
    <row r="259" spans="1:28">
      <c r="B259" s="584"/>
      <c r="C259" s="608" t="s">
        <v>166</v>
      </c>
      <c r="D259" s="944">
        <v>85.7</v>
      </c>
      <c r="E259" s="645">
        <v>1611.9</v>
      </c>
      <c r="F259" s="951">
        <v>121.9</v>
      </c>
      <c r="G259" s="1792">
        <v>98.2</v>
      </c>
      <c r="H259" s="645">
        <v>47886</v>
      </c>
      <c r="I259" s="943">
        <v>93.253</v>
      </c>
      <c r="J259" s="645">
        <v>4932938</v>
      </c>
      <c r="K259" s="943">
        <v>3.4580000000000002</v>
      </c>
      <c r="L259" s="1803">
        <v>99.796000000000006</v>
      </c>
      <c r="M259" s="933"/>
      <c r="N259" s="936">
        <v>297335</v>
      </c>
      <c r="O259" s="937">
        <f t="shared" si="6"/>
        <v>93.253</v>
      </c>
      <c r="P259" s="938">
        <v>100.3</v>
      </c>
      <c r="Q259" s="937">
        <f t="shared" si="7"/>
        <v>99.801000000000002</v>
      </c>
      <c r="R259" s="933"/>
      <c r="Z259" s="939"/>
      <c r="AA259" s="940"/>
      <c r="AB259" s="941"/>
    </row>
    <row r="260" spans="1:28">
      <c r="B260" s="584"/>
      <c r="C260" s="608" t="s">
        <v>167</v>
      </c>
      <c r="D260" s="944">
        <v>88</v>
      </c>
      <c r="E260" s="645">
        <v>1546.6</v>
      </c>
      <c r="F260" s="951">
        <v>137.6</v>
      </c>
      <c r="G260" s="1792">
        <v>98.1</v>
      </c>
      <c r="H260" s="645">
        <v>44204</v>
      </c>
      <c r="I260" s="943">
        <v>93.603999999999999</v>
      </c>
      <c r="J260" s="645">
        <v>37845209</v>
      </c>
      <c r="K260" s="943">
        <v>3.3849999999999998</v>
      </c>
      <c r="L260" s="1803">
        <v>99.692999999999998</v>
      </c>
      <c r="M260" s="933"/>
      <c r="N260" s="936">
        <v>321332</v>
      </c>
      <c r="O260" s="937">
        <f t="shared" si="6"/>
        <v>93.603999999999999</v>
      </c>
      <c r="P260" s="938">
        <v>100</v>
      </c>
      <c r="Q260" s="937">
        <f t="shared" si="7"/>
        <v>99.8</v>
      </c>
      <c r="R260" s="933"/>
      <c r="Z260" s="939"/>
      <c r="AA260" s="940"/>
      <c r="AB260" s="941"/>
    </row>
    <row r="261" spans="1:28">
      <c r="A261" s="921"/>
      <c r="B261" s="935"/>
      <c r="C261" s="611" t="s">
        <v>168</v>
      </c>
      <c r="D261" s="946">
        <v>82.9</v>
      </c>
      <c r="E261" s="652">
        <v>1550</v>
      </c>
      <c r="F261" s="952">
        <v>134.5</v>
      </c>
      <c r="G261" s="1794">
        <v>98.3</v>
      </c>
      <c r="H261" s="652">
        <v>40680</v>
      </c>
      <c r="I261" s="947">
        <v>87.471000000000004</v>
      </c>
      <c r="J261" s="652">
        <v>3454054</v>
      </c>
      <c r="K261" s="947">
        <v>3.194</v>
      </c>
      <c r="L261" s="1804">
        <v>99.897000000000006</v>
      </c>
      <c r="M261" s="933"/>
      <c r="N261" s="936">
        <v>389524</v>
      </c>
      <c r="O261" s="937">
        <f t="shared" si="6"/>
        <v>87.471000000000004</v>
      </c>
      <c r="P261" s="938">
        <v>99.9</v>
      </c>
      <c r="Q261" s="937">
        <f t="shared" si="7"/>
        <v>100</v>
      </c>
      <c r="R261" s="933"/>
      <c r="Z261" s="939"/>
      <c r="AA261" s="940"/>
      <c r="AB261" s="941"/>
    </row>
    <row r="262" spans="1:28">
      <c r="A262" s="591">
        <v>1996</v>
      </c>
      <c r="B262" s="584" t="s">
        <v>499</v>
      </c>
      <c r="C262" s="606" t="s">
        <v>418</v>
      </c>
      <c r="D262" s="944">
        <v>77.5</v>
      </c>
      <c r="E262" s="645">
        <v>1627</v>
      </c>
      <c r="F262" s="951">
        <v>123.1</v>
      </c>
      <c r="G262" s="1792">
        <v>97.4</v>
      </c>
      <c r="H262" s="645">
        <v>39497</v>
      </c>
      <c r="I262" s="943">
        <v>119.44199999999999</v>
      </c>
      <c r="J262" s="645">
        <v>4004813</v>
      </c>
      <c r="K262" s="943">
        <v>3.093</v>
      </c>
      <c r="L262" s="1803">
        <v>101.13200000000001</v>
      </c>
      <c r="M262" s="933"/>
      <c r="N262" s="936">
        <v>294022</v>
      </c>
      <c r="O262" s="937">
        <f t="shared" si="6"/>
        <v>119.44199999999999</v>
      </c>
      <c r="P262" s="938">
        <v>100.8</v>
      </c>
      <c r="Q262" s="937">
        <f t="shared" si="7"/>
        <v>101.10299999999999</v>
      </c>
      <c r="R262" s="933"/>
      <c r="Z262" s="939"/>
      <c r="AA262" s="940"/>
      <c r="AB262" s="941"/>
    </row>
    <row r="263" spans="1:28">
      <c r="B263" s="584"/>
      <c r="C263" s="608" t="s">
        <v>419</v>
      </c>
      <c r="D263" s="944">
        <v>82.7</v>
      </c>
      <c r="E263" s="645">
        <v>1634</v>
      </c>
      <c r="F263" s="951">
        <v>135.30000000000001</v>
      </c>
      <c r="G263" s="1792">
        <v>96.6</v>
      </c>
      <c r="H263" s="645">
        <v>38173</v>
      </c>
      <c r="I263" s="943">
        <v>127.355</v>
      </c>
      <c r="J263" s="645">
        <v>11026611</v>
      </c>
      <c r="K263" s="943">
        <v>3.0859999999999999</v>
      </c>
      <c r="L263" s="1803">
        <v>102.398</v>
      </c>
      <c r="M263" s="933"/>
      <c r="N263" s="936">
        <v>309966</v>
      </c>
      <c r="O263" s="937">
        <f t="shared" si="6"/>
        <v>127.355</v>
      </c>
      <c r="P263" s="938">
        <v>100.7</v>
      </c>
      <c r="Q263" s="937">
        <f t="shared" si="7"/>
        <v>102.44199999999999</v>
      </c>
      <c r="R263" s="933"/>
      <c r="Z263" s="939"/>
      <c r="AA263" s="940"/>
      <c r="AB263" s="941"/>
    </row>
    <row r="264" spans="1:28">
      <c r="B264" s="584"/>
      <c r="C264" s="608" t="s">
        <v>420</v>
      </c>
      <c r="D264" s="944">
        <v>82.8</v>
      </c>
      <c r="E264" s="645">
        <v>1659</v>
      </c>
      <c r="F264" s="951">
        <v>143.5</v>
      </c>
      <c r="G264" s="1792">
        <v>95.8</v>
      </c>
      <c r="H264" s="645">
        <v>35514</v>
      </c>
      <c r="I264" s="943">
        <v>79.072000000000003</v>
      </c>
      <c r="J264" s="645">
        <v>282734</v>
      </c>
      <c r="K264" s="943">
        <v>3.016</v>
      </c>
      <c r="L264" s="1803">
        <v>103.03700000000001</v>
      </c>
      <c r="M264" s="933"/>
      <c r="N264" s="936">
        <v>328382</v>
      </c>
      <c r="O264" s="937">
        <f t="shared" si="6"/>
        <v>79.072000000000003</v>
      </c>
      <c r="P264" s="938">
        <v>100.9</v>
      </c>
      <c r="Q264" s="937">
        <f t="shared" si="7"/>
        <v>103.06399999999999</v>
      </c>
      <c r="R264" s="933"/>
      <c r="Z264" s="939"/>
      <c r="AA264" s="940"/>
      <c r="AB264" s="941"/>
    </row>
    <row r="265" spans="1:28">
      <c r="B265" s="584"/>
      <c r="C265" s="608" t="s">
        <v>421</v>
      </c>
      <c r="D265" s="944">
        <v>84.9</v>
      </c>
      <c r="E265" s="645">
        <v>1651</v>
      </c>
      <c r="F265" s="951">
        <v>137.80000000000001</v>
      </c>
      <c r="G265" s="1792">
        <v>97</v>
      </c>
      <c r="H265" s="645">
        <v>36047</v>
      </c>
      <c r="I265" s="943">
        <v>84.692999999999998</v>
      </c>
      <c r="J265" s="645">
        <v>6656382</v>
      </c>
      <c r="K265" s="943">
        <v>2.9969999999999999</v>
      </c>
      <c r="L265" s="1803">
        <v>103.657</v>
      </c>
      <c r="M265" s="933"/>
      <c r="N265" s="936">
        <v>314251</v>
      </c>
      <c r="O265" s="937">
        <f t="shared" si="6"/>
        <v>84.692999999999998</v>
      </c>
      <c r="P265" s="938">
        <v>101.6</v>
      </c>
      <c r="Q265" s="937">
        <f t="shared" si="7"/>
        <v>103.568</v>
      </c>
      <c r="R265" s="933"/>
      <c r="Z265" s="939"/>
      <c r="AA265" s="940"/>
      <c r="AB265" s="941"/>
    </row>
    <row r="266" spans="1:28">
      <c r="B266" s="584"/>
      <c r="C266" s="608" t="s">
        <v>422</v>
      </c>
      <c r="D266" s="944">
        <v>83.1</v>
      </c>
      <c r="E266" s="645">
        <v>1741</v>
      </c>
      <c r="F266" s="951">
        <v>130.9</v>
      </c>
      <c r="G266" s="1792">
        <v>96.9</v>
      </c>
      <c r="H266" s="645">
        <v>39869</v>
      </c>
      <c r="I266" s="943">
        <v>95.248999999999995</v>
      </c>
      <c r="J266" s="645">
        <v>80709907</v>
      </c>
      <c r="K266" s="943">
        <v>3.0089999999999999</v>
      </c>
      <c r="L266" s="1803">
        <v>103.005</v>
      </c>
      <c r="M266" s="933"/>
      <c r="N266" s="936">
        <v>305676</v>
      </c>
      <c r="O266" s="937">
        <f t="shared" si="6"/>
        <v>95.248999999999995</v>
      </c>
      <c r="P266" s="938">
        <v>101.8</v>
      </c>
      <c r="Q266" s="937">
        <f t="shared" si="7"/>
        <v>102.932</v>
      </c>
      <c r="R266" s="933"/>
      <c r="Z266" s="939"/>
      <c r="AA266" s="940"/>
      <c r="AB266" s="941"/>
    </row>
    <row r="267" spans="1:28">
      <c r="B267" s="584"/>
      <c r="C267" s="608" t="s">
        <v>423</v>
      </c>
      <c r="D267" s="944">
        <v>83.2</v>
      </c>
      <c r="E267" s="645">
        <v>1767</v>
      </c>
      <c r="F267" s="951">
        <v>127.8</v>
      </c>
      <c r="G267" s="1792">
        <v>97.2</v>
      </c>
      <c r="H267" s="645">
        <v>39391</v>
      </c>
      <c r="I267" s="943">
        <v>88.561999999999998</v>
      </c>
      <c r="J267" s="645">
        <v>9957750</v>
      </c>
      <c r="K267" s="943">
        <v>3.0230000000000001</v>
      </c>
      <c r="L267" s="1803">
        <v>101.85</v>
      </c>
      <c r="M267" s="933"/>
      <c r="N267" s="936">
        <v>335570</v>
      </c>
      <c r="O267" s="937">
        <f t="shared" si="6"/>
        <v>88.561999999999998</v>
      </c>
      <c r="P267" s="938">
        <v>101.5</v>
      </c>
      <c r="Q267" s="937">
        <f t="shared" si="7"/>
        <v>101.703</v>
      </c>
      <c r="R267" s="933"/>
      <c r="Z267" s="939"/>
      <c r="AA267" s="940"/>
      <c r="AB267" s="941"/>
    </row>
    <row r="268" spans="1:28">
      <c r="B268" s="584"/>
      <c r="C268" s="608" t="s">
        <v>424</v>
      </c>
      <c r="D268" s="944">
        <v>82.8</v>
      </c>
      <c r="E268" s="645">
        <v>1736.6</v>
      </c>
      <c r="F268" s="951">
        <v>131.5</v>
      </c>
      <c r="G268" s="1792">
        <v>97.3</v>
      </c>
      <c r="H268" s="645">
        <v>42417</v>
      </c>
      <c r="I268" s="943">
        <v>91.183999999999997</v>
      </c>
      <c r="J268" s="645">
        <v>4720517</v>
      </c>
      <c r="K268" s="943">
        <v>3.1080000000000001</v>
      </c>
      <c r="L268" s="1803">
        <v>102.58799999999999</v>
      </c>
      <c r="M268" s="933"/>
      <c r="N268" s="936">
        <v>357832</v>
      </c>
      <c r="O268" s="937">
        <f t="shared" si="6"/>
        <v>91.183999999999997</v>
      </c>
      <c r="P268" s="938">
        <v>101.5</v>
      </c>
      <c r="Q268" s="937">
        <f t="shared" si="7"/>
        <v>102.52500000000001</v>
      </c>
      <c r="R268" s="933"/>
      <c r="Z268" s="939"/>
      <c r="AA268" s="940"/>
      <c r="AB268" s="941"/>
    </row>
    <row r="269" spans="1:28">
      <c r="B269" s="584"/>
      <c r="C269" s="608" t="s">
        <v>425</v>
      </c>
      <c r="D269" s="944">
        <v>82.3</v>
      </c>
      <c r="E269" s="645">
        <v>1750.8</v>
      </c>
      <c r="F269" s="951">
        <v>135.5</v>
      </c>
      <c r="G269" s="1792">
        <v>96.4</v>
      </c>
      <c r="H269" s="645">
        <v>41603</v>
      </c>
      <c r="I269" s="943">
        <v>109.35299999999999</v>
      </c>
      <c r="J269" s="645">
        <v>13928128</v>
      </c>
      <c r="K269" s="943">
        <v>3.089</v>
      </c>
      <c r="L269" s="1803">
        <v>102.268</v>
      </c>
      <c r="M269" s="933"/>
      <c r="N269" s="936">
        <v>393393</v>
      </c>
      <c r="O269" s="937">
        <f t="shared" si="6"/>
        <v>109.35299999999999</v>
      </c>
      <c r="P269" s="938">
        <v>101.6</v>
      </c>
      <c r="Q269" s="937">
        <f t="shared" si="7"/>
        <v>102.21299999999999</v>
      </c>
      <c r="R269" s="933"/>
      <c r="Z269" s="939"/>
      <c r="AA269" s="940"/>
      <c r="AB269" s="941"/>
    </row>
    <row r="270" spans="1:28">
      <c r="B270" s="584"/>
      <c r="C270" s="608" t="s">
        <v>426</v>
      </c>
      <c r="D270" s="944">
        <v>83.6</v>
      </c>
      <c r="E270" s="645">
        <v>1730.6</v>
      </c>
      <c r="F270" s="951">
        <v>145.1</v>
      </c>
      <c r="G270" s="1792">
        <v>96.2</v>
      </c>
      <c r="H270" s="645">
        <v>41051</v>
      </c>
      <c r="I270" s="943">
        <v>91.224000000000004</v>
      </c>
      <c r="J270" s="645">
        <v>4393266</v>
      </c>
      <c r="K270" s="943">
        <v>3.07</v>
      </c>
      <c r="L270" s="1803">
        <v>101.32899999999999</v>
      </c>
      <c r="M270" s="933"/>
      <c r="N270" s="936">
        <v>323221</v>
      </c>
      <c r="O270" s="937">
        <f t="shared" si="6"/>
        <v>91.224000000000004</v>
      </c>
      <c r="P270" s="938">
        <v>101.5</v>
      </c>
      <c r="Q270" s="937">
        <f t="shared" si="7"/>
        <v>101.196</v>
      </c>
      <c r="R270" s="933"/>
      <c r="Z270" s="939"/>
      <c r="AA270" s="940"/>
      <c r="AB270" s="941"/>
    </row>
    <row r="271" spans="1:28">
      <c r="B271" s="584"/>
      <c r="C271" s="608" t="s">
        <v>166</v>
      </c>
      <c r="D271" s="944">
        <v>83.9</v>
      </c>
      <c r="E271" s="645">
        <v>1751.7</v>
      </c>
      <c r="F271" s="951">
        <v>141.69999999999999</v>
      </c>
      <c r="G271" s="1792">
        <v>96.7</v>
      </c>
      <c r="H271" s="645">
        <v>41641</v>
      </c>
      <c r="I271" s="943">
        <v>121.919</v>
      </c>
      <c r="J271" s="645">
        <v>7015363</v>
      </c>
      <c r="K271" s="943">
        <v>3.032</v>
      </c>
      <c r="L271" s="1803">
        <v>101.53400000000001</v>
      </c>
      <c r="M271" s="933"/>
      <c r="N271" s="936">
        <v>362507</v>
      </c>
      <c r="O271" s="937">
        <f t="shared" si="6"/>
        <v>121.919</v>
      </c>
      <c r="P271" s="938">
        <v>101.7</v>
      </c>
      <c r="Q271" s="937">
        <f t="shared" si="7"/>
        <v>101.396</v>
      </c>
      <c r="R271" s="933"/>
      <c r="Z271" s="939"/>
      <c r="AA271" s="940"/>
      <c r="AB271" s="941"/>
    </row>
    <row r="272" spans="1:28">
      <c r="B272" s="584"/>
      <c r="C272" s="608" t="s">
        <v>167</v>
      </c>
      <c r="D272" s="944">
        <v>84.3</v>
      </c>
      <c r="E272" s="645">
        <v>1685.1</v>
      </c>
      <c r="F272" s="951">
        <v>133.6</v>
      </c>
      <c r="G272" s="1792">
        <v>96.7</v>
      </c>
      <c r="H272" s="645">
        <v>39664</v>
      </c>
      <c r="I272" s="943">
        <v>100.09699999999999</v>
      </c>
      <c r="J272" s="645">
        <v>47977490</v>
      </c>
      <c r="K272" s="943">
        <v>2.988</v>
      </c>
      <c r="L272" s="1803">
        <v>101.744</v>
      </c>
      <c r="M272" s="933"/>
      <c r="N272" s="936">
        <v>321643</v>
      </c>
      <c r="O272" s="937">
        <f t="shared" si="6"/>
        <v>100.09699999999999</v>
      </c>
      <c r="P272" s="938">
        <v>101.6</v>
      </c>
      <c r="Q272" s="937">
        <f t="shared" si="7"/>
        <v>101.6</v>
      </c>
      <c r="R272" s="933"/>
      <c r="Z272" s="939"/>
      <c r="AA272" s="940"/>
      <c r="AB272" s="941"/>
    </row>
    <row r="273" spans="1:28">
      <c r="B273" s="584"/>
      <c r="C273" s="611" t="s">
        <v>168</v>
      </c>
      <c r="D273" s="944">
        <v>84.4</v>
      </c>
      <c r="E273" s="645">
        <v>1620.1</v>
      </c>
      <c r="F273" s="951">
        <v>145.4</v>
      </c>
      <c r="G273" s="1792">
        <v>96.5</v>
      </c>
      <c r="H273" s="645">
        <v>39687</v>
      </c>
      <c r="I273" s="943">
        <v>117.57899999999999</v>
      </c>
      <c r="J273" s="645">
        <v>5605921</v>
      </c>
      <c r="K273" s="943">
        <v>2.944</v>
      </c>
      <c r="L273" s="1803">
        <v>102.053</v>
      </c>
      <c r="M273" s="933"/>
      <c r="N273" s="936">
        <v>457997</v>
      </c>
      <c r="O273" s="937">
        <f t="shared" si="6"/>
        <v>117.57899999999999</v>
      </c>
      <c r="P273" s="938">
        <v>101.8</v>
      </c>
      <c r="Q273" s="937">
        <f t="shared" si="7"/>
        <v>101.902</v>
      </c>
      <c r="R273" s="933"/>
      <c r="Z273" s="939"/>
      <c r="AA273" s="940"/>
      <c r="AB273" s="941"/>
    </row>
    <row r="274" spans="1:28">
      <c r="A274" s="577">
        <v>1997</v>
      </c>
      <c r="B274" s="912" t="s">
        <v>178</v>
      </c>
      <c r="C274" s="606" t="s">
        <v>418</v>
      </c>
      <c r="D274" s="942">
        <v>85.3</v>
      </c>
      <c r="E274" s="641">
        <v>1662</v>
      </c>
      <c r="F274" s="950">
        <v>194.1</v>
      </c>
      <c r="G274" s="1793">
        <v>96</v>
      </c>
      <c r="H274" s="641">
        <v>38827</v>
      </c>
      <c r="I274" s="945">
        <v>110.98099999999999</v>
      </c>
      <c r="J274" s="641">
        <v>4621843</v>
      </c>
      <c r="K274" s="945">
        <v>2.93</v>
      </c>
      <c r="L274" s="1805">
        <v>101.119</v>
      </c>
      <c r="M274" s="933"/>
      <c r="N274" s="936">
        <v>326309</v>
      </c>
      <c r="O274" s="937">
        <f t="shared" si="6"/>
        <v>110.98099999999999</v>
      </c>
      <c r="P274" s="938">
        <v>101.8</v>
      </c>
      <c r="Q274" s="937">
        <f t="shared" si="7"/>
        <v>100.992</v>
      </c>
      <c r="R274" s="933"/>
      <c r="Z274" s="939"/>
      <c r="AA274" s="940"/>
      <c r="AB274" s="941"/>
    </row>
    <row r="275" spans="1:28">
      <c r="B275" s="584"/>
      <c r="C275" s="608" t="s">
        <v>419</v>
      </c>
      <c r="D275" s="948">
        <v>85</v>
      </c>
      <c r="E275" s="645">
        <v>1717</v>
      </c>
      <c r="F275" s="951">
        <v>150.1</v>
      </c>
      <c r="G275" s="1792">
        <v>95.7</v>
      </c>
      <c r="H275" s="645">
        <v>38768</v>
      </c>
      <c r="I275" s="943">
        <v>102.166</v>
      </c>
      <c r="J275" s="645">
        <v>11853613</v>
      </c>
      <c r="K275" s="943">
        <v>2.9140000000000001</v>
      </c>
      <c r="L275" s="1803">
        <v>100.71299999999999</v>
      </c>
      <c r="M275" s="933"/>
      <c r="N275" s="936">
        <v>316681</v>
      </c>
      <c r="O275" s="937">
        <f t="shared" si="6"/>
        <v>102.166</v>
      </c>
      <c r="P275" s="938">
        <v>101.3</v>
      </c>
      <c r="Q275" s="937">
        <f t="shared" si="7"/>
        <v>100.596</v>
      </c>
      <c r="R275" s="933"/>
      <c r="Z275" s="939"/>
      <c r="AA275" s="940"/>
      <c r="AB275" s="941"/>
    </row>
    <row r="276" spans="1:28">
      <c r="B276" s="584"/>
      <c r="C276" s="608" t="s">
        <v>420</v>
      </c>
      <c r="D276" s="944">
        <v>79.5</v>
      </c>
      <c r="E276" s="645">
        <v>1727.1</v>
      </c>
      <c r="F276" s="951">
        <v>140.4</v>
      </c>
      <c r="G276" s="1792">
        <v>95.3</v>
      </c>
      <c r="H276" s="645">
        <v>37457</v>
      </c>
      <c r="I276" s="943">
        <v>116.133</v>
      </c>
      <c r="J276" s="645">
        <v>4070031</v>
      </c>
      <c r="K276" s="943">
        <v>2.9009999999999998</v>
      </c>
      <c r="L276" s="1803">
        <v>100.91500000000001</v>
      </c>
      <c r="M276" s="933"/>
      <c r="N276" s="936">
        <v>381359</v>
      </c>
      <c r="O276" s="937">
        <f t="shared" si="6"/>
        <v>116.133</v>
      </c>
      <c r="P276" s="938">
        <v>101.7</v>
      </c>
      <c r="Q276" s="937">
        <f t="shared" si="7"/>
        <v>100.79300000000001</v>
      </c>
      <c r="R276" s="933"/>
      <c r="Z276" s="939"/>
      <c r="AA276" s="940"/>
      <c r="AB276" s="941"/>
    </row>
    <row r="277" spans="1:28">
      <c r="B277" s="584"/>
      <c r="C277" s="608" t="s">
        <v>421</v>
      </c>
      <c r="D277" s="944">
        <v>84.5</v>
      </c>
      <c r="E277" s="645">
        <v>1731.6</v>
      </c>
      <c r="F277" s="951">
        <v>130.80000000000001</v>
      </c>
      <c r="G277" s="1792">
        <v>96.8</v>
      </c>
      <c r="H277" s="645">
        <v>37562</v>
      </c>
      <c r="I277" s="943">
        <v>100.193</v>
      </c>
      <c r="J277" s="645">
        <v>7092571</v>
      </c>
      <c r="K277" s="943">
        <v>2.8820000000000001</v>
      </c>
      <c r="L277" s="1803">
        <v>101.714</v>
      </c>
      <c r="M277" s="933"/>
      <c r="N277" s="936">
        <v>314856</v>
      </c>
      <c r="O277" s="937">
        <f t="shared" si="6"/>
        <v>100.193</v>
      </c>
      <c r="P277" s="938">
        <v>103.4</v>
      </c>
      <c r="Q277" s="937">
        <f t="shared" si="7"/>
        <v>101.77200000000001</v>
      </c>
      <c r="R277" s="933"/>
      <c r="Z277" s="939"/>
      <c r="AA277" s="940"/>
      <c r="AB277" s="941"/>
    </row>
    <row r="278" spans="1:28">
      <c r="B278" s="584"/>
      <c r="C278" s="608" t="s">
        <v>422</v>
      </c>
      <c r="D278" s="944">
        <v>85.6</v>
      </c>
      <c r="E278" s="645">
        <v>1803.3</v>
      </c>
      <c r="F278" s="951">
        <v>152.30000000000001</v>
      </c>
      <c r="G278" s="1792">
        <v>96.2</v>
      </c>
      <c r="H278" s="645">
        <v>41809</v>
      </c>
      <c r="I278" s="943">
        <v>93.617999999999995</v>
      </c>
      <c r="J278" s="645">
        <v>69496297</v>
      </c>
      <c r="K278" s="943">
        <v>2.879</v>
      </c>
      <c r="L278" s="1803">
        <v>101.71</v>
      </c>
      <c r="M278" s="933"/>
      <c r="N278" s="936">
        <v>286169</v>
      </c>
      <c r="O278" s="937">
        <f t="shared" ref="O278:O341" si="8">ROUND(N278/N266*100,3)</f>
        <v>93.617999999999995</v>
      </c>
      <c r="P278" s="938">
        <v>103.6</v>
      </c>
      <c r="Q278" s="937">
        <f t="shared" ref="Q278:Q341" si="9">ROUND(P278/P266*100,3)</f>
        <v>101.768</v>
      </c>
      <c r="R278" s="933"/>
      <c r="Z278" s="939"/>
      <c r="AA278" s="940"/>
      <c r="AB278" s="941"/>
    </row>
    <row r="279" spans="1:28">
      <c r="B279" s="584"/>
      <c r="C279" s="608" t="s">
        <v>423</v>
      </c>
      <c r="D279" s="944">
        <v>86.5</v>
      </c>
      <c r="E279" s="645">
        <v>1864.8</v>
      </c>
      <c r="F279" s="951">
        <v>143.6</v>
      </c>
      <c r="G279" s="1792">
        <v>96</v>
      </c>
      <c r="H279" s="645">
        <v>42178</v>
      </c>
      <c r="I279" s="943">
        <v>124.43899999999999</v>
      </c>
      <c r="J279" s="645">
        <v>8226807</v>
      </c>
      <c r="K279" s="943">
        <v>2.8879999999999999</v>
      </c>
      <c r="L279" s="1803">
        <v>101.917</v>
      </c>
      <c r="M279" s="933"/>
      <c r="N279" s="936">
        <v>417580</v>
      </c>
      <c r="O279" s="937">
        <f t="shared" si="8"/>
        <v>124.43899999999999</v>
      </c>
      <c r="P279" s="938">
        <v>103.5</v>
      </c>
      <c r="Q279" s="937">
        <f t="shared" si="9"/>
        <v>101.97</v>
      </c>
      <c r="R279" s="933"/>
      <c r="Z279" s="939"/>
      <c r="AA279" s="940"/>
      <c r="AB279" s="941"/>
    </row>
    <row r="280" spans="1:28">
      <c r="B280" s="584"/>
      <c r="C280" s="608" t="s">
        <v>424</v>
      </c>
      <c r="D280" s="944">
        <v>88.3</v>
      </c>
      <c r="E280" s="645">
        <v>1831.8</v>
      </c>
      <c r="F280" s="951">
        <v>143.19999999999999</v>
      </c>
      <c r="G280" s="1792">
        <v>97.5</v>
      </c>
      <c r="H280" s="645">
        <v>44721</v>
      </c>
      <c r="I280" s="943">
        <v>89.406999999999996</v>
      </c>
      <c r="J280" s="645">
        <v>4215305</v>
      </c>
      <c r="K280" s="943">
        <v>2.8650000000000002</v>
      </c>
      <c r="L280" s="1803">
        <v>101.917</v>
      </c>
      <c r="M280" s="933"/>
      <c r="N280" s="936">
        <v>319928</v>
      </c>
      <c r="O280" s="937">
        <f t="shared" si="8"/>
        <v>89.406999999999996</v>
      </c>
      <c r="P280" s="938">
        <v>103.5</v>
      </c>
      <c r="Q280" s="937">
        <f t="shared" si="9"/>
        <v>101.97</v>
      </c>
      <c r="R280" s="933"/>
      <c r="Z280" s="939"/>
      <c r="AA280" s="940"/>
      <c r="AB280" s="941"/>
    </row>
    <row r="281" spans="1:28">
      <c r="B281" s="584"/>
      <c r="C281" s="608" t="s">
        <v>425</v>
      </c>
      <c r="D281" s="944">
        <v>88.3</v>
      </c>
      <c r="E281" s="645">
        <v>1850.3</v>
      </c>
      <c r="F281" s="951">
        <v>156.6</v>
      </c>
      <c r="G281" s="1792">
        <v>97.1</v>
      </c>
      <c r="H281" s="645">
        <v>44291</v>
      </c>
      <c r="I281" s="943">
        <v>82.209000000000003</v>
      </c>
      <c r="J281" s="645">
        <v>10184909</v>
      </c>
      <c r="K281" s="943">
        <v>2.839</v>
      </c>
      <c r="L281" s="1803">
        <v>101.815</v>
      </c>
      <c r="M281" s="933"/>
      <c r="N281" s="936">
        <v>323403</v>
      </c>
      <c r="O281" s="937">
        <f t="shared" si="8"/>
        <v>82.209000000000003</v>
      </c>
      <c r="P281" s="938">
        <v>103.5</v>
      </c>
      <c r="Q281" s="937">
        <f t="shared" si="9"/>
        <v>101.87</v>
      </c>
      <c r="R281" s="933"/>
      <c r="Z281" s="939"/>
      <c r="AA281" s="940"/>
      <c r="AB281" s="941"/>
    </row>
    <row r="282" spans="1:28">
      <c r="B282" s="584"/>
      <c r="C282" s="608" t="s">
        <v>426</v>
      </c>
      <c r="D282" s="944">
        <v>87.6</v>
      </c>
      <c r="E282" s="645">
        <v>1780.7</v>
      </c>
      <c r="F282" s="951">
        <v>198.5</v>
      </c>
      <c r="G282" s="1792">
        <v>96.6</v>
      </c>
      <c r="H282" s="645">
        <v>44798</v>
      </c>
      <c r="I282" s="943">
        <v>101.045</v>
      </c>
      <c r="J282" s="645">
        <v>4200709</v>
      </c>
      <c r="K282" s="943">
        <v>2.82</v>
      </c>
      <c r="L282" s="1803">
        <v>102.422</v>
      </c>
      <c r="M282" s="933"/>
      <c r="N282" s="936">
        <v>326598</v>
      </c>
      <c r="O282" s="937">
        <f t="shared" si="8"/>
        <v>101.045</v>
      </c>
      <c r="P282" s="938">
        <v>104</v>
      </c>
      <c r="Q282" s="937">
        <f t="shared" si="9"/>
        <v>102.46299999999999</v>
      </c>
      <c r="R282" s="933"/>
      <c r="Z282" s="939"/>
      <c r="AA282" s="940"/>
      <c r="AB282" s="941"/>
    </row>
    <row r="283" spans="1:28">
      <c r="B283" s="584"/>
      <c r="C283" s="608" t="s">
        <v>166</v>
      </c>
      <c r="D283" s="944">
        <v>90.2</v>
      </c>
      <c r="E283" s="645">
        <v>1828.1</v>
      </c>
      <c r="F283" s="951">
        <v>165.3</v>
      </c>
      <c r="G283" s="1792">
        <v>96.1</v>
      </c>
      <c r="H283" s="645">
        <v>44133</v>
      </c>
      <c r="I283" s="943">
        <v>92.822000000000003</v>
      </c>
      <c r="J283" s="645">
        <v>5789713</v>
      </c>
      <c r="K283" s="943">
        <v>2.8050000000000002</v>
      </c>
      <c r="L283" s="1803">
        <v>102.417</v>
      </c>
      <c r="M283" s="933"/>
      <c r="N283" s="936">
        <v>336487</v>
      </c>
      <c r="O283" s="937">
        <f t="shared" si="8"/>
        <v>92.822000000000003</v>
      </c>
      <c r="P283" s="938">
        <v>104.2</v>
      </c>
      <c r="Q283" s="937">
        <f t="shared" si="9"/>
        <v>102.458</v>
      </c>
      <c r="R283" s="933"/>
      <c r="Z283" s="939"/>
      <c r="AA283" s="940"/>
      <c r="AB283" s="941"/>
    </row>
    <row r="284" spans="1:28">
      <c r="B284" s="584"/>
      <c r="C284" s="608" t="s">
        <v>167</v>
      </c>
      <c r="D284" s="944">
        <v>91.1</v>
      </c>
      <c r="E284" s="645">
        <v>1789.3</v>
      </c>
      <c r="F284" s="951">
        <v>162.80000000000001</v>
      </c>
      <c r="G284" s="1792">
        <v>96</v>
      </c>
      <c r="H284" s="645">
        <v>42908</v>
      </c>
      <c r="I284" s="943">
        <v>113.60599999999999</v>
      </c>
      <c r="J284" s="645">
        <v>45952268</v>
      </c>
      <c r="K284" s="943">
        <v>2.7709999999999999</v>
      </c>
      <c r="L284" s="1803">
        <v>102.01600000000001</v>
      </c>
      <c r="M284" s="933"/>
      <c r="N284" s="936">
        <v>365407</v>
      </c>
      <c r="O284" s="937">
        <f t="shared" si="8"/>
        <v>113.60599999999999</v>
      </c>
      <c r="P284" s="938">
        <v>103.7</v>
      </c>
      <c r="Q284" s="937">
        <f t="shared" si="9"/>
        <v>102.06699999999999</v>
      </c>
      <c r="R284" s="933"/>
      <c r="Z284" s="939"/>
      <c r="AA284" s="940"/>
      <c r="AB284" s="941"/>
    </row>
    <row r="285" spans="1:28">
      <c r="A285" s="921"/>
      <c r="B285" s="935"/>
      <c r="C285" s="611" t="s">
        <v>168</v>
      </c>
      <c r="D285" s="946">
        <v>92</v>
      </c>
      <c r="E285" s="652">
        <v>1813.4</v>
      </c>
      <c r="F285" s="952">
        <v>146.69999999999999</v>
      </c>
      <c r="G285" s="1794">
        <v>96</v>
      </c>
      <c r="H285" s="652">
        <v>43233</v>
      </c>
      <c r="I285" s="947">
        <v>97.91</v>
      </c>
      <c r="J285" s="652">
        <v>3506412</v>
      </c>
      <c r="K285" s="947">
        <v>2.7429999999999999</v>
      </c>
      <c r="L285" s="1804">
        <v>101.509</v>
      </c>
      <c r="M285" s="933"/>
      <c r="N285" s="936">
        <v>448427</v>
      </c>
      <c r="O285" s="937">
        <f t="shared" si="8"/>
        <v>97.91</v>
      </c>
      <c r="P285" s="938">
        <v>103.4</v>
      </c>
      <c r="Q285" s="937">
        <f t="shared" si="9"/>
        <v>101.572</v>
      </c>
      <c r="R285" s="933"/>
      <c r="Z285" s="939"/>
      <c r="AA285" s="940"/>
      <c r="AB285" s="941"/>
    </row>
    <row r="286" spans="1:28">
      <c r="A286" s="591">
        <v>1998</v>
      </c>
      <c r="B286" s="584" t="s">
        <v>179</v>
      </c>
      <c r="C286" s="606" t="s">
        <v>418</v>
      </c>
      <c r="D286" s="944">
        <v>92</v>
      </c>
      <c r="E286" s="645">
        <v>1872.2</v>
      </c>
      <c r="F286" s="951">
        <v>159.19999999999999</v>
      </c>
      <c r="G286" s="1792">
        <v>95.5</v>
      </c>
      <c r="H286" s="645">
        <v>42542</v>
      </c>
      <c r="I286" s="943">
        <v>102.548</v>
      </c>
      <c r="J286" s="645">
        <v>3550706</v>
      </c>
      <c r="K286" s="943">
        <v>2.7389999999999999</v>
      </c>
      <c r="L286" s="1803">
        <v>101.509</v>
      </c>
      <c r="M286" s="933"/>
      <c r="N286" s="936">
        <v>334623</v>
      </c>
      <c r="O286" s="937">
        <f t="shared" si="8"/>
        <v>102.548</v>
      </c>
      <c r="P286" s="938">
        <v>103.4</v>
      </c>
      <c r="Q286" s="937">
        <f t="shared" si="9"/>
        <v>101.572</v>
      </c>
      <c r="R286" s="933"/>
      <c r="Z286" s="939"/>
      <c r="AA286" s="940"/>
      <c r="AB286" s="941"/>
    </row>
    <row r="287" spans="1:28">
      <c r="A287" s="931"/>
      <c r="B287" s="584"/>
      <c r="C287" s="608" t="s">
        <v>419</v>
      </c>
      <c r="D287" s="944">
        <v>91.3</v>
      </c>
      <c r="E287" s="645">
        <v>1903.6</v>
      </c>
      <c r="F287" s="951">
        <v>151.6</v>
      </c>
      <c r="G287" s="1792">
        <v>95.3</v>
      </c>
      <c r="H287" s="645">
        <v>43691</v>
      </c>
      <c r="I287" s="943">
        <v>86.268000000000001</v>
      </c>
      <c r="J287" s="645">
        <v>10291870</v>
      </c>
      <c r="K287" s="943">
        <v>2.75</v>
      </c>
      <c r="L287" s="1803">
        <v>102.123</v>
      </c>
      <c r="M287" s="933"/>
      <c r="N287" s="936">
        <v>273194</v>
      </c>
      <c r="O287" s="937">
        <f t="shared" si="8"/>
        <v>86.268000000000001</v>
      </c>
      <c r="P287" s="938">
        <v>103.5</v>
      </c>
      <c r="Q287" s="937">
        <f t="shared" si="9"/>
        <v>102.172</v>
      </c>
      <c r="R287" s="933"/>
      <c r="Z287" s="939"/>
      <c r="AA287" s="940"/>
      <c r="AB287" s="941"/>
    </row>
    <row r="288" spans="1:28">
      <c r="B288" s="584"/>
      <c r="C288" s="608" t="s">
        <v>420</v>
      </c>
      <c r="D288" s="944">
        <v>92.1</v>
      </c>
      <c r="E288" s="645">
        <v>1900.7</v>
      </c>
      <c r="F288" s="951">
        <v>158.4</v>
      </c>
      <c r="G288" s="1792">
        <v>95.1</v>
      </c>
      <c r="H288" s="645">
        <v>43901</v>
      </c>
      <c r="I288" s="943">
        <v>104.419</v>
      </c>
      <c r="J288" s="645">
        <v>3383772</v>
      </c>
      <c r="K288" s="943">
        <v>2.7389999999999999</v>
      </c>
      <c r="L288" s="1803">
        <v>101.813</v>
      </c>
      <c r="M288" s="933"/>
      <c r="N288" s="936">
        <v>398213</v>
      </c>
      <c r="O288" s="937">
        <f t="shared" si="8"/>
        <v>104.419</v>
      </c>
      <c r="P288" s="938">
        <v>103.6</v>
      </c>
      <c r="Q288" s="937">
        <f t="shared" si="9"/>
        <v>101.86799999999999</v>
      </c>
      <c r="R288" s="933"/>
      <c r="Z288" s="939"/>
      <c r="AA288" s="940"/>
      <c r="AB288" s="941"/>
    </row>
    <row r="289" spans="1:28">
      <c r="B289" s="584"/>
      <c r="C289" s="608" t="s">
        <v>421</v>
      </c>
      <c r="D289" s="944">
        <v>92.2</v>
      </c>
      <c r="E289" s="645">
        <v>1886.8</v>
      </c>
      <c r="F289" s="951">
        <v>180.2</v>
      </c>
      <c r="G289" s="1792">
        <v>96.6</v>
      </c>
      <c r="H289" s="645">
        <v>44238</v>
      </c>
      <c r="I289" s="943">
        <v>107.886</v>
      </c>
      <c r="J289" s="645">
        <v>6473533</v>
      </c>
      <c r="K289" s="943">
        <v>2.74</v>
      </c>
      <c r="L289" s="1803">
        <v>100</v>
      </c>
      <c r="M289" s="933"/>
      <c r="N289" s="936">
        <v>339684</v>
      </c>
      <c r="O289" s="937">
        <f t="shared" si="8"/>
        <v>107.886</v>
      </c>
      <c r="P289" s="938">
        <v>103.4</v>
      </c>
      <c r="Q289" s="937">
        <f t="shared" si="9"/>
        <v>100</v>
      </c>
      <c r="R289" s="933"/>
      <c r="Z289" s="939"/>
      <c r="AA289" s="940"/>
      <c r="AB289" s="941"/>
    </row>
    <row r="290" spans="1:28">
      <c r="B290" s="584"/>
      <c r="C290" s="608" t="s">
        <v>422</v>
      </c>
      <c r="D290" s="944">
        <v>91.3</v>
      </c>
      <c r="E290" s="645">
        <v>1895.5</v>
      </c>
      <c r="F290" s="951">
        <v>140.9</v>
      </c>
      <c r="G290" s="1792">
        <v>96.4</v>
      </c>
      <c r="H290" s="645">
        <v>48273</v>
      </c>
      <c r="I290" s="943">
        <v>108.938</v>
      </c>
      <c r="J290" s="645">
        <v>54932822</v>
      </c>
      <c r="K290" s="943">
        <v>2.7389999999999999</v>
      </c>
      <c r="L290" s="1803">
        <v>100.396</v>
      </c>
      <c r="M290" s="933"/>
      <c r="N290" s="936">
        <v>311748</v>
      </c>
      <c r="O290" s="937">
        <f t="shared" si="8"/>
        <v>108.938</v>
      </c>
      <c r="P290" s="938">
        <v>104</v>
      </c>
      <c r="Q290" s="937">
        <f t="shared" si="9"/>
        <v>100.386</v>
      </c>
      <c r="R290" s="933"/>
      <c r="Z290" s="939"/>
      <c r="AA290" s="940"/>
      <c r="AB290" s="941"/>
    </row>
    <row r="291" spans="1:28">
      <c r="B291" s="584"/>
      <c r="C291" s="608" t="s">
        <v>423</v>
      </c>
      <c r="D291" s="944">
        <v>91.1</v>
      </c>
      <c r="E291" s="645">
        <v>1856.8</v>
      </c>
      <c r="F291" s="951">
        <v>164.4</v>
      </c>
      <c r="G291" s="1792">
        <v>96.4</v>
      </c>
      <c r="H291" s="645">
        <v>51191</v>
      </c>
      <c r="I291" s="943">
        <v>73.033000000000001</v>
      </c>
      <c r="J291" s="645">
        <v>10256502</v>
      </c>
      <c r="K291" s="943">
        <v>2.7240000000000002</v>
      </c>
      <c r="L291" s="1803">
        <v>100.099</v>
      </c>
      <c r="M291" s="933"/>
      <c r="N291" s="936">
        <v>304973</v>
      </c>
      <c r="O291" s="937">
        <f t="shared" si="8"/>
        <v>73.033000000000001</v>
      </c>
      <c r="P291" s="938">
        <v>103.6</v>
      </c>
      <c r="Q291" s="937">
        <f t="shared" si="9"/>
        <v>100.09699999999999</v>
      </c>
      <c r="R291" s="933"/>
      <c r="Z291" s="939"/>
      <c r="AA291" s="940"/>
      <c r="AB291" s="941"/>
    </row>
    <row r="292" spans="1:28">
      <c r="B292" s="584"/>
      <c r="C292" s="608" t="s">
        <v>424</v>
      </c>
      <c r="D292" s="944">
        <v>90.2</v>
      </c>
      <c r="E292" s="645">
        <v>1811.9</v>
      </c>
      <c r="F292" s="951">
        <v>153.19999999999999</v>
      </c>
      <c r="G292" s="1792">
        <v>96.2</v>
      </c>
      <c r="H292" s="645">
        <v>53432</v>
      </c>
      <c r="I292" s="943">
        <v>99.203000000000003</v>
      </c>
      <c r="J292" s="645">
        <v>3602969</v>
      </c>
      <c r="K292" s="943">
        <v>2.71</v>
      </c>
      <c r="L292" s="1803">
        <v>99.703000000000003</v>
      </c>
      <c r="M292" s="933"/>
      <c r="N292" s="936">
        <v>317377</v>
      </c>
      <c r="O292" s="937">
        <f t="shared" si="8"/>
        <v>99.203000000000003</v>
      </c>
      <c r="P292" s="938">
        <v>103.2</v>
      </c>
      <c r="Q292" s="937">
        <f t="shared" si="9"/>
        <v>99.71</v>
      </c>
      <c r="R292" s="933"/>
      <c r="Z292" s="939"/>
      <c r="AA292" s="940"/>
      <c r="AB292" s="941"/>
    </row>
    <row r="293" spans="1:28">
      <c r="B293" s="584"/>
      <c r="C293" s="608" t="s">
        <v>425</v>
      </c>
      <c r="D293" s="944">
        <v>90.2</v>
      </c>
      <c r="E293" s="645">
        <v>1802.8</v>
      </c>
      <c r="F293" s="951">
        <v>152.9</v>
      </c>
      <c r="G293" s="1792">
        <v>95.5</v>
      </c>
      <c r="H293" s="645">
        <v>53977</v>
      </c>
      <c r="I293" s="943">
        <v>104.18899999999999</v>
      </c>
      <c r="J293" s="645">
        <v>8938480</v>
      </c>
      <c r="K293" s="943">
        <v>2.7130000000000001</v>
      </c>
      <c r="L293" s="1803">
        <v>100.099</v>
      </c>
      <c r="M293" s="933"/>
      <c r="N293" s="936">
        <v>336949</v>
      </c>
      <c r="O293" s="937">
        <f t="shared" si="8"/>
        <v>104.18899999999999</v>
      </c>
      <c r="P293" s="938">
        <v>103.6</v>
      </c>
      <c r="Q293" s="937">
        <f t="shared" si="9"/>
        <v>100.09699999999999</v>
      </c>
      <c r="R293" s="933"/>
      <c r="Z293" s="939"/>
      <c r="AA293" s="940"/>
      <c r="AB293" s="941"/>
    </row>
    <row r="294" spans="1:28">
      <c r="B294" s="584"/>
      <c r="C294" s="608" t="s">
        <v>426</v>
      </c>
      <c r="D294" s="944">
        <v>90.8</v>
      </c>
      <c r="E294" s="645">
        <v>1753.2</v>
      </c>
      <c r="F294" s="951">
        <v>143.6</v>
      </c>
      <c r="G294" s="1792">
        <v>95.6</v>
      </c>
      <c r="H294" s="645">
        <v>53659</v>
      </c>
      <c r="I294" s="943">
        <v>91.168999999999997</v>
      </c>
      <c r="J294" s="645">
        <v>3405914</v>
      </c>
      <c r="K294" s="943">
        <v>2.7040000000000002</v>
      </c>
      <c r="L294" s="1803">
        <v>100.197</v>
      </c>
      <c r="M294" s="933"/>
      <c r="N294" s="936">
        <v>297756</v>
      </c>
      <c r="O294" s="937">
        <f t="shared" si="8"/>
        <v>91.168999999999997</v>
      </c>
      <c r="P294" s="938">
        <v>104.2</v>
      </c>
      <c r="Q294" s="937">
        <f t="shared" si="9"/>
        <v>100.19199999999999</v>
      </c>
      <c r="R294" s="933"/>
      <c r="Z294" s="939"/>
      <c r="AA294" s="940"/>
      <c r="AB294" s="941"/>
    </row>
    <row r="295" spans="1:28">
      <c r="B295" s="584"/>
      <c r="C295" s="608" t="s">
        <v>166</v>
      </c>
      <c r="D295" s="944">
        <v>88.7</v>
      </c>
      <c r="E295" s="645">
        <v>1660</v>
      </c>
      <c r="F295" s="951">
        <v>155.9</v>
      </c>
      <c r="G295" s="1792">
        <v>95.3</v>
      </c>
      <c r="H295" s="645">
        <v>52721</v>
      </c>
      <c r="I295" s="943">
        <v>106.45</v>
      </c>
      <c r="J295" s="645">
        <v>4294817</v>
      </c>
      <c r="K295" s="943">
        <v>2.6920000000000002</v>
      </c>
      <c r="L295" s="1803">
        <v>101.08199999999999</v>
      </c>
      <c r="M295" s="933"/>
      <c r="N295" s="936">
        <v>358191</v>
      </c>
      <c r="O295" s="937">
        <f t="shared" si="8"/>
        <v>106.45</v>
      </c>
      <c r="P295" s="938">
        <v>105.3</v>
      </c>
      <c r="Q295" s="937">
        <f t="shared" si="9"/>
        <v>101.056</v>
      </c>
      <c r="R295" s="933"/>
      <c r="Z295" s="939"/>
      <c r="AA295" s="940"/>
      <c r="AB295" s="941"/>
    </row>
    <row r="296" spans="1:28">
      <c r="B296" s="584"/>
      <c r="C296" s="608" t="s">
        <v>167</v>
      </c>
      <c r="D296" s="944">
        <v>87.7</v>
      </c>
      <c r="E296" s="645">
        <v>1595</v>
      </c>
      <c r="F296" s="951">
        <v>152.9</v>
      </c>
      <c r="G296" s="1792">
        <v>95.3</v>
      </c>
      <c r="H296" s="645">
        <v>51447</v>
      </c>
      <c r="I296" s="943">
        <v>88.058999999999997</v>
      </c>
      <c r="J296" s="645">
        <v>40681761</v>
      </c>
      <c r="K296" s="943">
        <v>2.6549999999999998</v>
      </c>
      <c r="L296" s="1803">
        <v>101.482</v>
      </c>
      <c r="M296" s="933"/>
      <c r="N296" s="936">
        <v>321772</v>
      </c>
      <c r="O296" s="937">
        <f t="shared" si="8"/>
        <v>88.058999999999997</v>
      </c>
      <c r="P296" s="938">
        <v>105.2</v>
      </c>
      <c r="Q296" s="937">
        <f t="shared" si="9"/>
        <v>101.446</v>
      </c>
      <c r="R296" s="933"/>
      <c r="Z296" s="939"/>
      <c r="AA296" s="940"/>
      <c r="AB296" s="941"/>
    </row>
    <row r="297" spans="1:28">
      <c r="B297" s="584"/>
      <c r="C297" s="611" t="s">
        <v>168</v>
      </c>
      <c r="D297" s="944">
        <v>86.8</v>
      </c>
      <c r="E297" s="645">
        <v>1574</v>
      </c>
      <c r="F297" s="951">
        <v>151.1</v>
      </c>
      <c r="G297" s="1792">
        <v>94.9</v>
      </c>
      <c r="H297" s="645">
        <v>50523</v>
      </c>
      <c r="I297" s="943">
        <v>91.72</v>
      </c>
      <c r="J297" s="645">
        <v>2999486</v>
      </c>
      <c r="K297" s="943">
        <v>2.6179999999999999</v>
      </c>
      <c r="L297" s="1803">
        <v>100.991</v>
      </c>
      <c r="M297" s="933"/>
      <c r="N297" s="936">
        <v>411298</v>
      </c>
      <c r="O297" s="937">
        <f t="shared" si="8"/>
        <v>91.72</v>
      </c>
      <c r="P297" s="938">
        <v>104.4</v>
      </c>
      <c r="Q297" s="937">
        <f t="shared" si="9"/>
        <v>100.967</v>
      </c>
      <c r="R297" s="933"/>
      <c r="Z297" s="939"/>
      <c r="AA297" s="940"/>
      <c r="AB297" s="941"/>
    </row>
    <row r="298" spans="1:28">
      <c r="A298" s="577">
        <v>1999</v>
      </c>
      <c r="B298" s="912" t="s">
        <v>180</v>
      </c>
      <c r="C298" s="606" t="s">
        <v>418</v>
      </c>
      <c r="D298" s="942">
        <v>85.5</v>
      </c>
      <c r="E298" s="641">
        <v>1649.3</v>
      </c>
      <c r="F298" s="950">
        <v>154.1</v>
      </c>
      <c r="G298" s="1793">
        <v>93.6</v>
      </c>
      <c r="H298" s="641">
        <v>48933</v>
      </c>
      <c r="I298" s="945">
        <v>96.363</v>
      </c>
      <c r="J298" s="641">
        <v>2918277</v>
      </c>
      <c r="K298" s="945">
        <v>2.625</v>
      </c>
      <c r="L298" s="1805">
        <v>100.79300000000001</v>
      </c>
      <c r="M298" s="933"/>
      <c r="N298" s="936">
        <v>322454</v>
      </c>
      <c r="O298" s="937">
        <f t="shared" si="8"/>
        <v>96.363</v>
      </c>
      <c r="P298" s="938">
        <v>104.2</v>
      </c>
      <c r="Q298" s="937">
        <f t="shared" si="9"/>
        <v>100.774</v>
      </c>
      <c r="R298" s="933"/>
      <c r="Z298" s="939"/>
      <c r="AA298" s="940"/>
      <c r="AB298" s="941"/>
    </row>
    <row r="299" spans="1:28">
      <c r="B299" s="584"/>
      <c r="C299" s="608" t="s">
        <v>419</v>
      </c>
      <c r="D299" s="944">
        <v>85.6</v>
      </c>
      <c r="E299" s="645">
        <v>1698.8</v>
      </c>
      <c r="F299" s="951">
        <v>138.9</v>
      </c>
      <c r="G299" s="1792">
        <v>93.1</v>
      </c>
      <c r="H299" s="645">
        <v>49000</v>
      </c>
      <c r="I299" s="943">
        <v>99.244</v>
      </c>
      <c r="J299" s="645">
        <v>6810250</v>
      </c>
      <c r="K299" s="943">
        <v>2.65</v>
      </c>
      <c r="L299" s="1803">
        <v>99.802000000000007</v>
      </c>
      <c r="M299" s="933"/>
      <c r="N299" s="936">
        <v>271129</v>
      </c>
      <c r="O299" s="937">
        <f>ROUND(N299/N287*100,3)</f>
        <v>99.244</v>
      </c>
      <c r="P299" s="938">
        <v>103.3</v>
      </c>
      <c r="Q299" s="937">
        <f t="shared" si="9"/>
        <v>99.807000000000002</v>
      </c>
      <c r="R299" s="933"/>
      <c r="Z299" s="939"/>
      <c r="AA299" s="940"/>
      <c r="AB299" s="941"/>
    </row>
    <row r="300" spans="1:28">
      <c r="B300" s="584"/>
      <c r="C300" s="608" t="s">
        <v>420</v>
      </c>
      <c r="D300" s="944">
        <v>86.8</v>
      </c>
      <c r="E300" s="645">
        <v>1667.2</v>
      </c>
      <c r="F300" s="951">
        <v>139.5</v>
      </c>
      <c r="G300" s="1792">
        <v>93.6</v>
      </c>
      <c r="H300" s="645">
        <v>48354</v>
      </c>
      <c r="I300" s="943">
        <v>100.02200000000001</v>
      </c>
      <c r="J300" s="645">
        <v>1723898</v>
      </c>
      <c r="K300" s="943">
        <v>2.6509999999999998</v>
      </c>
      <c r="L300" s="1803">
        <v>99.603999999999999</v>
      </c>
      <c r="M300" s="933"/>
      <c r="N300" s="936">
        <v>398299</v>
      </c>
      <c r="O300" s="937">
        <f t="shared" si="8"/>
        <v>100.02200000000001</v>
      </c>
      <c r="P300" s="938">
        <v>103.2</v>
      </c>
      <c r="Q300" s="937">
        <f t="shared" si="9"/>
        <v>99.614000000000004</v>
      </c>
      <c r="R300" s="933"/>
      <c r="Z300" s="939"/>
      <c r="AA300" s="940"/>
      <c r="AB300" s="941"/>
    </row>
    <row r="301" spans="1:28">
      <c r="B301" s="584"/>
      <c r="C301" s="608" t="s">
        <v>421</v>
      </c>
      <c r="D301" s="944">
        <v>85.7</v>
      </c>
      <c r="E301" s="645">
        <v>1658.1</v>
      </c>
      <c r="F301" s="951">
        <v>138.69999999999999</v>
      </c>
      <c r="G301" s="1792">
        <v>95.4</v>
      </c>
      <c r="H301" s="645">
        <v>48496</v>
      </c>
      <c r="I301" s="943">
        <v>106.94199999999999</v>
      </c>
      <c r="J301" s="645">
        <v>5124887</v>
      </c>
      <c r="K301" s="943">
        <v>2.63</v>
      </c>
      <c r="L301" s="1803">
        <v>99.802000000000007</v>
      </c>
      <c r="M301" s="933"/>
      <c r="N301" s="936">
        <v>363264</v>
      </c>
      <c r="O301" s="937">
        <f t="shared" si="8"/>
        <v>106.94199999999999</v>
      </c>
      <c r="P301" s="938">
        <v>103.2</v>
      </c>
      <c r="Q301" s="937">
        <f t="shared" si="9"/>
        <v>99.807000000000002</v>
      </c>
      <c r="R301" s="933"/>
      <c r="Z301" s="939"/>
      <c r="AA301" s="940"/>
      <c r="AB301" s="941"/>
    </row>
    <row r="302" spans="1:28">
      <c r="B302" s="584"/>
      <c r="C302" s="608" t="s">
        <v>422</v>
      </c>
      <c r="D302" s="944">
        <v>85.5</v>
      </c>
      <c r="E302" s="645">
        <v>1721</v>
      </c>
      <c r="F302" s="951">
        <v>142.1</v>
      </c>
      <c r="G302" s="1792">
        <v>96.1</v>
      </c>
      <c r="H302" s="645">
        <v>49240</v>
      </c>
      <c r="I302" s="943">
        <v>106.063</v>
      </c>
      <c r="J302" s="645">
        <v>48322271</v>
      </c>
      <c r="K302" s="943">
        <v>2.61</v>
      </c>
      <c r="L302" s="1803">
        <v>99.212000000000003</v>
      </c>
      <c r="M302" s="933"/>
      <c r="N302" s="936">
        <v>330650</v>
      </c>
      <c r="O302" s="937">
        <f t="shared" si="8"/>
        <v>106.063</v>
      </c>
      <c r="P302" s="938">
        <v>103.2</v>
      </c>
      <c r="Q302" s="937">
        <f t="shared" si="9"/>
        <v>99.230999999999995</v>
      </c>
      <c r="R302" s="933"/>
      <c r="Z302" s="939"/>
      <c r="AA302" s="940"/>
      <c r="AB302" s="941"/>
    </row>
    <row r="303" spans="1:28">
      <c r="B303" s="584"/>
      <c r="C303" s="608" t="s">
        <v>423</v>
      </c>
      <c r="D303" s="944">
        <v>84.7</v>
      </c>
      <c r="E303" s="645">
        <v>1580.8</v>
      </c>
      <c r="F303" s="951">
        <v>138.4</v>
      </c>
      <c r="G303" s="1792">
        <v>96.6</v>
      </c>
      <c r="H303" s="645">
        <v>53756</v>
      </c>
      <c r="I303" s="943">
        <v>101.158</v>
      </c>
      <c r="J303" s="645">
        <v>11326272</v>
      </c>
      <c r="K303" s="943">
        <v>2.5760000000000001</v>
      </c>
      <c r="L303" s="1803">
        <v>99.209000000000003</v>
      </c>
      <c r="M303" s="933"/>
      <c r="N303" s="936">
        <v>308506</v>
      </c>
      <c r="O303" s="937">
        <f t="shared" si="8"/>
        <v>101.158</v>
      </c>
      <c r="P303" s="938">
        <v>102.8</v>
      </c>
      <c r="Q303" s="937">
        <f t="shared" si="9"/>
        <v>99.227999999999994</v>
      </c>
      <c r="R303" s="933"/>
      <c r="Z303" s="939"/>
      <c r="AA303" s="940"/>
      <c r="AB303" s="941"/>
    </row>
    <row r="304" spans="1:28">
      <c r="B304" s="584"/>
      <c r="C304" s="608" t="s">
        <v>424</v>
      </c>
      <c r="D304" s="944">
        <v>84.9</v>
      </c>
      <c r="E304" s="645">
        <v>1701.4</v>
      </c>
      <c r="F304" s="951">
        <v>151.6</v>
      </c>
      <c r="G304" s="1792">
        <v>96.2</v>
      </c>
      <c r="H304" s="645">
        <v>54567</v>
      </c>
      <c r="I304" s="943">
        <v>108.42</v>
      </c>
      <c r="J304" s="645">
        <v>3153166</v>
      </c>
      <c r="K304" s="943">
        <v>2.5640000000000001</v>
      </c>
      <c r="L304" s="1803">
        <v>99.503</v>
      </c>
      <c r="M304" s="933"/>
      <c r="N304" s="936">
        <v>344101</v>
      </c>
      <c r="O304" s="937">
        <f t="shared" si="8"/>
        <v>108.42</v>
      </c>
      <c r="P304" s="938">
        <v>102.7</v>
      </c>
      <c r="Q304" s="937">
        <f t="shared" si="9"/>
        <v>99.516000000000005</v>
      </c>
      <c r="R304" s="933"/>
      <c r="Z304" s="939"/>
      <c r="AA304" s="940"/>
      <c r="AB304" s="941"/>
    </row>
    <row r="305" spans="1:28">
      <c r="B305" s="584"/>
      <c r="C305" s="608" t="s">
        <v>425</v>
      </c>
      <c r="D305" s="944">
        <v>83.9</v>
      </c>
      <c r="E305" s="645">
        <v>1724</v>
      </c>
      <c r="F305" s="951">
        <v>152.80000000000001</v>
      </c>
      <c r="G305" s="1792">
        <v>95.9</v>
      </c>
      <c r="H305" s="645">
        <v>55411</v>
      </c>
      <c r="I305" s="943">
        <v>102.628</v>
      </c>
      <c r="J305" s="645">
        <v>7355489</v>
      </c>
      <c r="K305" s="943">
        <v>2.5720000000000001</v>
      </c>
      <c r="L305" s="1803">
        <v>99.504999999999995</v>
      </c>
      <c r="M305" s="933"/>
      <c r="N305" s="936">
        <v>345804</v>
      </c>
      <c r="O305" s="937">
        <f t="shared" si="8"/>
        <v>102.628</v>
      </c>
      <c r="P305" s="938">
        <v>103.1</v>
      </c>
      <c r="Q305" s="937">
        <f t="shared" si="9"/>
        <v>99.516999999999996</v>
      </c>
      <c r="R305" s="933"/>
      <c r="Z305" s="939"/>
      <c r="AA305" s="940"/>
      <c r="AB305" s="941"/>
    </row>
    <row r="306" spans="1:28">
      <c r="B306" s="584"/>
      <c r="C306" s="608" t="s">
        <v>426</v>
      </c>
      <c r="D306" s="944">
        <v>83.6</v>
      </c>
      <c r="E306" s="645">
        <v>1672.1</v>
      </c>
      <c r="F306" s="951">
        <v>151.9</v>
      </c>
      <c r="G306" s="1792">
        <v>96</v>
      </c>
      <c r="H306" s="645">
        <v>54091</v>
      </c>
      <c r="I306" s="943">
        <v>103.887</v>
      </c>
      <c r="J306" s="645">
        <v>2663915</v>
      </c>
      <c r="K306" s="943">
        <v>2.5720000000000001</v>
      </c>
      <c r="L306" s="1803">
        <v>99.41</v>
      </c>
      <c r="M306" s="933"/>
      <c r="N306" s="936">
        <v>309329</v>
      </c>
      <c r="O306" s="937">
        <f t="shared" si="8"/>
        <v>103.887</v>
      </c>
      <c r="P306" s="938">
        <v>103.6</v>
      </c>
      <c r="Q306" s="937">
        <f t="shared" si="9"/>
        <v>99.424000000000007</v>
      </c>
      <c r="R306" s="933"/>
      <c r="Z306" s="939"/>
      <c r="AA306" s="940"/>
      <c r="AB306" s="941"/>
    </row>
    <row r="307" spans="1:28">
      <c r="B307" s="584"/>
      <c r="C307" s="608" t="s">
        <v>166</v>
      </c>
      <c r="D307" s="944">
        <v>84.6</v>
      </c>
      <c r="E307" s="645">
        <v>1636.2</v>
      </c>
      <c r="F307" s="951">
        <v>142.69999999999999</v>
      </c>
      <c r="G307" s="1792">
        <v>96.1</v>
      </c>
      <c r="H307" s="645">
        <v>52949</v>
      </c>
      <c r="I307" s="943">
        <v>85.572000000000003</v>
      </c>
      <c r="J307" s="645">
        <v>4359758</v>
      </c>
      <c r="K307" s="943">
        <v>2.5659999999999998</v>
      </c>
      <c r="L307" s="1803">
        <v>98.248999999999995</v>
      </c>
      <c r="M307" s="933"/>
      <c r="N307" s="936">
        <v>306510</v>
      </c>
      <c r="O307" s="937">
        <f t="shared" si="8"/>
        <v>85.572000000000003</v>
      </c>
      <c r="P307" s="938">
        <v>103.5</v>
      </c>
      <c r="Q307" s="937">
        <f t="shared" si="9"/>
        <v>98.290999999999997</v>
      </c>
      <c r="R307" s="933"/>
      <c r="Z307" s="939"/>
      <c r="AA307" s="940"/>
      <c r="AB307" s="941"/>
    </row>
    <row r="308" spans="1:28">
      <c r="B308" s="584"/>
      <c r="C308" s="608" t="s">
        <v>167</v>
      </c>
      <c r="D308" s="944">
        <v>83.7</v>
      </c>
      <c r="E308" s="645">
        <v>1607.7</v>
      </c>
      <c r="F308" s="951">
        <v>145.80000000000001</v>
      </c>
      <c r="G308" s="1792">
        <v>95.6</v>
      </c>
      <c r="H308" s="645">
        <v>55327</v>
      </c>
      <c r="I308" s="943">
        <v>96.655000000000001</v>
      </c>
      <c r="J308" s="645">
        <v>34722578</v>
      </c>
      <c r="K308" s="943">
        <v>2.5590000000000002</v>
      </c>
      <c r="L308" s="1803">
        <v>97.566000000000003</v>
      </c>
      <c r="M308" s="933"/>
      <c r="N308" s="936">
        <v>311009</v>
      </c>
      <c r="O308" s="937">
        <f t="shared" si="8"/>
        <v>96.655000000000001</v>
      </c>
      <c r="P308" s="938">
        <v>102.7</v>
      </c>
      <c r="Q308" s="937">
        <f t="shared" si="9"/>
        <v>97.623999999999995</v>
      </c>
      <c r="R308" s="933"/>
      <c r="Z308" s="939"/>
      <c r="AA308" s="940"/>
      <c r="AB308" s="941"/>
    </row>
    <row r="309" spans="1:28">
      <c r="A309" s="921"/>
      <c r="B309" s="935"/>
      <c r="C309" s="611" t="s">
        <v>168</v>
      </c>
      <c r="D309" s="946">
        <v>83.1</v>
      </c>
      <c r="E309" s="652">
        <v>1600.6</v>
      </c>
      <c r="F309" s="952">
        <v>147.4</v>
      </c>
      <c r="G309" s="1794">
        <v>96.7</v>
      </c>
      <c r="H309" s="652">
        <v>50659</v>
      </c>
      <c r="I309" s="947">
        <v>90.524000000000001</v>
      </c>
      <c r="J309" s="652">
        <v>3043257</v>
      </c>
      <c r="K309" s="947">
        <v>2.528</v>
      </c>
      <c r="L309" s="1804">
        <v>98.135000000000005</v>
      </c>
      <c r="M309" s="933"/>
      <c r="N309" s="936">
        <v>372323</v>
      </c>
      <c r="O309" s="937">
        <f t="shared" si="8"/>
        <v>90.524000000000001</v>
      </c>
      <c r="P309" s="938">
        <v>102.4</v>
      </c>
      <c r="Q309" s="937">
        <f t="shared" si="9"/>
        <v>98.084000000000003</v>
      </c>
      <c r="R309" s="933"/>
      <c r="Z309" s="939"/>
      <c r="AA309" s="940"/>
      <c r="AB309" s="941"/>
    </row>
    <row r="310" spans="1:28">
      <c r="A310" s="591">
        <v>2000</v>
      </c>
      <c r="B310" s="915" t="s">
        <v>181</v>
      </c>
      <c r="C310" s="606" t="s">
        <v>418</v>
      </c>
      <c r="D310" s="944">
        <v>82.8</v>
      </c>
      <c r="E310" s="645">
        <v>1661.3</v>
      </c>
      <c r="F310" s="951">
        <v>138.4</v>
      </c>
      <c r="G310" s="1792">
        <v>93.2</v>
      </c>
      <c r="H310" s="645">
        <v>49540</v>
      </c>
      <c r="I310" s="943">
        <v>88.587999999999994</v>
      </c>
      <c r="J310" s="645">
        <v>2852789</v>
      </c>
      <c r="K310" s="943">
        <v>2.5259999999999998</v>
      </c>
      <c r="L310" s="1803">
        <v>97.64</v>
      </c>
      <c r="M310" s="933"/>
      <c r="N310" s="936">
        <v>285654</v>
      </c>
      <c r="O310" s="937">
        <f t="shared" si="8"/>
        <v>88.587999999999994</v>
      </c>
      <c r="P310" s="938">
        <v>101.8</v>
      </c>
      <c r="Q310" s="937">
        <f t="shared" si="9"/>
        <v>97.697000000000003</v>
      </c>
      <c r="R310" s="933"/>
      <c r="Z310" s="939"/>
      <c r="AA310" s="940"/>
      <c r="AB310" s="941"/>
    </row>
    <row r="311" spans="1:28">
      <c r="B311" s="584"/>
      <c r="C311" s="608" t="s">
        <v>419</v>
      </c>
      <c r="D311" s="944">
        <v>81.7</v>
      </c>
      <c r="E311" s="645">
        <v>1728</v>
      </c>
      <c r="F311" s="951">
        <v>168</v>
      </c>
      <c r="G311" s="1792">
        <v>93.8</v>
      </c>
      <c r="H311" s="645">
        <v>49673</v>
      </c>
      <c r="I311" s="943">
        <v>113.59399999999999</v>
      </c>
      <c r="J311" s="645">
        <v>9649050</v>
      </c>
      <c r="K311" s="943">
        <v>2.5249999999999999</v>
      </c>
      <c r="L311" s="1803">
        <v>98.213999999999999</v>
      </c>
      <c r="M311" s="933"/>
      <c r="N311" s="936">
        <v>307987</v>
      </c>
      <c r="O311" s="937">
        <f t="shared" si="8"/>
        <v>113.59399999999999</v>
      </c>
      <c r="P311" s="938">
        <v>101.4</v>
      </c>
      <c r="Q311" s="937">
        <f t="shared" si="9"/>
        <v>98.161000000000001</v>
      </c>
      <c r="R311" s="933"/>
      <c r="Z311" s="939"/>
      <c r="AA311" s="940"/>
      <c r="AB311" s="941"/>
    </row>
    <row r="312" spans="1:28">
      <c r="B312" s="584"/>
      <c r="C312" s="608" t="s">
        <v>420</v>
      </c>
      <c r="D312" s="944">
        <v>81.7</v>
      </c>
      <c r="E312" s="645">
        <v>1678.1</v>
      </c>
      <c r="F312" s="951">
        <v>155.6</v>
      </c>
      <c r="G312" s="1792">
        <v>94.2</v>
      </c>
      <c r="H312" s="645">
        <v>47654</v>
      </c>
      <c r="I312" s="943">
        <v>101.621</v>
      </c>
      <c r="J312" s="645">
        <v>2706886</v>
      </c>
      <c r="K312" s="943">
        <v>2.4990000000000001</v>
      </c>
      <c r="L312" s="1803">
        <v>98.61</v>
      </c>
      <c r="M312" s="933"/>
      <c r="N312" s="936">
        <v>404756</v>
      </c>
      <c r="O312" s="937">
        <f t="shared" si="8"/>
        <v>101.621</v>
      </c>
      <c r="P312" s="938">
        <v>101.8</v>
      </c>
      <c r="Q312" s="937">
        <f t="shared" si="9"/>
        <v>98.643000000000001</v>
      </c>
      <c r="R312" s="933"/>
      <c r="Z312" s="939"/>
      <c r="AA312" s="940"/>
      <c r="AB312" s="941"/>
    </row>
    <row r="313" spans="1:28">
      <c r="B313" s="584"/>
      <c r="C313" s="608" t="s">
        <v>421</v>
      </c>
      <c r="D313" s="944">
        <v>82.2</v>
      </c>
      <c r="E313" s="645">
        <v>1676.4</v>
      </c>
      <c r="F313" s="951">
        <v>177.7</v>
      </c>
      <c r="G313" s="1792">
        <v>93.8</v>
      </c>
      <c r="H313" s="645">
        <v>47087</v>
      </c>
      <c r="I313" s="943">
        <v>83.843000000000004</v>
      </c>
      <c r="J313" s="645">
        <v>4772059</v>
      </c>
      <c r="K313" s="943">
        <v>2.496</v>
      </c>
      <c r="L313" s="1803">
        <v>98.311999999999998</v>
      </c>
      <c r="M313" s="933"/>
      <c r="N313" s="936">
        <v>304573</v>
      </c>
      <c r="O313" s="937">
        <f t="shared" si="8"/>
        <v>83.843000000000004</v>
      </c>
      <c r="P313" s="938">
        <v>101.4</v>
      </c>
      <c r="Q313" s="937">
        <f t="shared" si="9"/>
        <v>98.256</v>
      </c>
      <c r="R313" s="933"/>
      <c r="Z313" s="939"/>
      <c r="AA313" s="940"/>
      <c r="AB313" s="941"/>
    </row>
    <row r="314" spans="1:28">
      <c r="B314" s="584"/>
      <c r="C314" s="608" t="s">
        <v>422</v>
      </c>
      <c r="D314" s="944">
        <v>82</v>
      </c>
      <c r="E314" s="645">
        <v>1735.5</v>
      </c>
      <c r="F314" s="951">
        <v>145.4</v>
      </c>
      <c r="G314" s="1792">
        <v>93.6</v>
      </c>
      <c r="H314" s="645">
        <v>51366</v>
      </c>
      <c r="I314" s="943">
        <v>93.754000000000005</v>
      </c>
      <c r="J314" s="645">
        <v>41743810</v>
      </c>
      <c r="K314" s="943">
        <v>2.5049999999999999</v>
      </c>
      <c r="L314" s="1803">
        <v>98.113</v>
      </c>
      <c r="M314" s="933"/>
      <c r="N314" s="936">
        <v>309997</v>
      </c>
      <c r="O314" s="937">
        <f t="shared" si="8"/>
        <v>93.754000000000005</v>
      </c>
      <c r="P314" s="938">
        <v>101.2</v>
      </c>
      <c r="Q314" s="937">
        <f t="shared" si="9"/>
        <v>98.061999999999998</v>
      </c>
      <c r="R314" s="933"/>
      <c r="Z314" s="939"/>
      <c r="AA314" s="940"/>
      <c r="AB314" s="941"/>
    </row>
    <row r="315" spans="1:28">
      <c r="B315" s="584"/>
      <c r="C315" s="608" t="s">
        <v>423</v>
      </c>
      <c r="D315" s="944">
        <v>81.5</v>
      </c>
      <c r="E315" s="645">
        <v>1718.2</v>
      </c>
      <c r="F315" s="951">
        <v>144.6</v>
      </c>
      <c r="G315" s="1792">
        <v>93.6</v>
      </c>
      <c r="H315" s="645">
        <v>52600</v>
      </c>
      <c r="I315" s="943">
        <v>95.77</v>
      </c>
      <c r="J315" s="645">
        <v>8553473</v>
      </c>
      <c r="K315" s="943">
        <v>2.4969999999999999</v>
      </c>
      <c r="L315" s="1803">
        <v>98.703999999999994</v>
      </c>
      <c r="M315" s="933"/>
      <c r="N315" s="936">
        <v>295455</v>
      </c>
      <c r="O315" s="937">
        <f t="shared" si="8"/>
        <v>95.77</v>
      </c>
      <c r="P315" s="938">
        <v>101.4</v>
      </c>
      <c r="Q315" s="937">
        <f t="shared" si="9"/>
        <v>98.638000000000005</v>
      </c>
      <c r="R315" s="933"/>
      <c r="Z315" s="939"/>
      <c r="AA315" s="940"/>
      <c r="AB315" s="941"/>
    </row>
    <row r="316" spans="1:28">
      <c r="B316" s="584"/>
      <c r="C316" s="608" t="s">
        <v>424</v>
      </c>
      <c r="D316" s="944">
        <v>80.5</v>
      </c>
      <c r="E316" s="645">
        <v>1690.2</v>
      </c>
      <c r="F316" s="951">
        <v>131.9</v>
      </c>
      <c r="G316" s="1792">
        <v>93.9</v>
      </c>
      <c r="H316" s="645">
        <v>53469</v>
      </c>
      <c r="I316" s="943">
        <v>83.146000000000001</v>
      </c>
      <c r="J316" s="645">
        <v>3263128</v>
      </c>
      <c r="K316" s="943">
        <v>2.476</v>
      </c>
      <c r="L316" s="1803">
        <v>98.602999999999994</v>
      </c>
      <c r="M316" s="933"/>
      <c r="N316" s="936">
        <v>286106</v>
      </c>
      <c r="O316" s="937">
        <f t="shared" si="8"/>
        <v>83.146000000000001</v>
      </c>
      <c r="P316" s="938">
        <v>101.2</v>
      </c>
      <c r="Q316" s="937">
        <f t="shared" si="9"/>
        <v>98.539000000000001</v>
      </c>
      <c r="R316" s="933"/>
      <c r="Z316" s="939"/>
      <c r="AA316" s="940"/>
      <c r="AB316" s="941"/>
    </row>
    <row r="317" spans="1:28">
      <c r="B317" s="584"/>
      <c r="C317" s="608" t="s">
        <v>425</v>
      </c>
      <c r="D317" s="944">
        <v>82</v>
      </c>
      <c r="E317" s="645">
        <v>1692.8</v>
      </c>
      <c r="F317" s="951">
        <v>140.5</v>
      </c>
      <c r="G317" s="1792">
        <v>93.4</v>
      </c>
      <c r="H317" s="645">
        <v>55214</v>
      </c>
      <c r="I317" s="943">
        <v>94.399000000000001</v>
      </c>
      <c r="J317" s="645">
        <v>7198384</v>
      </c>
      <c r="K317" s="943">
        <v>2.48</v>
      </c>
      <c r="L317" s="1803">
        <v>98.509</v>
      </c>
      <c r="M317" s="933"/>
      <c r="N317" s="936">
        <v>326437</v>
      </c>
      <c r="O317" s="937">
        <f t="shared" si="8"/>
        <v>94.399000000000001</v>
      </c>
      <c r="P317" s="938">
        <v>101.5</v>
      </c>
      <c r="Q317" s="937">
        <f t="shared" si="9"/>
        <v>98.447999999999993</v>
      </c>
      <c r="R317" s="933"/>
      <c r="Z317" s="939"/>
      <c r="AA317" s="940"/>
      <c r="AB317" s="941"/>
    </row>
    <row r="318" spans="1:28">
      <c r="B318" s="584"/>
      <c r="C318" s="608" t="s">
        <v>426</v>
      </c>
      <c r="D318" s="944">
        <v>82.5</v>
      </c>
      <c r="E318" s="645">
        <v>1682</v>
      </c>
      <c r="F318" s="951">
        <v>145.1</v>
      </c>
      <c r="G318" s="1792">
        <v>92.7</v>
      </c>
      <c r="H318" s="645">
        <v>51872</v>
      </c>
      <c r="I318" s="943">
        <v>94.978999999999999</v>
      </c>
      <c r="J318" s="645">
        <v>2681327</v>
      </c>
      <c r="K318" s="943">
        <v>2.4969999999999999</v>
      </c>
      <c r="L318" s="1803">
        <v>98.022000000000006</v>
      </c>
      <c r="M318" s="933"/>
      <c r="N318" s="936">
        <v>293798</v>
      </c>
      <c r="O318" s="937">
        <f t="shared" si="8"/>
        <v>94.978999999999999</v>
      </c>
      <c r="P318" s="938">
        <v>101.5</v>
      </c>
      <c r="Q318" s="937">
        <f t="shared" si="9"/>
        <v>97.972999999999999</v>
      </c>
      <c r="R318" s="933"/>
      <c r="Z318" s="939"/>
      <c r="AA318" s="940"/>
      <c r="AB318" s="941"/>
    </row>
    <row r="319" spans="1:28">
      <c r="B319" s="584"/>
      <c r="C319" s="608" t="s">
        <v>166</v>
      </c>
      <c r="D319" s="944">
        <v>82.9</v>
      </c>
      <c r="E319" s="645">
        <v>1668.2</v>
      </c>
      <c r="F319" s="951">
        <v>134.9</v>
      </c>
      <c r="G319" s="1792">
        <v>92.9</v>
      </c>
      <c r="H319" s="645">
        <v>52936</v>
      </c>
      <c r="I319" s="943">
        <v>108.185</v>
      </c>
      <c r="J319" s="645">
        <v>4352165</v>
      </c>
      <c r="K319" s="943">
        <v>2.5169999999999999</v>
      </c>
      <c r="L319" s="1803">
        <v>97.921000000000006</v>
      </c>
      <c r="M319" s="933"/>
      <c r="N319" s="936">
        <v>331597</v>
      </c>
      <c r="O319" s="937">
        <f t="shared" si="8"/>
        <v>108.185</v>
      </c>
      <c r="P319" s="938">
        <v>101.3</v>
      </c>
      <c r="Q319" s="937">
        <f t="shared" si="9"/>
        <v>97.873999999999995</v>
      </c>
      <c r="R319" s="933"/>
      <c r="Z319" s="939"/>
      <c r="AA319" s="940"/>
      <c r="AB319" s="941"/>
    </row>
    <row r="320" spans="1:28">
      <c r="B320" s="584"/>
      <c r="C320" s="608" t="s">
        <v>167</v>
      </c>
      <c r="D320" s="944">
        <v>83.8</v>
      </c>
      <c r="E320" s="645">
        <v>1659.5</v>
      </c>
      <c r="F320" s="951">
        <v>142.9</v>
      </c>
      <c r="G320" s="1792">
        <v>93.1</v>
      </c>
      <c r="H320" s="645">
        <v>51639</v>
      </c>
      <c r="I320" s="943">
        <v>97.885000000000005</v>
      </c>
      <c r="J320" s="645">
        <v>32783932</v>
      </c>
      <c r="K320" s="943">
        <v>2.5139999999999998</v>
      </c>
      <c r="L320" s="1803">
        <v>98.602999999999994</v>
      </c>
      <c r="M320" s="933"/>
      <c r="N320" s="936">
        <v>304432</v>
      </c>
      <c r="O320" s="937">
        <f t="shared" si="8"/>
        <v>97.885000000000005</v>
      </c>
      <c r="P320" s="938">
        <v>101.2</v>
      </c>
      <c r="Q320" s="937">
        <f t="shared" si="9"/>
        <v>98.539000000000001</v>
      </c>
      <c r="R320" s="933"/>
      <c r="Z320" s="939"/>
      <c r="AA320" s="940"/>
      <c r="AB320" s="941"/>
    </row>
    <row r="321" spans="1:28">
      <c r="B321" s="584"/>
      <c r="C321" s="611" t="s">
        <v>168</v>
      </c>
      <c r="D321" s="944">
        <v>84.2</v>
      </c>
      <c r="E321" s="645">
        <v>1639.6</v>
      </c>
      <c r="F321" s="951">
        <v>132.4</v>
      </c>
      <c r="G321" s="1792">
        <v>92.9</v>
      </c>
      <c r="H321" s="645">
        <v>49434</v>
      </c>
      <c r="I321" s="943">
        <v>110.146</v>
      </c>
      <c r="J321" s="645">
        <v>2671367</v>
      </c>
      <c r="K321" s="943">
        <v>2.5179999999999998</v>
      </c>
      <c r="L321" s="1804">
        <v>98.9</v>
      </c>
      <c r="M321" s="933"/>
      <c r="N321" s="936">
        <v>410100</v>
      </c>
      <c r="O321" s="937">
        <f t="shared" si="8"/>
        <v>110.146</v>
      </c>
      <c r="P321" s="938">
        <v>101.3</v>
      </c>
      <c r="Q321" s="937">
        <f t="shared" si="9"/>
        <v>98.926000000000002</v>
      </c>
      <c r="R321" s="933"/>
      <c r="Z321" s="939"/>
      <c r="AA321" s="940"/>
      <c r="AB321" s="941"/>
    </row>
    <row r="322" spans="1:28">
      <c r="A322" s="577">
        <v>2001</v>
      </c>
      <c r="B322" s="949" t="s">
        <v>182</v>
      </c>
      <c r="C322" s="606" t="s">
        <v>418</v>
      </c>
      <c r="D322" s="942">
        <v>84.5</v>
      </c>
      <c r="E322" s="641">
        <v>1701.1</v>
      </c>
      <c r="F322" s="950">
        <v>130</v>
      </c>
      <c r="G322" s="1793">
        <v>92.4</v>
      </c>
      <c r="H322" s="641">
        <v>49202</v>
      </c>
      <c r="I322" s="945">
        <v>109.414</v>
      </c>
      <c r="J322" s="641">
        <v>2954318</v>
      </c>
      <c r="K322" s="945">
        <v>2.5129999999999999</v>
      </c>
      <c r="L322" s="1803">
        <v>99.697999999999993</v>
      </c>
      <c r="M322" s="933"/>
      <c r="N322" s="936">
        <v>312546</v>
      </c>
      <c r="O322" s="937">
        <f t="shared" si="8"/>
        <v>109.414</v>
      </c>
      <c r="P322" s="938">
        <v>101.4</v>
      </c>
      <c r="Q322" s="937">
        <f t="shared" si="9"/>
        <v>99.606999999999999</v>
      </c>
      <c r="R322" s="933"/>
      <c r="Z322" s="939"/>
      <c r="AA322" s="940"/>
      <c r="AB322" s="941"/>
    </row>
    <row r="323" spans="1:28">
      <c r="B323" s="584"/>
      <c r="C323" s="608" t="s">
        <v>419</v>
      </c>
      <c r="D323" s="944">
        <v>84.3</v>
      </c>
      <c r="E323" s="645">
        <v>1725.7</v>
      </c>
      <c r="F323" s="951">
        <v>134.69999999999999</v>
      </c>
      <c r="G323" s="1792">
        <v>92</v>
      </c>
      <c r="H323" s="645">
        <v>48604</v>
      </c>
      <c r="I323" s="943">
        <v>97.894000000000005</v>
      </c>
      <c r="J323" s="645">
        <v>7064018</v>
      </c>
      <c r="K323" s="943">
        <v>2.5030000000000001</v>
      </c>
      <c r="L323" s="1803">
        <v>99.596000000000004</v>
      </c>
      <c r="M323" s="933"/>
      <c r="N323" s="936">
        <v>301501</v>
      </c>
      <c r="O323" s="937">
        <f t="shared" si="8"/>
        <v>97.894000000000005</v>
      </c>
      <c r="P323" s="938">
        <v>101</v>
      </c>
      <c r="Q323" s="937">
        <f t="shared" si="9"/>
        <v>99.605999999999995</v>
      </c>
      <c r="R323" s="933"/>
      <c r="Z323" s="939"/>
      <c r="AA323" s="940"/>
      <c r="AB323" s="941"/>
    </row>
    <row r="324" spans="1:28">
      <c r="B324" s="584"/>
      <c r="C324" s="608" t="s">
        <v>420</v>
      </c>
      <c r="D324" s="944">
        <v>84.7</v>
      </c>
      <c r="E324" s="645">
        <v>1781.7</v>
      </c>
      <c r="F324" s="951">
        <v>137</v>
      </c>
      <c r="G324" s="1792">
        <v>91.2</v>
      </c>
      <c r="H324" s="645">
        <v>47907</v>
      </c>
      <c r="I324" s="943">
        <v>81.122</v>
      </c>
      <c r="J324" s="645">
        <v>1928097</v>
      </c>
      <c r="K324" s="943">
        <v>2.4710000000000001</v>
      </c>
      <c r="L324" s="1803">
        <v>99.093999999999994</v>
      </c>
      <c r="M324" s="933"/>
      <c r="N324" s="936">
        <v>328348</v>
      </c>
      <c r="O324" s="937">
        <f t="shared" si="8"/>
        <v>81.122</v>
      </c>
      <c r="P324" s="938">
        <v>100.8</v>
      </c>
      <c r="Q324" s="937">
        <f t="shared" si="9"/>
        <v>99.018000000000001</v>
      </c>
      <c r="R324" s="933"/>
      <c r="Z324" s="939"/>
      <c r="AA324" s="940"/>
      <c r="AB324" s="941"/>
    </row>
    <row r="325" spans="1:28">
      <c r="B325" s="584"/>
      <c r="C325" s="608" t="s">
        <v>421</v>
      </c>
      <c r="D325" s="944">
        <v>86.1</v>
      </c>
      <c r="E325" s="645">
        <v>1777.7</v>
      </c>
      <c r="F325" s="951">
        <v>124.6</v>
      </c>
      <c r="G325" s="1792">
        <v>91.8</v>
      </c>
      <c r="H325" s="645">
        <v>48620</v>
      </c>
      <c r="I325" s="943">
        <v>97.674000000000007</v>
      </c>
      <c r="J325" s="645">
        <v>5478505</v>
      </c>
      <c r="K325" s="943">
        <v>2.4550000000000001</v>
      </c>
      <c r="L325" s="1803">
        <v>98.585999999999999</v>
      </c>
      <c r="M325" s="933"/>
      <c r="N325" s="936">
        <v>297489</v>
      </c>
      <c r="O325" s="937">
        <f t="shared" si="8"/>
        <v>97.674000000000007</v>
      </c>
      <c r="P325" s="938">
        <v>100</v>
      </c>
      <c r="Q325" s="937">
        <f t="shared" si="9"/>
        <v>98.619</v>
      </c>
      <c r="R325" s="933"/>
      <c r="Z325" s="939"/>
      <c r="AA325" s="940"/>
      <c r="AB325" s="941"/>
    </row>
    <row r="326" spans="1:28">
      <c r="B326" s="584"/>
      <c r="C326" s="608" t="s">
        <v>422</v>
      </c>
      <c r="D326" s="944">
        <v>86.1</v>
      </c>
      <c r="E326" s="645">
        <v>1785.1</v>
      </c>
      <c r="F326" s="951">
        <v>131.1</v>
      </c>
      <c r="G326" s="1792">
        <v>91.4</v>
      </c>
      <c r="H326" s="645">
        <v>54405</v>
      </c>
      <c r="I326" s="943">
        <v>92.653000000000006</v>
      </c>
      <c r="J326" s="645">
        <v>48569464</v>
      </c>
      <c r="K326" s="943">
        <v>2.4369999999999998</v>
      </c>
      <c r="L326" s="1803">
        <v>98.784999999999997</v>
      </c>
      <c r="M326" s="933"/>
      <c r="N326" s="936">
        <v>287222</v>
      </c>
      <c r="O326" s="937">
        <f t="shared" si="8"/>
        <v>92.653000000000006</v>
      </c>
      <c r="P326" s="938">
        <v>100</v>
      </c>
      <c r="Q326" s="937">
        <f t="shared" si="9"/>
        <v>98.813999999999993</v>
      </c>
      <c r="R326" s="933"/>
      <c r="Z326" s="939"/>
      <c r="AA326" s="940"/>
      <c r="AB326" s="941"/>
    </row>
    <row r="327" spans="1:28">
      <c r="B327" s="584"/>
      <c r="C327" s="608" t="s">
        <v>423</v>
      </c>
      <c r="D327" s="944">
        <v>87.5</v>
      </c>
      <c r="E327" s="645">
        <v>1792.4</v>
      </c>
      <c r="F327" s="951">
        <v>128</v>
      </c>
      <c r="G327" s="1792">
        <v>91.5</v>
      </c>
      <c r="H327" s="645">
        <v>52722</v>
      </c>
      <c r="I327" s="943">
        <v>98.277000000000001</v>
      </c>
      <c r="J327" s="645">
        <v>8400803</v>
      </c>
      <c r="K327" s="943">
        <v>2.3460000000000001</v>
      </c>
      <c r="L327" s="1803">
        <v>98.182000000000002</v>
      </c>
      <c r="M327" s="933"/>
      <c r="N327" s="936">
        <v>290365</v>
      </c>
      <c r="O327" s="937">
        <f t="shared" si="8"/>
        <v>98.277000000000001</v>
      </c>
      <c r="P327" s="938">
        <v>99.6</v>
      </c>
      <c r="Q327" s="937">
        <f t="shared" si="9"/>
        <v>98.224999999999994</v>
      </c>
      <c r="R327" s="933"/>
      <c r="Z327" s="939"/>
      <c r="AA327" s="940"/>
      <c r="AB327" s="941"/>
    </row>
    <row r="328" spans="1:28">
      <c r="B328" s="584"/>
      <c r="C328" s="608" t="s">
        <v>424</v>
      </c>
      <c r="D328" s="944">
        <v>86.8</v>
      </c>
      <c r="E328" s="645">
        <v>1734.5</v>
      </c>
      <c r="F328" s="951">
        <v>135.9</v>
      </c>
      <c r="G328" s="1792">
        <v>91.3</v>
      </c>
      <c r="H328" s="645">
        <v>55197</v>
      </c>
      <c r="I328" s="943">
        <v>121.578</v>
      </c>
      <c r="J328" s="645">
        <v>3125933</v>
      </c>
      <c r="K328" s="943">
        <v>2.3250000000000002</v>
      </c>
      <c r="L328" s="1803">
        <v>98.177999999999997</v>
      </c>
      <c r="M328" s="933"/>
      <c r="N328" s="936">
        <v>347842</v>
      </c>
      <c r="O328" s="937">
        <f t="shared" si="8"/>
        <v>121.578</v>
      </c>
      <c r="P328" s="938">
        <v>99.4</v>
      </c>
      <c r="Q328" s="937">
        <f t="shared" si="9"/>
        <v>98.221000000000004</v>
      </c>
      <c r="R328" s="933"/>
      <c r="Z328" s="939"/>
      <c r="AA328" s="940"/>
      <c r="AB328" s="941"/>
    </row>
    <row r="329" spans="1:28">
      <c r="B329" s="584"/>
      <c r="C329" s="608" t="s">
        <v>425</v>
      </c>
      <c r="D329" s="944">
        <v>86.1</v>
      </c>
      <c r="E329" s="645">
        <v>1730</v>
      </c>
      <c r="F329" s="951">
        <v>113.2</v>
      </c>
      <c r="G329" s="1792">
        <v>90.8</v>
      </c>
      <c r="H329" s="645">
        <v>55923</v>
      </c>
      <c r="I329" s="943">
        <v>93.674999999999997</v>
      </c>
      <c r="J329" s="645">
        <v>6168593</v>
      </c>
      <c r="K329" s="943">
        <v>2.3180000000000001</v>
      </c>
      <c r="L329" s="1803">
        <v>98.082999999999998</v>
      </c>
      <c r="M329" s="933"/>
      <c r="N329" s="936">
        <v>305791</v>
      </c>
      <c r="O329" s="937">
        <f t="shared" si="8"/>
        <v>93.674999999999997</v>
      </c>
      <c r="P329" s="938">
        <v>99.6</v>
      </c>
      <c r="Q329" s="937">
        <f t="shared" si="9"/>
        <v>98.128</v>
      </c>
      <c r="R329" s="933"/>
      <c r="Z329" s="939"/>
      <c r="AA329" s="940"/>
      <c r="AB329" s="941"/>
    </row>
    <row r="330" spans="1:28">
      <c r="B330" s="584"/>
      <c r="C330" s="608" t="s">
        <v>426</v>
      </c>
      <c r="D330" s="944">
        <v>85.3</v>
      </c>
      <c r="E330" s="645">
        <v>1722.9</v>
      </c>
      <c r="F330" s="951">
        <v>110.4</v>
      </c>
      <c r="G330" s="1792">
        <v>90.6</v>
      </c>
      <c r="H330" s="645">
        <v>53647</v>
      </c>
      <c r="I330" s="943">
        <v>113.345</v>
      </c>
      <c r="J330" s="645">
        <v>2478831</v>
      </c>
      <c r="K330" s="943">
        <v>2.3010000000000002</v>
      </c>
      <c r="L330" s="1803">
        <v>97.78</v>
      </c>
      <c r="M330" s="933"/>
      <c r="N330" s="936">
        <v>333006</v>
      </c>
      <c r="O330" s="937">
        <f t="shared" si="8"/>
        <v>113.345</v>
      </c>
      <c r="P330" s="938">
        <v>99.3</v>
      </c>
      <c r="Q330" s="937">
        <f t="shared" si="9"/>
        <v>97.832999999999998</v>
      </c>
      <c r="R330" s="933"/>
      <c r="Z330" s="939"/>
      <c r="AA330" s="940"/>
      <c r="AB330" s="941"/>
    </row>
    <row r="331" spans="1:28">
      <c r="B331" s="584"/>
      <c r="C331" s="608" t="s">
        <v>166</v>
      </c>
      <c r="D331" s="944">
        <v>84.3</v>
      </c>
      <c r="E331" s="645">
        <v>1689.9</v>
      </c>
      <c r="F331" s="951">
        <v>111.9</v>
      </c>
      <c r="G331" s="1792">
        <v>90.6</v>
      </c>
      <c r="H331" s="645">
        <v>55601</v>
      </c>
      <c r="I331" s="943">
        <v>95.397000000000006</v>
      </c>
      <c r="J331" s="645">
        <v>4528578</v>
      </c>
      <c r="K331" s="943">
        <v>2.2949999999999999</v>
      </c>
      <c r="L331" s="1803">
        <v>97.876999999999995</v>
      </c>
      <c r="M331" s="933"/>
      <c r="N331" s="936">
        <v>316334</v>
      </c>
      <c r="O331" s="937">
        <f t="shared" si="8"/>
        <v>95.397000000000006</v>
      </c>
      <c r="P331" s="938">
        <v>99.2</v>
      </c>
      <c r="Q331" s="937">
        <f t="shared" si="9"/>
        <v>97.927000000000007</v>
      </c>
      <c r="R331" s="933"/>
      <c r="Z331" s="939"/>
      <c r="AA331" s="940"/>
      <c r="AB331" s="941"/>
    </row>
    <row r="332" spans="1:28">
      <c r="B332" s="584"/>
      <c r="C332" s="608" t="s">
        <v>167</v>
      </c>
      <c r="D332" s="944">
        <v>84.2</v>
      </c>
      <c r="E332" s="645">
        <v>1630.3</v>
      </c>
      <c r="F332" s="951">
        <v>109.2</v>
      </c>
      <c r="G332" s="1792">
        <v>90.3</v>
      </c>
      <c r="H332" s="645">
        <v>53569</v>
      </c>
      <c r="I332" s="943">
        <v>98.866</v>
      </c>
      <c r="J332" s="645">
        <v>31085815</v>
      </c>
      <c r="K332" s="943">
        <v>2.294</v>
      </c>
      <c r="L332" s="1803">
        <v>97.47</v>
      </c>
      <c r="M332" s="933"/>
      <c r="N332" s="936">
        <v>300981</v>
      </c>
      <c r="O332" s="937">
        <f t="shared" si="8"/>
        <v>98.866</v>
      </c>
      <c r="P332" s="938">
        <v>98.7</v>
      </c>
      <c r="Q332" s="937">
        <f t="shared" si="9"/>
        <v>97.53</v>
      </c>
      <c r="R332" s="933"/>
      <c r="Z332" s="939"/>
      <c r="AA332" s="940"/>
      <c r="AB332" s="941"/>
    </row>
    <row r="333" spans="1:28">
      <c r="A333" s="921"/>
      <c r="B333" s="935"/>
      <c r="C333" s="611" t="s">
        <v>168</v>
      </c>
      <c r="D333" s="946">
        <v>83.1</v>
      </c>
      <c r="E333" s="652">
        <v>1572.4</v>
      </c>
      <c r="F333" s="952">
        <v>113.5</v>
      </c>
      <c r="G333" s="1794">
        <v>90.3</v>
      </c>
      <c r="H333" s="652">
        <v>51065</v>
      </c>
      <c r="I333" s="947">
        <v>86.531999999999996</v>
      </c>
      <c r="J333" s="652">
        <v>2388426</v>
      </c>
      <c r="K333" s="947">
        <v>2.2810000000000001</v>
      </c>
      <c r="L333" s="1804">
        <v>97.168999999999997</v>
      </c>
      <c r="M333" s="933"/>
      <c r="N333" s="936">
        <v>354866</v>
      </c>
      <c r="O333" s="937">
        <f t="shared" si="8"/>
        <v>86.531999999999996</v>
      </c>
      <c r="P333" s="938">
        <v>98.5</v>
      </c>
      <c r="Q333" s="937">
        <f t="shared" si="9"/>
        <v>97.236000000000004</v>
      </c>
      <c r="R333" s="933"/>
      <c r="Z333" s="939"/>
      <c r="AA333" s="940"/>
      <c r="AB333" s="941"/>
    </row>
    <row r="334" spans="1:28">
      <c r="A334" s="591">
        <v>2002</v>
      </c>
      <c r="B334" s="915" t="s">
        <v>183</v>
      </c>
      <c r="C334" s="606" t="s">
        <v>418</v>
      </c>
      <c r="D334" s="944">
        <v>80.3</v>
      </c>
      <c r="E334" s="645">
        <v>1588.7</v>
      </c>
      <c r="F334" s="951">
        <v>113.2</v>
      </c>
      <c r="G334" s="1792">
        <v>90.1</v>
      </c>
      <c r="H334" s="645">
        <v>51264</v>
      </c>
      <c r="I334" s="943">
        <v>91.840999999999994</v>
      </c>
      <c r="J334" s="645">
        <v>2525923</v>
      </c>
      <c r="K334" s="943">
        <v>2.286</v>
      </c>
      <c r="L334" s="1803">
        <v>96.869</v>
      </c>
      <c r="M334" s="933"/>
      <c r="N334" s="936">
        <v>287046</v>
      </c>
      <c r="O334" s="937">
        <f t="shared" si="8"/>
        <v>91.840999999999994</v>
      </c>
      <c r="P334" s="938">
        <v>98.3</v>
      </c>
      <c r="Q334" s="937">
        <f t="shared" si="9"/>
        <v>96.942999999999998</v>
      </c>
      <c r="R334" s="933"/>
      <c r="Z334" s="939"/>
      <c r="AA334" s="940"/>
      <c r="AB334" s="941"/>
    </row>
    <row r="335" spans="1:28">
      <c r="B335" s="584"/>
      <c r="C335" s="608" t="s">
        <v>419</v>
      </c>
      <c r="D335" s="944">
        <v>82.4</v>
      </c>
      <c r="E335" s="645">
        <v>1622.5</v>
      </c>
      <c r="F335" s="951">
        <v>107.3</v>
      </c>
      <c r="G335" s="1792">
        <v>90</v>
      </c>
      <c r="H335" s="645">
        <v>49083</v>
      </c>
      <c r="I335" s="943">
        <v>90.424999999999997</v>
      </c>
      <c r="J335" s="645">
        <v>6195875</v>
      </c>
      <c r="K335" s="943">
        <v>2.2879999999999998</v>
      </c>
      <c r="L335" s="1803">
        <v>96.247</v>
      </c>
      <c r="M335" s="933"/>
      <c r="N335" s="936">
        <v>272632</v>
      </c>
      <c r="O335" s="937">
        <f t="shared" si="8"/>
        <v>90.424999999999997</v>
      </c>
      <c r="P335" s="938">
        <v>97.3</v>
      </c>
      <c r="Q335" s="937">
        <f t="shared" si="9"/>
        <v>96.337000000000003</v>
      </c>
      <c r="R335" s="933"/>
      <c r="Z335" s="939"/>
      <c r="AA335" s="940"/>
      <c r="AB335" s="941"/>
    </row>
    <row r="336" spans="1:28">
      <c r="B336" s="584"/>
      <c r="C336" s="608" t="s">
        <v>420</v>
      </c>
      <c r="D336" s="944">
        <v>82</v>
      </c>
      <c r="E336" s="645">
        <v>1692</v>
      </c>
      <c r="F336" s="951">
        <v>127.7</v>
      </c>
      <c r="G336" s="1792">
        <v>89.2</v>
      </c>
      <c r="H336" s="645">
        <v>45410</v>
      </c>
      <c r="I336" s="943">
        <v>84.691999999999993</v>
      </c>
      <c r="J336" s="645">
        <v>1805014</v>
      </c>
      <c r="K336" s="943">
        <v>2.2570000000000001</v>
      </c>
      <c r="L336" s="1803">
        <v>96.748000000000005</v>
      </c>
      <c r="M336" s="933"/>
      <c r="N336" s="936">
        <v>278083</v>
      </c>
      <c r="O336" s="937">
        <f t="shared" si="8"/>
        <v>84.691999999999993</v>
      </c>
      <c r="P336" s="938">
        <v>97.6</v>
      </c>
      <c r="Q336" s="937">
        <f t="shared" si="9"/>
        <v>96.825000000000003</v>
      </c>
      <c r="R336" s="933"/>
      <c r="Z336" s="939"/>
      <c r="AA336" s="940"/>
      <c r="AB336" s="941"/>
    </row>
    <row r="337" spans="1:28">
      <c r="B337" s="584"/>
      <c r="C337" s="608" t="s">
        <v>421</v>
      </c>
      <c r="D337" s="944">
        <v>76.900000000000006</v>
      </c>
      <c r="E337" s="645">
        <v>1649.8</v>
      </c>
      <c r="F337" s="951">
        <v>111.1</v>
      </c>
      <c r="G337" s="1792">
        <v>90.4</v>
      </c>
      <c r="H337" s="645">
        <v>46571</v>
      </c>
      <c r="I337" s="943">
        <v>90.62</v>
      </c>
      <c r="J337" s="645">
        <v>4742373</v>
      </c>
      <c r="K337" s="943">
        <v>2.2639999999999998</v>
      </c>
      <c r="L337" s="1803">
        <v>98.156000000000006</v>
      </c>
      <c r="M337" s="933"/>
      <c r="N337" s="936">
        <v>269585</v>
      </c>
      <c r="O337" s="937">
        <f t="shared" si="8"/>
        <v>90.62</v>
      </c>
      <c r="P337" s="938">
        <v>98.2</v>
      </c>
      <c r="Q337" s="937">
        <f t="shared" si="9"/>
        <v>98.2</v>
      </c>
      <c r="R337" s="933"/>
      <c r="Z337" s="939"/>
      <c r="AA337" s="940"/>
      <c r="AB337" s="941"/>
    </row>
    <row r="338" spans="1:28">
      <c r="B338" s="584"/>
      <c r="C338" s="608" t="s">
        <v>422</v>
      </c>
      <c r="D338" s="944">
        <v>75.8</v>
      </c>
      <c r="E338" s="645">
        <v>1646.7</v>
      </c>
      <c r="F338" s="951">
        <v>107.3</v>
      </c>
      <c r="G338" s="1792">
        <v>90.3</v>
      </c>
      <c r="H338" s="645">
        <v>52372</v>
      </c>
      <c r="I338" s="943">
        <v>92.325999999999993</v>
      </c>
      <c r="J338" s="645">
        <v>33143282</v>
      </c>
      <c r="K338" s="943">
        <v>2.2690000000000001</v>
      </c>
      <c r="L338" s="1803">
        <v>97.745999999999995</v>
      </c>
      <c r="M338" s="933"/>
      <c r="N338" s="936">
        <v>265181</v>
      </c>
      <c r="O338" s="937">
        <f t="shared" si="8"/>
        <v>92.325999999999993</v>
      </c>
      <c r="P338" s="938">
        <v>97.8</v>
      </c>
      <c r="Q338" s="937">
        <f t="shared" si="9"/>
        <v>97.8</v>
      </c>
      <c r="R338" s="933"/>
      <c r="Z338" s="939"/>
      <c r="AA338" s="940"/>
      <c r="AB338" s="941"/>
    </row>
    <row r="339" spans="1:28">
      <c r="B339" s="584"/>
      <c r="C339" s="608" t="s">
        <v>423</v>
      </c>
      <c r="D339" s="944">
        <v>76</v>
      </c>
      <c r="E339" s="645">
        <v>1661.2</v>
      </c>
      <c r="F339" s="951">
        <v>112.2</v>
      </c>
      <c r="G339" s="1792">
        <v>90.3</v>
      </c>
      <c r="H339" s="645">
        <v>51584</v>
      </c>
      <c r="I339" s="943">
        <v>93.498000000000005</v>
      </c>
      <c r="J339" s="645">
        <v>7285298</v>
      </c>
      <c r="K339" s="943">
        <v>2.2730000000000001</v>
      </c>
      <c r="L339" s="1803">
        <v>98.045000000000002</v>
      </c>
      <c r="M339" s="933"/>
      <c r="N339" s="936">
        <v>271486</v>
      </c>
      <c r="O339" s="937">
        <f t="shared" si="8"/>
        <v>93.498000000000005</v>
      </c>
      <c r="P339" s="938">
        <v>97.7</v>
      </c>
      <c r="Q339" s="937">
        <f t="shared" si="9"/>
        <v>98.091999999999999</v>
      </c>
      <c r="R339" s="933"/>
      <c r="Z339" s="939"/>
      <c r="AA339" s="940"/>
      <c r="AB339" s="941"/>
    </row>
    <row r="340" spans="1:28">
      <c r="B340" s="584"/>
      <c r="C340" s="608" t="s">
        <v>424</v>
      </c>
      <c r="D340" s="944">
        <v>76</v>
      </c>
      <c r="E340" s="645">
        <v>1621.9</v>
      </c>
      <c r="F340" s="951">
        <v>113.6</v>
      </c>
      <c r="G340" s="1792">
        <v>90.5</v>
      </c>
      <c r="H340" s="645">
        <v>55320</v>
      </c>
      <c r="I340" s="943">
        <v>94.944999999999993</v>
      </c>
      <c r="J340" s="645">
        <v>2735453</v>
      </c>
      <c r="K340" s="943">
        <v>2.2690000000000001</v>
      </c>
      <c r="L340" s="1803">
        <v>97.629000000000005</v>
      </c>
      <c r="M340" s="933"/>
      <c r="N340" s="936">
        <v>330259</v>
      </c>
      <c r="O340" s="937">
        <f t="shared" si="8"/>
        <v>94.944999999999993</v>
      </c>
      <c r="P340" s="938">
        <v>97.1</v>
      </c>
      <c r="Q340" s="937">
        <f t="shared" si="9"/>
        <v>97.686000000000007</v>
      </c>
      <c r="R340" s="933"/>
      <c r="Z340" s="939"/>
      <c r="AA340" s="940"/>
      <c r="AB340" s="941"/>
    </row>
    <row r="341" spans="1:28">
      <c r="B341" s="584"/>
      <c r="C341" s="608" t="s">
        <v>425</v>
      </c>
      <c r="D341" s="944">
        <v>75.8</v>
      </c>
      <c r="E341" s="645">
        <v>1571.5</v>
      </c>
      <c r="F341" s="951">
        <v>117.5</v>
      </c>
      <c r="G341" s="1792">
        <v>89.9</v>
      </c>
      <c r="H341" s="645">
        <v>54514</v>
      </c>
      <c r="I341" s="943">
        <v>93.17</v>
      </c>
      <c r="J341" s="645">
        <v>6766896</v>
      </c>
      <c r="K341" s="943">
        <v>2.2629999999999999</v>
      </c>
      <c r="L341" s="1803">
        <v>98.045000000000002</v>
      </c>
      <c r="M341" s="933"/>
      <c r="N341" s="936">
        <v>284905</v>
      </c>
      <c r="O341" s="937">
        <f t="shared" si="8"/>
        <v>93.17</v>
      </c>
      <c r="P341" s="938">
        <v>97.7</v>
      </c>
      <c r="Q341" s="937">
        <f t="shared" si="9"/>
        <v>98.091999999999999</v>
      </c>
      <c r="R341" s="933"/>
      <c r="Z341" s="939"/>
      <c r="AA341" s="940"/>
      <c r="AB341" s="941"/>
    </row>
    <row r="342" spans="1:28">
      <c r="B342" s="584"/>
      <c r="C342" s="608" t="s">
        <v>426</v>
      </c>
      <c r="D342" s="944">
        <v>76</v>
      </c>
      <c r="E342" s="645">
        <v>1606</v>
      </c>
      <c r="F342" s="951">
        <v>107.4</v>
      </c>
      <c r="G342" s="1792">
        <v>89.9</v>
      </c>
      <c r="H342" s="645">
        <v>52583</v>
      </c>
      <c r="I342" s="943">
        <v>82.254000000000005</v>
      </c>
      <c r="J342" s="645">
        <v>2093558</v>
      </c>
      <c r="K342" s="943">
        <v>2.2370000000000001</v>
      </c>
      <c r="L342" s="1803">
        <v>98.141999999999996</v>
      </c>
      <c r="M342" s="933"/>
      <c r="N342" s="936">
        <v>273912</v>
      </c>
      <c r="O342" s="937">
        <f>ROUND(N342/N330*100,3)</f>
        <v>82.254000000000005</v>
      </c>
      <c r="P342" s="938">
        <v>97.5</v>
      </c>
      <c r="Q342" s="937">
        <f t="shared" ref="Q342:Q366" si="10">ROUND(P342/P330*100,3)</f>
        <v>98.186999999999998</v>
      </c>
      <c r="R342" s="933"/>
      <c r="Z342" s="939"/>
      <c r="AA342" s="940"/>
      <c r="AB342" s="941"/>
    </row>
    <row r="343" spans="1:28">
      <c r="B343" s="584"/>
      <c r="C343" s="608" t="s">
        <v>166</v>
      </c>
      <c r="D343" s="944">
        <v>75.2</v>
      </c>
      <c r="E343" s="645">
        <v>1570.4</v>
      </c>
      <c r="F343" s="951">
        <v>135</v>
      </c>
      <c r="G343" s="1792">
        <v>89.4</v>
      </c>
      <c r="H343" s="645">
        <v>53262</v>
      </c>
      <c r="I343" s="943">
        <v>90.7</v>
      </c>
      <c r="J343" s="645">
        <v>3798320</v>
      </c>
      <c r="K343" s="943">
        <v>2.2349999999999999</v>
      </c>
      <c r="L343" s="1803">
        <v>98.14</v>
      </c>
      <c r="M343" s="933"/>
      <c r="N343" s="936">
        <v>286915</v>
      </c>
      <c r="O343" s="937">
        <f>ROUND(N343/N331*100,3)</f>
        <v>90.7</v>
      </c>
      <c r="P343" s="938">
        <v>97.4</v>
      </c>
      <c r="Q343" s="937">
        <f t="shared" si="10"/>
        <v>98.185000000000002</v>
      </c>
      <c r="R343" s="933"/>
      <c r="Z343" s="939"/>
      <c r="AA343" s="940"/>
      <c r="AB343" s="941"/>
    </row>
    <row r="344" spans="1:28">
      <c r="B344" s="584"/>
      <c r="C344" s="608" t="s">
        <v>167</v>
      </c>
      <c r="D344" s="944">
        <v>74</v>
      </c>
      <c r="E344" s="645">
        <v>1552.2</v>
      </c>
      <c r="F344" s="951">
        <v>129</v>
      </c>
      <c r="G344" s="1792">
        <v>89.7</v>
      </c>
      <c r="H344" s="645">
        <v>48055</v>
      </c>
      <c r="I344" s="943">
        <v>107.952</v>
      </c>
      <c r="J344" s="645">
        <v>27824263</v>
      </c>
      <c r="K344" s="943">
        <v>2.2029999999999998</v>
      </c>
      <c r="L344" s="1803">
        <v>98.754000000000005</v>
      </c>
      <c r="M344" s="933"/>
      <c r="N344" s="936">
        <v>324915</v>
      </c>
      <c r="O344" s="937">
        <f>ROUND(N344/N332*100,3)</f>
        <v>107.952</v>
      </c>
      <c r="P344" s="938">
        <v>97.5</v>
      </c>
      <c r="Q344" s="937">
        <f t="shared" si="10"/>
        <v>98.784000000000006</v>
      </c>
      <c r="R344" s="933"/>
      <c r="Z344" s="939"/>
      <c r="AA344" s="940"/>
      <c r="AB344" s="941"/>
    </row>
    <row r="345" spans="1:28">
      <c r="B345" s="584"/>
      <c r="C345" s="611" t="s">
        <v>168</v>
      </c>
      <c r="D345" s="953">
        <v>74.900000000000006</v>
      </c>
      <c r="E345" s="645">
        <v>1518.9</v>
      </c>
      <c r="F345" s="951">
        <v>140.80000000000001</v>
      </c>
      <c r="G345" s="1792">
        <v>88.5</v>
      </c>
      <c r="H345" s="645">
        <v>46282</v>
      </c>
      <c r="I345" s="943">
        <v>109.94199999999999</v>
      </c>
      <c r="J345" s="645">
        <v>2459888</v>
      </c>
      <c r="K345" s="943">
        <v>2.2160000000000002</v>
      </c>
      <c r="L345" s="1803">
        <v>98.855000000000004</v>
      </c>
      <c r="M345" s="933"/>
      <c r="N345" s="936">
        <v>390147</v>
      </c>
      <c r="O345" s="937">
        <f>ROUND(N345/N333*100,3)</f>
        <v>109.94199999999999</v>
      </c>
      <c r="P345" s="938">
        <v>97.4</v>
      </c>
      <c r="Q345" s="937">
        <f t="shared" si="10"/>
        <v>98.882999999999996</v>
      </c>
      <c r="R345" s="933"/>
      <c r="Z345" s="939"/>
      <c r="AA345" s="940"/>
      <c r="AB345" s="941"/>
    </row>
    <row r="346" spans="1:28">
      <c r="A346" s="577">
        <v>2003</v>
      </c>
      <c r="B346" s="949" t="s">
        <v>184</v>
      </c>
      <c r="C346" s="606" t="s">
        <v>418</v>
      </c>
      <c r="D346" s="942">
        <v>78.599999999999994</v>
      </c>
      <c r="E346" s="641">
        <v>1562.021</v>
      </c>
      <c r="F346" s="950">
        <v>136.1</v>
      </c>
      <c r="G346" s="1793">
        <v>89</v>
      </c>
      <c r="H346" s="641">
        <v>45706</v>
      </c>
      <c r="I346" s="945">
        <v>102.92100000000001</v>
      </c>
      <c r="J346" s="641">
        <v>1958312</v>
      </c>
      <c r="K346" s="945">
        <v>2.4300000000000002</v>
      </c>
      <c r="L346" s="1805">
        <v>98.436000000000007</v>
      </c>
      <c r="M346" s="933"/>
      <c r="N346" s="936">
        <v>295431</v>
      </c>
      <c r="O346" s="937">
        <f>ROUND(N346/N334*100,3)</f>
        <v>102.92100000000001</v>
      </c>
      <c r="P346" s="938">
        <v>96.8</v>
      </c>
      <c r="Q346" s="937">
        <f t="shared" si="10"/>
        <v>98.474000000000004</v>
      </c>
      <c r="R346" s="933"/>
      <c r="Z346" s="939"/>
      <c r="AA346" s="940"/>
      <c r="AB346" s="941"/>
    </row>
    <row r="347" spans="1:28">
      <c r="B347" s="584"/>
      <c r="C347" s="608" t="s">
        <v>419</v>
      </c>
      <c r="D347" s="944">
        <v>78.7</v>
      </c>
      <c r="E347" s="645">
        <v>1509.752</v>
      </c>
      <c r="F347" s="951">
        <v>130</v>
      </c>
      <c r="G347" s="1792">
        <v>88.8</v>
      </c>
      <c r="H347" s="645">
        <v>43467</v>
      </c>
      <c r="I347" s="943">
        <v>97</v>
      </c>
      <c r="J347" s="645">
        <v>6052791</v>
      </c>
      <c r="K347" s="943">
        <v>2.4380000000000002</v>
      </c>
      <c r="L347" s="1803">
        <v>99.367999999999995</v>
      </c>
      <c r="M347" s="933"/>
      <c r="N347" s="936">
        <v>264454</v>
      </c>
      <c r="O347" s="937">
        <f t="shared" ref="O347:O370" si="11">ROUND(N347/N335*100,3)</f>
        <v>97</v>
      </c>
      <c r="P347" s="938">
        <v>96.7</v>
      </c>
      <c r="Q347" s="937">
        <f t="shared" si="10"/>
        <v>99.382999999999996</v>
      </c>
      <c r="R347" s="933"/>
      <c r="Z347" s="939"/>
      <c r="AA347" s="940"/>
      <c r="AB347" s="941"/>
    </row>
    <row r="348" spans="1:28">
      <c r="B348" s="584"/>
      <c r="C348" s="608" t="s">
        <v>420</v>
      </c>
      <c r="D348" s="944">
        <v>78.8</v>
      </c>
      <c r="E348" s="645">
        <v>1476.029</v>
      </c>
      <c r="F348" s="951">
        <v>133.4</v>
      </c>
      <c r="G348" s="1792">
        <v>88</v>
      </c>
      <c r="H348" s="645">
        <v>42189</v>
      </c>
      <c r="I348" s="943">
        <v>111.81399999999999</v>
      </c>
      <c r="J348" s="645">
        <v>2175017</v>
      </c>
      <c r="K348" s="943">
        <v>2.427</v>
      </c>
      <c r="L348" s="1803">
        <v>99.265000000000001</v>
      </c>
      <c r="M348" s="933"/>
      <c r="N348" s="936">
        <v>310937</v>
      </c>
      <c r="O348" s="937">
        <f t="shared" si="11"/>
        <v>111.81399999999999</v>
      </c>
      <c r="P348" s="938">
        <v>96.9</v>
      </c>
      <c r="Q348" s="937">
        <f t="shared" si="10"/>
        <v>99.283000000000001</v>
      </c>
      <c r="R348" s="933"/>
      <c r="Z348" s="939"/>
      <c r="AA348" s="940"/>
      <c r="AB348" s="941"/>
    </row>
    <row r="349" spans="1:28">
      <c r="B349" s="584"/>
      <c r="C349" s="608" t="s">
        <v>421</v>
      </c>
      <c r="D349" s="944">
        <v>78</v>
      </c>
      <c r="E349" s="645">
        <v>1496.6469999999999</v>
      </c>
      <c r="F349" s="951">
        <v>125.6</v>
      </c>
      <c r="G349" s="1792">
        <v>89.1</v>
      </c>
      <c r="H349" s="645">
        <v>41526</v>
      </c>
      <c r="I349" s="943">
        <v>110.10899999999999</v>
      </c>
      <c r="J349" s="645">
        <v>4922158</v>
      </c>
      <c r="K349" s="943">
        <v>2.4159999999999999</v>
      </c>
      <c r="L349" s="1803">
        <v>99.165000000000006</v>
      </c>
      <c r="M349" s="933"/>
      <c r="N349" s="936">
        <v>296836</v>
      </c>
      <c r="O349" s="937">
        <f t="shared" si="11"/>
        <v>110.10899999999999</v>
      </c>
      <c r="P349" s="938">
        <v>97.4</v>
      </c>
      <c r="Q349" s="937">
        <f t="shared" si="10"/>
        <v>99.185000000000002</v>
      </c>
      <c r="R349" s="933"/>
      <c r="Z349" s="939"/>
      <c r="AA349" s="940"/>
      <c r="AB349" s="941"/>
    </row>
    <row r="350" spans="1:28">
      <c r="B350" s="584"/>
      <c r="C350" s="608" t="s">
        <v>422</v>
      </c>
      <c r="D350" s="944">
        <v>77.099999999999994</v>
      </c>
      <c r="E350" s="645">
        <v>1485.6030000000001</v>
      </c>
      <c r="F350" s="951">
        <v>132.5</v>
      </c>
      <c r="G350" s="1792">
        <v>88.9</v>
      </c>
      <c r="H350" s="645">
        <v>44763</v>
      </c>
      <c r="I350" s="943">
        <v>116.89400000000001</v>
      </c>
      <c r="J350" s="645">
        <v>37725492</v>
      </c>
      <c r="K350" s="943">
        <v>2.41</v>
      </c>
      <c r="L350" s="1803">
        <v>99.686000000000007</v>
      </c>
      <c r="M350" s="933"/>
      <c r="N350" s="936">
        <v>309980</v>
      </c>
      <c r="O350" s="937">
        <f t="shared" si="11"/>
        <v>116.89400000000001</v>
      </c>
      <c r="P350" s="938">
        <v>97.5</v>
      </c>
      <c r="Q350" s="937">
        <f t="shared" si="10"/>
        <v>99.692999999999998</v>
      </c>
      <c r="R350" s="933"/>
      <c r="Z350" s="939"/>
      <c r="AA350" s="940"/>
      <c r="AB350" s="941"/>
    </row>
    <row r="351" spans="1:28">
      <c r="B351" s="584"/>
      <c r="C351" s="608" t="s">
        <v>423</v>
      </c>
      <c r="D351" s="944">
        <v>77.5</v>
      </c>
      <c r="E351" s="645">
        <v>1530.91</v>
      </c>
      <c r="F351" s="951">
        <v>142.6</v>
      </c>
      <c r="G351" s="1792">
        <v>88</v>
      </c>
      <c r="H351" s="645">
        <v>44800</v>
      </c>
      <c r="I351" s="943">
        <v>113.05200000000001</v>
      </c>
      <c r="J351" s="645">
        <v>3428135</v>
      </c>
      <c r="K351" s="943">
        <v>2.3980000000000001</v>
      </c>
      <c r="L351" s="1803">
        <v>99.58</v>
      </c>
      <c r="M351" s="933"/>
      <c r="N351" s="936">
        <v>306921</v>
      </c>
      <c r="O351" s="937">
        <f t="shared" si="11"/>
        <v>113.05200000000001</v>
      </c>
      <c r="P351" s="938">
        <v>97.3</v>
      </c>
      <c r="Q351" s="937">
        <f t="shared" si="10"/>
        <v>99.590999999999994</v>
      </c>
      <c r="R351" s="933"/>
      <c r="Z351" s="939"/>
      <c r="AA351" s="940"/>
      <c r="AB351" s="941"/>
    </row>
    <row r="352" spans="1:28">
      <c r="B352" s="584"/>
      <c r="C352" s="608" t="s">
        <v>424</v>
      </c>
      <c r="D352" s="944">
        <v>77.099999999999994</v>
      </c>
      <c r="E352" s="645">
        <v>1556.4</v>
      </c>
      <c r="F352" s="951">
        <v>120.4</v>
      </c>
      <c r="G352" s="1792">
        <v>88.6</v>
      </c>
      <c r="H352" s="645">
        <v>46567</v>
      </c>
      <c r="I352" s="943">
        <v>88.156999999999996</v>
      </c>
      <c r="J352" s="645">
        <v>3259261</v>
      </c>
      <c r="K352" s="943">
        <v>2.3919999999999999</v>
      </c>
      <c r="L352" s="1803">
        <v>100.10599999999999</v>
      </c>
      <c r="M352" s="933"/>
      <c r="N352" s="936">
        <v>291148</v>
      </c>
      <c r="O352" s="937">
        <f t="shared" si="11"/>
        <v>88.156999999999996</v>
      </c>
      <c r="P352" s="938">
        <v>97.2</v>
      </c>
      <c r="Q352" s="937">
        <f t="shared" si="10"/>
        <v>100.10299999999999</v>
      </c>
      <c r="R352" s="933"/>
      <c r="Z352" s="939"/>
      <c r="AA352" s="940"/>
      <c r="AB352" s="941"/>
    </row>
    <row r="353" spans="1:28">
      <c r="B353" s="584"/>
      <c r="C353" s="608" t="s">
        <v>425</v>
      </c>
      <c r="D353" s="944">
        <v>77.2</v>
      </c>
      <c r="E353" s="645">
        <v>1548.8</v>
      </c>
      <c r="F353" s="951">
        <v>108</v>
      </c>
      <c r="G353" s="1792">
        <v>86.6</v>
      </c>
      <c r="H353" s="645">
        <v>44732</v>
      </c>
      <c r="I353" s="943">
        <v>109.824</v>
      </c>
      <c r="J353" s="645">
        <v>5123426</v>
      </c>
      <c r="K353" s="943">
        <v>2.403</v>
      </c>
      <c r="L353" s="1803">
        <v>99.474999999999994</v>
      </c>
      <c r="M353" s="933"/>
      <c r="N353" s="936">
        <v>312894</v>
      </c>
      <c r="O353" s="937">
        <f t="shared" si="11"/>
        <v>109.824</v>
      </c>
      <c r="P353" s="938">
        <v>97.2</v>
      </c>
      <c r="Q353" s="937">
        <f t="shared" si="10"/>
        <v>99.488</v>
      </c>
      <c r="R353" s="933"/>
      <c r="Z353" s="939"/>
      <c r="AA353" s="940"/>
      <c r="AB353" s="941"/>
    </row>
    <row r="354" spans="1:28">
      <c r="B354" s="584"/>
      <c r="C354" s="608" t="s">
        <v>426</v>
      </c>
      <c r="D354" s="944">
        <v>78</v>
      </c>
      <c r="E354" s="645">
        <v>1550.4</v>
      </c>
      <c r="F354" s="951">
        <v>107</v>
      </c>
      <c r="G354" s="1792">
        <v>86.4</v>
      </c>
      <c r="H354" s="645">
        <v>43975</v>
      </c>
      <c r="I354" s="943">
        <v>94.405000000000001</v>
      </c>
      <c r="J354" s="645">
        <v>2073952</v>
      </c>
      <c r="K354" s="943">
        <v>2.3919999999999999</v>
      </c>
      <c r="L354" s="1803">
        <v>100.21</v>
      </c>
      <c r="M354" s="933"/>
      <c r="N354" s="936">
        <v>258587</v>
      </c>
      <c r="O354" s="937">
        <f t="shared" si="11"/>
        <v>94.405000000000001</v>
      </c>
      <c r="P354" s="938">
        <v>97.7</v>
      </c>
      <c r="Q354" s="937">
        <f t="shared" si="10"/>
        <v>100.205</v>
      </c>
      <c r="R354" s="933"/>
      <c r="Z354" s="939"/>
      <c r="AA354" s="940"/>
      <c r="AB354" s="941"/>
    </row>
    <row r="355" spans="1:28">
      <c r="B355" s="584"/>
      <c r="C355" s="608" t="s">
        <v>166</v>
      </c>
      <c r="D355" s="944">
        <v>76.099999999999994</v>
      </c>
      <c r="E355" s="645">
        <v>1568.8</v>
      </c>
      <c r="F355" s="951">
        <v>121.9</v>
      </c>
      <c r="G355" s="1792">
        <v>86.4</v>
      </c>
      <c r="H355" s="645">
        <v>41942</v>
      </c>
      <c r="I355" s="943">
        <v>96.825999999999993</v>
      </c>
      <c r="J355" s="645">
        <v>4241003</v>
      </c>
      <c r="K355" s="943">
        <v>2.4089999999999998</v>
      </c>
      <c r="L355" s="1803">
        <v>100</v>
      </c>
      <c r="M355" s="933"/>
      <c r="N355" s="936">
        <v>277809</v>
      </c>
      <c r="O355" s="937">
        <f t="shared" si="11"/>
        <v>96.825999999999993</v>
      </c>
      <c r="P355" s="938">
        <v>97.4</v>
      </c>
      <c r="Q355" s="937">
        <f t="shared" si="10"/>
        <v>100</v>
      </c>
      <c r="R355" s="933"/>
      <c r="Z355" s="939"/>
      <c r="AA355" s="940"/>
      <c r="AB355" s="941"/>
    </row>
    <row r="356" spans="1:28">
      <c r="B356" s="584"/>
      <c r="C356" s="608" t="s">
        <v>167</v>
      </c>
      <c r="D356" s="944">
        <v>75.8</v>
      </c>
      <c r="E356" s="645">
        <v>1541.9</v>
      </c>
      <c r="F356" s="951">
        <v>113.9</v>
      </c>
      <c r="G356" s="1792">
        <v>84.7</v>
      </c>
      <c r="H356" s="645">
        <v>37455</v>
      </c>
      <c r="I356" s="943">
        <v>88.373000000000005</v>
      </c>
      <c r="J356" s="645">
        <v>28299213</v>
      </c>
      <c r="K356" s="943">
        <v>2.403</v>
      </c>
      <c r="L356" s="1803">
        <v>99.578999999999994</v>
      </c>
      <c r="M356" s="933"/>
      <c r="N356" s="936">
        <v>287138</v>
      </c>
      <c r="O356" s="937">
        <f t="shared" si="11"/>
        <v>88.373000000000005</v>
      </c>
      <c r="P356" s="938">
        <v>97.1</v>
      </c>
      <c r="Q356" s="937">
        <f t="shared" si="10"/>
        <v>99.59</v>
      </c>
      <c r="R356" s="933"/>
      <c r="Z356" s="939"/>
      <c r="AA356" s="940"/>
      <c r="AB356" s="941"/>
    </row>
    <row r="357" spans="1:28">
      <c r="A357" s="921"/>
      <c r="B357" s="935"/>
      <c r="C357" s="611" t="s">
        <v>168</v>
      </c>
      <c r="D357" s="946">
        <v>75.2</v>
      </c>
      <c r="E357" s="652">
        <v>1481.5</v>
      </c>
      <c r="F357" s="952">
        <v>114.1</v>
      </c>
      <c r="G357" s="1794">
        <v>84</v>
      </c>
      <c r="H357" s="652">
        <v>36461</v>
      </c>
      <c r="I357" s="947">
        <v>86.447999999999993</v>
      </c>
      <c r="J357" s="652">
        <v>2194477</v>
      </c>
      <c r="K357" s="947">
        <v>2.3980000000000001</v>
      </c>
      <c r="L357" s="1804">
        <v>100</v>
      </c>
      <c r="M357" s="933"/>
      <c r="N357" s="936">
        <v>337276</v>
      </c>
      <c r="O357" s="937">
        <f t="shared" si="11"/>
        <v>86.447999999999993</v>
      </c>
      <c r="P357" s="938">
        <v>97.4</v>
      </c>
      <c r="Q357" s="937">
        <f t="shared" si="10"/>
        <v>100</v>
      </c>
      <c r="R357" s="933"/>
      <c r="Z357" s="939"/>
      <c r="AA357" s="940"/>
      <c r="AB357" s="941"/>
    </row>
    <row r="358" spans="1:28">
      <c r="A358" s="591">
        <v>2004</v>
      </c>
      <c r="B358" s="915" t="s">
        <v>185</v>
      </c>
      <c r="C358" s="606" t="s">
        <v>418</v>
      </c>
      <c r="D358" s="647">
        <v>75.099999999999994</v>
      </c>
      <c r="E358" s="669">
        <v>1563.4</v>
      </c>
      <c r="F358" s="951">
        <v>119.8</v>
      </c>
      <c r="G358" s="1792">
        <v>88.1</v>
      </c>
      <c r="H358" s="645">
        <v>34486</v>
      </c>
      <c r="I358" s="943">
        <v>106.65900000000001</v>
      </c>
      <c r="J358" s="645">
        <v>2497260</v>
      </c>
      <c r="K358" s="943">
        <v>2.395</v>
      </c>
      <c r="L358" s="1803">
        <v>100.10599999999999</v>
      </c>
      <c r="M358" s="933"/>
      <c r="N358" s="936">
        <v>315104</v>
      </c>
      <c r="O358" s="937">
        <f t="shared" si="11"/>
        <v>106.65900000000001</v>
      </c>
      <c r="P358" s="938">
        <v>96.9</v>
      </c>
      <c r="Q358" s="937">
        <f>ROUND(P358/P346*100,3)</f>
        <v>100.10299999999999</v>
      </c>
      <c r="R358" s="933"/>
      <c r="Z358" s="939"/>
      <c r="AA358" s="940"/>
      <c r="AB358" s="941"/>
    </row>
    <row r="359" spans="1:28">
      <c r="B359" s="584"/>
      <c r="C359" s="608" t="s">
        <v>419</v>
      </c>
      <c r="D359" s="647">
        <v>75.599999999999994</v>
      </c>
      <c r="E359" s="669">
        <v>1540.1</v>
      </c>
      <c r="F359" s="951">
        <v>146.6</v>
      </c>
      <c r="G359" s="1792">
        <v>88</v>
      </c>
      <c r="H359" s="645">
        <v>33037</v>
      </c>
      <c r="I359" s="943">
        <v>115.84399999999999</v>
      </c>
      <c r="J359" s="645">
        <v>7638959</v>
      </c>
      <c r="K359" s="943">
        <v>2.38</v>
      </c>
      <c r="L359" s="1803">
        <v>100.318</v>
      </c>
      <c r="M359" s="933"/>
      <c r="N359" s="936">
        <v>306354</v>
      </c>
      <c r="O359" s="937">
        <f t="shared" si="11"/>
        <v>115.84399999999999</v>
      </c>
      <c r="P359" s="938">
        <v>97</v>
      </c>
      <c r="Q359" s="937">
        <f t="shared" si="10"/>
        <v>100.31</v>
      </c>
      <c r="R359" s="933"/>
      <c r="Z359" s="939"/>
      <c r="AA359" s="940"/>
      <c r="AB359" s="941"/>
    </row>
    <row r="360" spans="1:28">
      <c r="B360" s="584"/>
      <c r="C360" s="608" t="s">
        <v>420</v>
      </c>
      <c r="D360" s="647">
        <v>75.5</v>
      </c>
      <c r="E360" s="669">
        <v>1515.1</v>
      </c>
      <c r="F360" s="951">
        <v>117.8</v>
      </c>
      <c r="G360" s="1792">
        <v>88.5</v>
      </c>
      <c r="H360" s="645">
        <v>32665</v>
      </c>
      <c r="I360" s="943">
        <v>106.41800000000001</v>
      </c>
      <c r="J360" s="645">
        <v>1218907</v>
      </c>
      <c r="K360" s="943">
        <v>2.363</v>
      </c>
      <c r="L360" s="1803">
        <v>100.212</v>
      </c>
      <c r="M360" s="933"/>
      <c r="N360" s="936">
        <v>330894</v>
      </c>
      <c r="O360" s="937">
        <f t="shared" si="11"/>
        <v>106.41800000000001</v>
      </c>
      <c r="P360" s="938">
        <v>97.1</v>
      </c>
      <c r="Q360" s="937">
        <f>ROUND(P360/P348*100,3)</f>
        <v>100.206</v>
      </c>
      <c r="R360" s="933"/>
      <c r="Z360" s="939"/>
      <c r="AA360" s="940"/>
      <c r="AB360" s="941"/>
    </row>
    <row r="361" spans="1:28">
      <c r="B361" s="584"/>
      <c r="C361" s="608" t="s">
        <v>421</v>
      </c>
      <c r="D361" s="647">
        <v>75.099999999999994</v>
      </c>
      <c r="E361" s="669">
        <v>1657</v>
      </c>
      <c r="F361" s="951">
        <v>125.9</v>
      </c>
      <c r="G361" s="1792">
        <v>87.9</v>
      </c>
      <c r="H361" s="645">
        <v>32302</v>
      </c>
      <c r="I361" s="943">
        <v>98.933999999999997</v>
      </c>
      <c r="J361" s="645">
        <v>5252015</v>
      </c>
      <c r="K361" s="943">
        <v>2.37</v>
      </c>
      <c r="L361" s="1803">
        <v>99.683999999999997</v>
      </c>
      <c r="M361" s="933"/>
      <c r="N361" s="936">
        <v>293671</v>
      </c>
      <c r="O361" s="937">
        <f t="shared" si="11"/>
        <v>98.933999999999997</v>
      </c>
      <c r="P361" s="938">
        <v>97.1</v>
      </c>
      <c r="Q361" s="937">
        <f t="shared" si="10"/>
        <v>99.691999999999993</v>
      </c>
      <c r="R361" s="933"/>
      <c r="Z361" s="939"/>
      <c r="AA361" s="940"/>
      <c r="AB361" s="941"/>
    </row>
    <row r="362" spans="1:28">
      <c r="B362" s="584"/>
      <c r="C362" s="608" t="s">
        <v>422</v>
      </c>
      <c r="D362" s="647">
        <v>75.7</v>
      </c>
      <c r="E362" s="669">
        <v>1688</v>
      </c>
      <c r="F362" s="951">
        <v>121.3</v>
      </c>
      <c r="G362" s="1792">
        <v>88</v>
      </c>
      <c r="H362" s="645">
        <v>32323</v>
      </c>
      <c r="I362" s="943">
        <v>79.822000000000003</v>
      </c>
      <c r="J362" s="645">
        <v>48136135</v>
      </c>
      <c r="K362" s="943">
        <v>2.38</v>
      </c>
      <c r="L362" s="1803">
        <v>99.79</v>
      </c>
      <c r="M362" s="933"/>
      <c r="N362" s="936">
        <v>247433</v>
      </c>
      <c r="O362" s="937">
        <f t="shared" si="11"/>
        <v>79.822000000000003</v>
      </c>
      <c r="P362" s="938">
        <v>97.3</v>
      </c>
      <c r="Q362" s="937">
        <f t="shared" si="10"/>
        <v>99.795000000000002</v>
      </c>
      <c r="R362" s="933"/>
      <c r="Z362" s="939"/>
      <c r="AA362" s="940"/>
      <c r="AB362" s="941"/>
    </row>
    <row r="363" spans="1:28">
      <c r="B363" s="584"/>
      <c r="C363" s="608" t="s">
        <v>423</v>
      </c>
      <c r="D363" s="647">
        <v>74.7</v>
      </c>
      <c r="E363" s="669">
        <v>1701</v>
      </c>
      <c r="F363" s="951">
        <v>120.7</v>
      </c>
      <c r="G363" s="1792">
        <v>87.4</v>
      </c>
      <c r="H363" s="645">
        <v>36100</v>
      </c>
      <c r="I363" s="943">
        <v>74.338999999999999</v>
      </c>
      <c r="J363" s="645">
        <v>4138694</v>
      </c>
      <c r="K363" s="943">
        <v>2.375</v>
      </c>
      <c r="L363" s="1803">
        <v>100.316</v>
      </c>
      <c r="M363" s="933"/>
      <c r="N363" s="936">
        <v>228162</v>
      </c>
      <c r="O363" s="937">
        <f t="shared" si="11"/>
        <v>74.338999999999999</v>
      </c>
      <c r="P363" s="938">
        <v>97.6</v>
      </c>
      <c r="Q363" s="937">
        <f>ROUND(P363/P351*100,3)</f>
        <v>100.30800000000001</v>
      </c>
      <c r="R363" s="933"/>
      <c r="Z363" s="939"/>
      <c r="AA363" s="940"/>
      <c r="AB363" s="941"/>
    </row>
    <row r="364" spans="1:28">
      <c r="B364" s="584"/>
      <c r="C364" s="608" t="s">
        <v>424</v>
      </c>
      <c r="D364" s="647">
        <v>74.7</v>
      </c>
      <c r="E364" s="669">
        <v>1659</v>
      </c>
      <c r="F364" s="951">
        <v>139.9</v>
      </c>
      <c r="G364" s="1792">
        <v>87.8</v>
      </c>
      <c r="H364" s="645">
        <v>36484</v>
      </c>
      <c r="I364" s="943">
        <v>92.867000000000004</v>
      </c>
      <c r="J364" s="645">
        <v>2903960</v>
      </c>
      <c r="K364" s="943">
        <v>2.379</v>
      </c>
      <c r="L364" s="1803">
        <v>100.105</v>
      </c>
      <c r="M364" s="933"/>
      <c r="N364" s="936">
        <v>270380</v>
      </c>
      <c r="O364" s="937">
        <f t="shared" si="11"/>
        <v>92.867000000000004</v>
      </c>
      <c r="P364" s="938">
        <v>97.3</v>
      </c>
      <c r="Q364" s="937">
        <f t="shared" si="10"/>
        <v>100.10299999999999</v>
      </c>
      <c r="R364" s="933"/>
      <c r="Z364" s="939"/>
      <c r="AA364" s="940"/>
      <c r="AB364" s="941"/>
    </row>
    <row r="365" spans="1:28">
      <c r="B365" s="584"/>
      <c r="C365" s="608" t="s">
        <v>425</v>
      </c>
      <c r="D365" s="647">
        <v>75</v>
      </c>
      <c r="E365" s="669">
        <v>1599</v>
      </c>
      <c r="F365" s="951">
        <v>127.5</v>
      </c>
      <c r="G365" s="1792">
        <v>87.4</v>
      </c>
      <c r="H365" s="645">
        <v>37270</v>
      </c>
      <c r="I365" s="943">
        <v>80.134</v>
      </c>
      <c r="J365" s="645">
        <v>7972673</v>
      </c>
      <c r="K365" s="943">
        <v>2.3769999999999998</v>
      </c>
      <c r="L365" s="1803">
        <v>100.316</v>
      </c>
      <c r="M365" s="933"/>
      <c r="N365" s="936">
        <v>250736</v>
      </c>
      <c r="O365" s="937">
        <f>ROUND(N365/N353*100,3)</f>
        <v>80.134</v>
      </c>
      <c r="P365" s="938">
        <v>97.5</v>
      </c>
      <c r="Q365" s="937">
        <f t="shared" si="10"/>
        <v>100.309</v>
      </c>
      <c r="R365" s="933"/>
      <c r="Z365" s="939"/>
      <c r="AA365" s="940"/>
      <c r="AB365" s="941"/>
    </row>
    <row r="366" spans="1:28">
      <c r="B366" s="584"/>
      <c r="C366" s="608" t="s">
        <v>426</v>
      </c>
      <c r="D366" s="647">
        <v>74.3</v>
      </c>
      <c r="E366" s="669">
        <v>1671</v>
      </c>
      <c r="F366" s="951">
        <v>132.4</v>
      </c>
      <c r="G366" s="1792">
        <v>86.4</v>
      </c>
      <c r="H366" s="645">
        <v>35781</v>
      </c>
      <c r="I366" s="943">
        <v>99.534999999999997</v>
      </c>
      <c r="J366" s="645">
        <v>2553960</v>
      </c>
      <c r="K366" s="943">
        <v>2.3519999999999999</v>
      </c>
      <c r="L366" s="1803">
        <v>100.52500000000001</v>
      </c>
      <c r="M366" s="933"/>
      <c r="N366" s="936">
        <v>257384</v>
      </c>
      <c r="O366" s="937">
        <f t="shared" si="11"/>
        <v>99.534999999999997</v>
      </c>
      <c r="P366" s="938">
        <v>98.2</v>
      </c>
      <c r="Q366" s="937">
        <f t="shared" si="10"/>
        <v>100.512</v>
      </c>
      <c r="R366" s="933"/>
      <c r="Z366" s="939"/>
      <c r="AA366" s="940"/>
      <c r="AB366" s="941"/>
    </row>
    <row r="367" spans="1:28">
      <c r="B367" s="584"/>
      <c r="C367" s="608" t="s">
        <v>166</v>
      </c>
      <c r="D367" s="647">
        <v>74.5</v>
      </c>
      <c r="E367" s="669">
        <v>1727</v>
      </c>
      <c r="F367" s="951">
        <v>131.19999999999999</v>
      </c>
      <c r="G367" s="1792">
        <v>86.8</v>
      </c>
      <c r="H367" s="645">
        <v>32982</v>
      </c>
      <c r="I367" s="943">
        <v>86.899000000000001</v>
      </c>
      <c r="J367" s="645">
        <v>5246238</v>
      </c>
      <c r="K367" s="943">
        <v>2.3460000000000001</v>
      </c>
      <c r="L367" s="1803">
        <v>101.684</v>
      </c>
      <c r="M367" s="933"/>
      <c r="N367" s="936">
        <v>241414</v>
      </c>
      <c r="O367" s="937">
        <f>ROUND(N367/N355*100,3)</f>
        <v>86.899000000000001</v>
      </c>
      <c r="P367" s="938">
        <v>99</v>
      </c>
      <c r="Q367" s="937">
        <f>ROUND(P367/P355*100,3)</f>
        <v>101.643</v>
      </c>
      <c r="R367" s="933"/>
      <c r="Z367" s="939"/>
      <c r="AA367" s="940"/>
      <c r="AB367" s="941"/>
    </row>
    <row r="368" spans="1:28">
      <c r="B368" s="584"/>
      <c r="C368" s="608" t="s">
        <v>167</v>
      </c>
      <c r="D368" s="647">
        <v>75.3</v>
      </c>
      <c r="E368" s="669">
        <v>1731</v>
      </c>
      <c r="F368" s="951">
        <v>140.1</v>
      </c>
      <c r="G368" s="1792">
        <v>87.2</v>
      </c>
      <c r="H368" s="645">
        <v>31771</v>
      </c>
      <c r="I368" s="943">
        <v>88.694999999999993</v>
      </c>
      <c r="J368" s="645">
        <v>34978533</v>
      </c>
      <c r="K368" s="943">
        <v>2.3380000000000001</v>
      </c>
      <c r="L368" s="1803">
        <v>101.795</v>
      </c>
      <c r="M368" s="933"/>
      <c r="N368" s="936">
        <v>254677</v>
      </c>
      <c r="O368" s="937">
        <f>ROUND(N368/N356*100,3)</f>
        <v>88.694999999999993</v>
      </c>
      <c r="P368" s="938">
        <v>98.8</v>
      </c>
      <c r="Q368" s="937">
        <f>ROUND(P368/P356*100,3)</f>
        <v>101.751</v>
      </c>
      <c r="R368" s="933"/>
      <c r="Z368" s="939"/>
      <c r="AA368" s="940"/>
      <c r="AB368" s="941"/>
    </row>
    <row r="369" spans="1:28">
      <c r="B369" s="584"/>
      <c r="C369" s="611" t="s">
        <v>168</v>
      </c>
      <c r="D369" s="647">
        <v>76</v>
      </c>
      <c r="E369" s="669">
        <v>1665</v>
      </c>
      <c r="F369" s="951">
        <v>137</v>
      </c>
      <c r="G369" s="1792">
        <v>87.4</v>
      </c>
      <c r="H369" s="645">
        <v>30074</v>
      </c>
      <c r="I369" s="943">
        <v>86.295000000000002</v>
      </c>
      <c r="J369" s="645">
        <v>2651551</v>
      </c>
      <c r="K369" s="943">
        <v>2.3180000000000001</v>
      </c>
      <c r="L369" s="1803">
        <v>100.73699999999999</v>
      </c>
      <c r="M369" s="933"/>
      <c r="N369" s="936">
        <v>291053</v>
      </c>
      <c r="O369" s="937">
        <f t="shared" si="11"/>
        <v>86.295000000000002</v>
      </c>
      <c r="P369" s="938">
        <v>98.1</v>
      </c>
      <c r="Q369" s="937">
        <f>ROUND(P369/P357*100,3)</f>
        <v>100.71899999999999</v>
      </c>
      <c r="R369" s="933"/>
      <c r="Z369" s="939"/>
      <c r="AA369" s="940"/>
      <c r="AB369" s="941"/>
    </row>
    <row r="370" spans="1:28">
      <c r="A370" s="577">
        <v>2005</v>
      </c>
      <c r="B370" s="949" t="s">
        <v>186</v>
      </c>
      <c r="C370" s="606" t="s">
        <v>418</v>
      </c>
      <c r="D370" s="655">
        <v>77.099999999999994</v>
      </c>
      <c r="E370" s="666">
        <v>1677</v>
      </c>
      <c r="F370" s="950">
        <v>127.1</v>
      </c>
      <c r="G370" s="1793">
        <v>86.5</v>
      </c>
      <c r="H370" s="641">
        <v>28408</v>
      </c>
      <c r="I370" s="945">
        <v>77.281999999999996</v>
      </c>
      <c r="J370" s="641">
        <v>2641751</v>
      </c>
      <c r="K370" s="945">
        <v>2.3199999999999998</v>
      </c>
      <c r="L370" s="1805">
        <v>100.63500000000001</v>
      </c>
      <c r="M370" s="933"/>
      <c r="N370" s="936">
        <v>243520</v>
      </c>
      <c r="O370" s="937">
        <f t="shared" si="11"/>
        <v>77.281999999999996</v>
      </c>
      <c r="P370" s="938">
        <v>97.5</v>
      </c>
      <c r="Q370" s="937">
        <f>ROUND(P370/P358*100,3)</f>
        <v>100.619</v>
      </c>
      <c r="R370" s="933"/>
      <c r="Z370" s="939"/>
      <c r="AA370" s="940"/>
      <c r="AB370" s="941"/>
    </row>
    <row r="371" spans="1:28">
      <c r="B371" s="584"/>
      <c r="C371" s="608" t="s">
        <v>419</v>
      </c>
      <c r="D371" s="647">
        <v>77.099999999999994</v>
      </c>
      <c r="E371" s="669">
        <v>1725</v>
      </c>
      <c r="F371" s="951">
        <v>137.6</v>
      </c>
      <c r="G371" s="1792">
        <v>86.9</v>
      </c>
      <c r="H371" s="645">
        <v>27725</v>
      </c>
      <c r="I371" s="943">
        <v>77.622</v>
      </c>
      <c r="J371" s="645">
        <v>8864267</v>
      </c>
      <c r="K371" s="943">
        <v>2.3079999999999998</v>
      </c>
      <c r="L371" s="1803">
        <v>100.211</v>
      </c>
      <c r="M371" s="933"/>
      <c r="N371" s="936">
        <v>237799</v>
      </c>
      <c r="O371" s="937">
        <f>ROUND(N371/N359*100,3)</f>
        <v>77.622</v>
      </c>
      <c r="P371" s="938">
        <v>97.2</v>
      </c>
      <c r="Q371" s="937">
        <f>ROUND(P371/P359*100,3)</f>
        <v>100.206</v>
      </c>
      <c r="R371" s="933"/>
      <c r="Z371" s="939"/>
      <c r="AA371" s="940"/>
      <c r="AB371" s="941"/>
    </row>
    <row r="372" spans="1:28">
      <c r="B372" s="584"/>
      <c r="C372" s="608" t="s">
        <v>420</v>
      </c>
      <c r="D372" s="647">
        <v>77.900000000000006</v>
      </c>
      <c r="E372" s="669">
        <v>1745</v>
      </c>
      <c r="F372" s="951">
        <v>134.30000000000001</v>
      </c>
      <c r="G372" s="1792">
        <v>87</v>
      </c>
      <c r="H372" s="645">
        <v>28090</v>
      </c>
      <c r="I372" s="943">
        <v>77.599000000000004</v>
      </c>
      <c r="J372" s="645">
        <v>2157507</v>
      </c>
      <c r="K372" s="943">
        <v>2.2730000000000001</v>
      </c>
      <c r="L372" s="1803">
        <v>100.739</v>
      </c>
      <c r="M372" s="933"/>
      <c r="N372" s="936">
        <v>256770</v>
      </c>
      <c r="O372" s="937">
        <f t="shared" ref="O372:O405" si="12">ROUND(N372/N360*100,3)</f>
        <v>77.599000000000004</v>
      </c>
      <c r="P372" s="938">
        <v>97.8</v>
      </c>
      <c r="Q372" s="937">
        <f t="shared" ref="Q372:Q381" si="13">ROUND(P372/P360*100,3)</f>
        <v>100.721</v>
      </c>
      <c r="R372" s="933"/>
      <c r="Z372" s="939"/>
      <c r="AA372" s="940"/>
      <c r="AB372" s="941"/>
    </row>
    <row r="373" spans="1:28">
      <c r="B373" s="584"/>
      <c r="C373" s="608" t="s">
        <v>421</v>
      </c>
      <c r="D373" s="647">
        <v>79</v>
      </c>
      <c r="E373" s="669">
        <v>1793</v>
      </c>
      <c r="F373" s="951">
        <v>160.4</v>
      </c>
      <c r="G373" s="1792">
        <v>87.9</v>
      </c>
      <c r="H373" s="645">
        <v>26725</v>
      </c>
      <c r="I373" s="943">
        <v>85.3</v>
      </c>
      <c r="J373" s="645">
        <v>5640298</v>
      </c>
      <c r="K373" s="943">
        <v>2.2719999999999998</v>
      </c>
      <c r="L373" s="1803">
        <v>100.52800000000001</v>
      </c>
      <c r="M373" s="933"/>
      <c r="N373" s="936">
        <v>250501</v>
      </c>
      <c r="O373" s="937">
        <f t="shared" si="12"/>
        <v>85.3</v>
      </c>
      <c r="P373" s="938">
        <v>97.6</v>
      </c>
      <c r="Q373" s="937">
        <f t="shared" si="13"/>
        <v>100.515</v>
      </c>
      <c r="R373" s="933"/>
      <c r="Z373" s="939"/>
      <c r="AA373" s="940"/>
      <c r="AB373" s="941"/>
    </row>
    <row r="374" spans="1:28">
      <c r="B374" s="584"/>
      <c r="C374" s="608" t="s">
        <v>422</v>
      </c>
      <c r="D374" s="647">
        <v>79.400000000000006</v>
      </c>
      <c r="E374" s="669">
        <v>1787</v>
      </c>
      <c r="F374" s="951">
        <v>141.80000000000001</v>
      </c>
      <c r="G374" s="1792">
        <v>90.5</v>
      </c>
      <c r="H374" s="645">
        <v>29787</v>
      </c>
      <c r="I374" s="943">
        <v>97.025000000000006</v>
      </c>
      <c r="J374" s="645">
        <v>59858833</v>
      </c>
      <c r="K374" s="943">
        <v>2.2730000000000001</v>
      </c>
      <c r="L374" s="1803">
        <v>100.63200000000001</v>
      </c>
      <c r="M374" s="933"/>
      <c r="N374" s="936">
        <v>240073</v>
      </c>
      <c r="O374" s="937">
        <f>ROUND(N374/N362*100,3)</f>
        <v>97.025000000000006</v>
      </c>
      <c r="P374" s="938">
        <v>97.9</v>
      </c>
      <c r="Q374" s="937">
        <f t="shared" si="13"/>
        <v>100.617</v>
      </c>
      <c r="R374" s="933"/>
      <c r="Z374" s="939"/>
      <c r="AA374" s="940"/>
      <c r="AB374" s="941"/>
    </row>
    <row r="375" spans="1:28">
      <c r="B375" s="584"/>
      <c r="C375" s="608" t="s">
        <v>423</v>
      </c>
      <c r="D375" s="647">
        <v>78.599999999999994</v>
      </c>
      <c r="E375" s="669">
        <v>1830</v>
      </c>
      <c r="F375" s="951">
        <v>149.5</v>
      </c>
      <c r="G375" s="1792">
        <v>87.6</v>
      </c>
      <c r="H375" s="645">
        <v>31601</v>
      </c>
      <c r="I375" s="943">
        <v>111.911</v>
      </c>
      <c r="J375" s="645">
        <v>6942509</v>
      </c>
      <c r="K375" s="943">
        <v>2.2629999999999999</v>
      </c>
      <c r="L375" s="1803">
        <v>99.474999999999994</v>
      </c>
      <c r="M375" s="933"/>
      <c r="N375" s="936">
        <v>255339</v>
      </c>
      <c r="O375" s="937">
        <f t="shared" si="12"/>
        <v>111.911</v>
      </c>
      <c r="P375" s="938">
        <v>97.1</v>
      </c>
      <c r="Q375" s="937">
        <f t="shared" si="13"/>
        <v>99.488</v>
      </c>
      <c r="R375" s="933"/>
      <c r="Z375" s="939"/>
      <c r="AA375" s="940"/>
      <c r="AB375" s="941"/>
    </row>
    <row r="376" spans="1:28">
      <c r="B376" s="584"/>
      <c r="C376" s="608" t="s">
        <v>424</v>
      </c>
      <c r="D376" s="647">
        <v>78.599999999999994</v>
      </c>
      <c r="E376" s="669">
        <v>1818</v>
      </c>
      <c r="F376" s="951">
        <v>137.80000000000001</v>
      </c>
      <c r="G376" s="1792">
        <v>87.5</v>
      </c>
      <c r="H376" s="645">
        <v>31595</v>
      </c>
      <c r="I376" s="943">
        <v>88.728999999999999</v>
      </c>
      <c r="J376" s="645">
        <v>3142423</v>
      </c>
      <c r="K376" s="943">
        <v>2.25</v>
      </c>
      <c r="L376" s="1803">
        <v>99.789000000000001</v>
      </c>
      <c r="M376" s="933"/>
      <c r="N376" s="936">
        <v>239905</v>
      </c>
      <c r="O376" s="937">
        <f t="shared" si="12"/>
        <v>88.728999999999999</v>
      </c>
      <c r="P376" s="938">
        <v>97.1</v>
      </c>
      <c r="Q376" s="937">
        <f t="shared" si="13"/>
        <v>99.793999999999997</v>
      </c>
      <c r="R376" s="933"/>
      <c r="Z376" s="939"/>
      <c r="AA376" s="940"/>
      <c r="AB376" s="941"/>
    </row>
    <row r="377" spans="1:28">
      <c r="B377" s="584"/>
      <c r="C377" s="608" t="s">
        <v>425</v>
      </c>
      <c r="D377" s="647">
        <v>79.2</v>
      </c>
      <c r="E377" s="669">
        <v>1814</v>
      </c>
      <c r="F377" s="951">
        <v>178.9</v>
      </c>
      <c r="G377" s="1792">
        <v>87.7</v>
      </c>
      <c r="H377" s="645">
        <v>33584</v>
      </c>
      <c r="I377" s="943">
        <v>114.917</v>
      </c>
      <c r="J377" s="645">
        <v>9153338</v>
      </c>
      <c r="K377" s="943">
        <v>2.2490000000000001</v>
      </c>
      <c r="L377" s="1803">
        <v>99.685000000000002</v>
      </c>
      <c r="M377" s="933"/>
      <c r="N377" s="936">
        <v>288138</v>
      </c>
      <c r="O377" s="937">
        <f t="shared" si="12"/>
        <v>114.917</v>
      </c>
      <c r="P377" s="938">
        <v>97.2</v>
      </c>
      <c r="Q377" s="937">
        <f t="shared" si="13"/>
        <v>99.691999999999993</v>
      </c>
      <c r="R377" s="933"/>
      <c r="Z377" s="939"/>
      <c r="AA377" s="940"/>
      <c r="AB377" s="941"/>
    </row>
    <row r="378" spans="1:28">
      <c r="B378" s="584"/>
      <c r="C378" s="608" t="s">
        <v>426</v>
      </c>
      <c r="D378" s="647">
        <v>79.2</v>
      </c>
      <c r="E378" s="669">
        <v>1765</v>
      </c>
      <c r="F378" s="951">
        <v>153</v>
      </c>
      <c r="G378" s="1792">
        <v>88.1</v>
      </c>
      <c r="H378" s="645">
        <v>31115</v>
      </c>
      <c r="I378" s="943">
        <v>92.759</v>
      </c>
      <c r="J378" s="645">
        <v>2163294</v>
      </c>
      <c r="K378" s="943">
        <v>2.2360000000000002</v>
      </c>
      <c r="L378" s="1803">
        <v>99.373999999999995</v>
      </c>
      <c r="M378" s="933"/>
      <c r="N378" s="936">
        <v>238746</v>
      </c>
      <c r="O378" s="937">
        <f t="shared" si="12"/>
        <v>92.759</v>
      </c>
      <c r="P378" s="938">
        <v>97.6</v>
      </c>
      <c r="Q378" s="937">
        <f t="shared" si="13"/>
        <v>99.388999999999996</v>
      </c>
      <c r="R378" s="933"/>
      <c r="Z378" s="939"/>
      <c r="AA378" s="940"/>
      <c r="AB378" s="941"/>
    </row>
    <row r="379" spans="1:28">
      <c r="B379" s="584"/>
      <c r="C379" s="608" t="s">
        <v>166</v>
      </c>
      <c r="D379" s="647">
        <v>80.5</v>
      </c>
      <c r="E379" s="669">
        <v>1758</v>
      </c>
      <c r="F379" s="951">
        <v>148.80000000000001</v>
      </c>
      <c r="G379" s="1792">
        <v>87.6</v>
      </c>
      <c r="H379" s="645">
        <v>29731</v>
      </c>
      <c r="I379" s="943">
        <v>119.40900000000001</v>
      </c>
      <c r="J379" s="645">
        <v>5031134</v>
      </c>
      <c r="K379" s="943">
        <v>2.2360000000000002</v>
      </c>
      <c r="L379" s="1803">
        <v>98.447000000000003</v>
      </c>
      <c r="M379" s="933"/>
      <c r="N379" s="936">
        <v>288270</v>
      </c>
      <c r="O379" s="937">
        <f>ROUND(N379/N367*100,3)</f>
        <v>119.40900000000001</v>
      </c>
      <c r="P379" s="938">
        <v>97.5</v>
      </c>
      <c r="Q379" s="937">
        <f t="shared" si="13"/>
        <v>98.484999999999999</v>
      </c>
      <c r="R379" s="933"/>
      <c r="Z379" s="939"/>
      <c r="AA379" s="940"/>
      <c r="AB379" s="941"/>
    </row>
    <row r="380" spans="1:28">
      <c r="B380" s="584"/>
      <c r="C380" s="608" t="s">
        <v>167</v>
      </c>
      <c r="D380" s="647">
        <v>80.400000000000006</v>
      </c>
      <c r="E380" s="669">
        <v>1701</v>
      </c>
      <c r="F380" s="951">
        <v>155.6</v>
      </c>
      <c r="G380" s="1792">
        <v>87.6</v>
      </c>
      <c r="H380" s="645">
        <v>28568</v>
      </c>
      <c r="I380" s="943">
        <v>104.17700000000001</v>
      </c>
      <c r="J380" s="645">
        <v>42665041</v>
      </c>
      <c r="K380" s="943">
        <v>2.2410000000000001</v>
      </c>
      <c r="L380" s="1803">
        <v>98.34</v>
      </c>
      <c r="M380" s="933"/>
      <c r="N380" s="936">
        <v>265315</v>
      </c>
      <c r="O380" s="937">
        <f t="shared" si="12"/>
        <v>104.17700000000001</v>
      </c>
      <c r="P380" s="938">
        <v>97.2</v>
      </c>
      <c r="Q380" s="937">
        <f t="shared" si="13"/>
        <v>98.381</v>
      </c>
      <c r="R380" s="933"/>
      <c r="Z380" s="939"/>
      <c r="AA380" s="940"/>
      <c r="AB380" s="941"/>
    </row>
    <row r="381" spans="1:28">
      <c r="A381" s="921"/>
      <c r="B381" s="935"/>
      <c r="C381" s="611" t="s">
        <v>168</v>
      </c>
      <c r="D381" s="649">
        <v>79.400000000000006</v>
      </c>
      <c r="E381" s="674">
        <v>1663</v>
      </c>
      <c r="F381" s="952">
        <v>157</v>
      </c>
      <c r="G381" s="1794">
        <v>87.4</v>
      </c>
      <c r="H381" s="652">
        <v>27305</v>
      </c>
      <c r="I381" s="947">
        <v>108.012</v>
      </c>
      <c r="J381" s="652">
        <v>2597652</v>
      </c>
      <c r="K381" s="947">
        <v>2.2280000000000002</v>
      </c>
      <c r="L381" s="1804">
        <v>99.06</v>
      </c>
      <c r="M381" s="933"/>
      <c r="N381" s="936">
        <v>314372</v>
      </c>
      <c r="O381" s="937">
        <f t="shared" si="12"/>
        <v>108.012</v>
      </c>
      <c r="P381" s="938">
        <v>97.2</v>
      </c>
      <c r="Q381" s="937">
        <f t="shared" si="13"/>
        <v>99.082999999999998</v>
      </c>
      <c r="R381" s="933"/>
      <c r="Z381" s="939"/>
      <c r="AA381" s="940"/>
      <c r="AB381" s="941"/>
    </row>
    <row r="382" spans="1:28">
      <c r="A382" s="591">
        <v>2006</v>
      </c>
      <c r="B382" s="915" t="s">
        <v>187</v>
      </c>
      <c r="C382" s="606" t="s">
        <v>418</v>
      </c>
      <c r="D382" s="647">
        <v>78.8</v>
      </c>
      <c r="E382" s="669">
        <v>1465</v>
      </c>
      <c r="F382" s="951">
        <v>156.30000000000001</v>
      </c>
      <c r="G382" s="1792">
        <v>87.3</v>
      </c>
      <c r="H382" s="645">
        <v>27057</v>
      </c>
      <c r="I382" s="943">
        <v>113.137</v>
      </c>
      <c r="J382" s="645">
        <v>2641912</v>
      </c>
      <c r="K382" s="943">
        <v>2.2210000000000001</v>
      </c>
      <c r="L382" s="1803">
        <v>99.685000000000002</v>
      </c>
      <c r="M382" s="933"/>
      <c r="N382" s="936">
        <v>275511</v>
      </c>
      <c r="O382" s="937">
        <f t="shared" si="12"/>
        <v>113.137</v>
      </c>
      <c r="P382" s="938">
        <v>97.2</v>
      </c>
      <c r="Q382" s="937">
        <f>ROUND(P382/P370*100,3)</f>
        <v>99.691999999999993</v>
      </c>
      <c r="R382" s="933"/>
      <c r="W382" s="591">
        <v>99.8</v>
      </c>
      <c r="Z382" s="939"/>
      <c r="AA382" s="940"/>
      <c r="AB382" s="941"/>
    </row>
    <row r="383" spans="1:28">
      <c r="B383" s="584"/>
      <c r="C383" s="608" t="s">
        <v>419</v>
      </c>
      <c r="D383" s="647">
        <v>78</v>
      </c>
      <c r="E383" s="669">
        <v>1557</v>
      </c>
      <c r="F383" s="951">
        <v>164</v>
      </c>
      <c r="G383" s="1792">
        <v>86.8</v>
      </c>
      <c r="H383" s="645">
        <v>26197</v>
      </c>
      <c r="I383" s="943">
        <v>87.703000000000003</v>
      </c>
      <c r="J383" s="645">
        <v>10998472</v>
      </c>
      <c r="K383" s="943">
        <v>2.2200000000000002</v>
      </c>
      <c r="L383" s="1803">
        <v>99.578000000000003</v>
      </c>
      <c r="M383" s="933"/>
      <c r="N383" s="936">
        <v>208556</v>
      </c>
      <c r="O383" s="937">
        <f t="shared" si="12"/>
        <v>87.703000000000003</v>
      </c>
      <c r="P383" s="938">
        <v>96.7</v>
      </c>
      <c r="Q383" s="937">
        <f>ROUND(P383/P371*100,3)</f>
        <v>99.486000000000004</v>
      </c>
      <c r="R383" s="933"/>
      <c r="W383" s="591">
        <v>99.3</v>
      </c>
      <c r="Z383" s="939"/>
      <c r="AA383" s="940"/>
      <c r="AB383" s="941"/>
    </row>
    <row r="384" spans="1:28">
      <c r="B384" s="584"/>
      <c r="C384" s="608" t="s">
        <v>420</v>
      </c>
      <c r="D384" s="647">
        <v>78.3</v>
      </c>
      <c r="E384" s="669">
        <v>1464</v>
      </c>
      <c r="F384" s="951">
        <v>157.9</v>
      </c>
      <c r="G384" s="1792">
        <v>86.9</v>
      </c>
      <c r="H384" s="645">
        <v>25436</v>
      </c>
      <c r="I384" s="943">
        <v>96.66</v>
      </c>
      <c r="J384" s="645">
        <v>3251336</v>
      </c>
      <c r="K384" s="943">
        <v>2.2029999999999998</v>
      </c>
      <c r="L384" s="1803">
        <v>99.161000000000001</v>
      </c>
      <c r="M384" s="933"/>
      <c r="N384" s="936">
        <v>248195</v>
      </c>
      <c r="O384" s="937">
        <f t="shared" si="12"/>
        <v>96.66</v>
      </c>
      <c r="P384" s="938">
        <v>96.9</v>
      </c>
      <c r="Q384" s="937">
        <f>ROUND(P384/P372*100,3)</f>
        <v>99.08</v>
      </c>
      <c r="R384" s="933"/>
      <c r="W384" s="591">
        <v>99.5</v>
      </c>
      <c r="Z384" s="939"/>
      <c r="AA384" s="940"/>
      <c r="AB384" s="941"/>
    </row>
    <row r="385" spans="1:28">
      <c r="B385" s="584"/>
      <c r="C385" s="608" t="s">
        <v>421</v>
      </c>
      <c r="D385" s="647">
        <v>78.8</v>
      </c>
      <c r="E385" s="669">
        <v>1583</v>
      </c>
      <c r="F385" s="951">
        <v>177.8</v>
      </c>
      <c r="G385" s="1792">
        <v>87.9</v>
      </c>
      <c r="H385" s="645">
        <v>23826</v>
      </c>
      <c r="I385" s="943">
        <v>113.416</v>
      </c>
      <c r="J385" s="645">
        <v>7323942</v>
      </c>
      <c r="K385" s="943">
        <v>2.2229999999999999</v>
      </c>
      <c r="L385" s="1803">
        <v>99.474999999999994</v>
      </c>
      <c r="M385" s="933"/>
      <c r="N385" s="936">
        <v>284107</v>
      </c>
      <c r="O385" s="937">
        <f>ROUND(N385/N373*100,3)</f>
        <v>113.416</v>
      </c>
      <c r="P385" s="938">
        <v>97.1</v>
      </c>
      <c r="Q385" s="937">
        <f t="shared" ref="Q385:Q405" si="14">ROUND(P385/P373*100,3)</f>
        <v>99.488</v>
      </c>
      <c r="R385" s="933"/>
      <c r="W385" s="591">
        <v>99.7</v>
      </c>
      <c r="Z385" s="939"/>
      <c r="AA385" s="940"/>
      <c r="AB385" s="941"/>
    </row>
    <row r="386" spans="1:28">
      <c r="B386" s="584"/>
      <c r="C386" s="608" t="s">
        <v>422</v>
      </c>
      <c r="D386" s="647">
        <v>78.8</v>
      </c>
      <c r="E386" s="669">
        <v>1641</v>
      </c>
      <c r="F386" s="951">
        <v>178.7</v>
      </c>
      <c r="G386" s="1792">
        <v>88</v>
      </c>
      <c r="H386" s="645">
        <v>28185</v>
      </c>
      <c r="I386" s="943">
        <v>99.85</v>
      </c>
      <c r="J386" s="645">
        <v>72090488</v>
      </c>
      <c r="K386" s="943">
        <v>2.25</v>
      </c>
      <c r="L386" s="1803">
        <v>99.686000000000007</v>
      </c>
      <c r="M386" s="933"/>
      <c r="N386" s="936">
        <v>239712</v>
      </c>
      <c r="O386" s="937">
        <f t="shared" si="12"/>
        <v>99.85</v>
      </c>
      <c r="P386" s="938">
        <v>97.6</v>
      </c>
      <c r="Q386" s="937">
        <f t="shared" si="14"/>
        <v>99.694000000000003</v>
      </c>
      <c r="R386" s="933"/>
      <c r="W386" s="591">
        <v>100.2</v>
      </c>
      <c r="Z386" s="939"/>
      <c r="AA386" s="940"/>
      <c r="AB386" s="941"/>
    </row>
    <row r="387" spans="1:28">
      <c r="B387" s="584"/>
      <c r="C387" s="608" t="s">
        <v>423</v>
      </c>
      <c r="D387" s="647">
        <v>79.8</v>
      </c>
      <c r="E387" s="669">
        <v>1575</v>
      </c>
      <c r="F387" s="951">
        <v>218.9</v>
      </c>
      <c r="G387" s="1792">
        <v>88.2</v>
      </c>
      <c r="H387" s="645">
        <v>28539</v>
      </c>
      <c r="I387" s="943">
        <v>97.174999999999997</v>
      </c>
      <c r="J387" s="645">
        <v>8040384</v>
      </c>
      <c r="K387" s="943">
        <v>2.2400000000000002</v>
      </c>
      <c r="L387" s="1803">
        <v>100.634</v>
      </c>
      <c r="M387" s="933"/>
      <c r="N387" s="936">
        <v>248125</v>
      </c>
      <c r="O387" s="937">
        <f t="shared" si="12"/>
        <v>97.174999999999997</v>
      </c>
      <c r="P387" s="938">
        <v>97.7</v>
      </c>
      <c r="Q387" s="937">
        <f t="shared" si="14"/>
        <v>100.61799999999999</v>
      </c>
      <c r="R387" s="933"/>
      <c r="W387" s="591">
        <v>100.3</v>
      </c>
      <c r="Z387" s="939"/>
      <c r="AA387" s="940"/>
      <c r="AB387" s="941"/>
    </row>
    <row r="388" spans="1:28">
      <c r="B388" s="584"/>
      <c r="C388" s="608" t="s">
        <v>424</v>
      </c>
      <c r="D388" s="647">
        <v>80.3</v>
      </c>
      <c r="E388" s="669">
        <v>1579</v>
      </c>
      <c r="F388" s="951">
        <v>182.7</v>
      </c>
      <c r="G388" s="1792">
        <v>87.7</v>
      </c>
      <c r="H388" s="645">
        <v>28806</v>
      </c>
      <c r="I388" s="943">
        <v>105.75700000000001</v>
      </c>
      <c r="J388" s="645">
        <v>3821075</v>
      </c>
      <c r="K388" s="943">
        <v>2.2480000000000002</v>
      </c>
      <c r="L388" s="1803">
        <v>100.10599999999999</v>
      </c>
      <c r="M388" s="933"/>
      <c r="N388" s="936">
        <v>253717</v>
      </c>
      <c r="O388" s="937">
        <f t="shared" si="12"/>
        <v>105.75700000000001</v>
      </c>
      <c r="P388" s="938">
        <v>97.2</v>
      </c>
      <c r="Q388" s="937">
        <f t="shared" si="14"/>
        <v>100.10299999999999</v>
      </c>
      <c r="R388" s="933"/>
      <c r="W388" s="591">
        <v>99.8</v>
      </c>
      <c r="Z388" s="939"/>
      <c r="AA388" s="940"/>
      <c r="AB388" s="941"/>
    </row>
    <row r="389" spans="1:28">
      <c r="B389" s="584"/>
      <c r="C389" s="608" t="s">
        <v>425</v>
      </c>
      <c r="D389" s="647">
        <v>79.400000000000006</v>
      </c>
      <c r="E389" s="669">
        <v>1671</v>
      </c>
      <c r="F389" s="951">
        <v>191.6</v>
      </c>
      <c r="G389" s="1792">
        <v>88.3</v>
      </c>
      <c r="H389" s="645">
        <v>31298</v>
      </c>
      <c r="I389" s="943">
        <v>92.381</v>
      </c>
      <c r="J389" s="645">
        <v>11243814</v>
      </c>
      <c r="K389" s="943">
        <v>2.262</v>
      </c>
      <c r="L389" s="1803">
        <v>100.84399999999999</v>
      </c>
      <c r="M389" s="933"/>
      <c r="N389" s="936">
        <v>266185</v>
      </c>
      <c r="O389" s="937">
        <f t="shared" si="12"/>
        <v>92.381</v>
      </c>
      <c r="P389" s="938">
        <v>98</v>
      </c>
      <c r="Q389" s="937">
        <f t="shared" si="14"/>
        <v>100.82299999999999</v>
      </c>
      <c r="R389" s="933"/>
      <c r="W389" s="591">
        <v>100.6</v>
      </c>
      <c r="Z389" s="939"/>
      <c r="AA389" s="940"/>
      <c r="AB389" s="941"/>
    </row>
    <row r="390" spans="1:28">
      <c r="B390" s="584"/>
      <c r="C390" s="608" t="s">
        <v>426</v>
      </c>
      <c r="D390" s="647">
        <v>82.4</v>
      </c>
      <c r="E390" s="669">
        <v>1679</v>
      </c>
      <c r="F390" s="951">
        <v>178.3</v>
      </c>
      <c r="G390" s="1792">
        <v>87.8</v>
      </c>
      <c r="H390" s="645">
        <v>28474</v>
      </c>
      <c r="I390" s="943">
        <v>120.602</v>
      </c>
      <c r="J390" s="645">
        <v>2983584</v>
      </c>
      <c r="K390" s="943">
        <v>2.2839999999999998</v>
      </c>
      <c r="L390" s="1803">
        <v>100.315</v>
      </c>
      <c r="M390" s="933"/>
      <c r="N390" s="936">
        <v>287933</v>
      </c>
      <c r="O390" s="937">
        <f t="shared" si="12"/>
        <v>120.602</v>
      </c>
      <c r="P390" s="938">
        <v>97.9</v>
      </c>
      <c r="Q390" s="937">
        <f t="shared" si="14"/>
        <v>100.307</v>
      </c>
      <c r="R390" s="933"/>
      <c r="S390" s="954">
        <v>282679</v>
      </c>
      <c r="W390" s="591">
        <v>100.5</v>
      </c>
      <c r="Z390" s="939"/>
      <c r="AA390" s="940"/>
      <c r="AB390" s="941"/>
    </row>
    <row r="391" spans="1:28">
      <c r="B391" s="584"/>
      <c r="C391" s="608" t="s">
        <v>166</v>
      </c>
      <c r="D391" s="647">
        <v>81.099999999999994</v>
      </c>
      <c r="E391" s="669">
        <v>1689</v>
      </c>
      <c r="F391" s="951">
        <v>176.5</v>
      </c>
      <c r="G391" s="1792">
        <v>87.9</v>
      </c>
      <c r="H391" s="645">
        <v>28125</v>
      </c>
      <c r="I391" s="943">
        <v>110.75</v>
      </c>
      <c r="J391" s="645">
        <v>6480625</v>
      </c>
      <c r="K391" s="943">
        <v>2.29</v>
      </c>
      <c r="L391" s="1803">
        <v>100.21</v>
      </c>
      <c r="M391" s="933"/>
      <c r="N391" s="936">
        <v>319259</v>
      </c>
      <c r="O391" s="937">
        <f t="shared" si="12"/>
        <v>110.75</v>
      </c>
      <c r="P391" s="938">
        <v>97.7</v>
      </c>
      <c r="Q391" s="937">
        <f t="shared" si="14"/>
        <v>100.205</v>
      </c>
      <c r="R391" s="933"/>
      <c r="S391" s="954">
        <v>320831</v>
      </c>
      <c r="W391" s="591">
        <v>100.3</v>
      </c>
      <c r="Z391" s="939"/>
      <c r="AA391" s="940"/>
      <c r="AB391" s="941"/>
    </row>
    <row r="392" spans="1:28">
      <c r="B392" s="584"/>
      <c r="C392" s="608" t="s">
        <v>167</v>
      </c>
      <c r="D392" s="647">
        <v>81.400000000000006</v>
      </c>
      <c r="E392" s="669">
        <v>1656</v>
      </c>
      <c r="F392" s="951">
        <v>169.3</v>
      </c>
      <c r="G392" s="1792">
        <v>87.9</v>
      </c>
      <c r="H392" s="645">
        <v>27243</v>
      </c>
      <c r="I392" s="943">
        <v>93.647999999999996</v>
      </c>
      <c r="J392" s="645">
        <v>51451293</v>
      </c>
      <c r="K392" s="943">
        <v>2.2869999999999999</v>
      </c>
      <c r="L392" s="1803">
        <v>100.211</v>
      </c>
      <c r="M392" s="933"/>
      <c r="N392" s="936">
        <v>248462</v>
      </c>
      <c r="O392" s="937">
        <f t="shared" si="12"/>
        <v>93.647999999999996</v>
      </c>
      <c r="P392" s="938">
        <v>97.4</v>
      </c>
      <c r="Q392" s="937">
        <f t="shared" si="14"/>
        <v>100.206</v>
      </c>
      <c r="R392" s="933"/>
      <c r="S392" s="954">
        <v>245916</v>
      </c>
      <c r="W392" s="591">
        <v>100</v>
      </c>
      <c r="Z392" s="939"/>
      <c r="AA392" s="940"/>
      <c r="AB392" s="941"/>
    </row>
    <row r="393" spans="1:28">
      <c r="B393" s="584"/>
      <c r="C393" s="611" t="s">
        <v>168</v>
      </c>
      <c r="D393" s="647">
        <v>83</v>
      </c>
      <c r="E393" s="669">
        <v>1633</v>
      </c>
      <c r="F393" s="951">
        <v>173.7</v>
      </c>
      <c r="G393" s="1792">
        <v>87.8</v>
      </c>
      <c r="H393" s="645">
        <v>25335</v>
      </c>
      <c r="I393" s="943">
        <v>95.266000000000005</v>
      </c>
      <c r="J393" s="645">
        <v>3036583</v>
      </c>
      <c r="K393" s="943">
        <v>2.298</v>
      </c>
      <c r="L393" s="1803">
        <v>100.105</v>
      </c>
      <c r="M393" s="933"/>
      <c r="N393" s="936">
        <v>299491</v>
      </c>
      <c r="O393" s="937">
        <f t="shared" si="12"/>
        <v>95.266000000000005</v>
      </c>
      <c r="P393" s="938">
        <v>97.3</v>
      </c>
      <c r="Q393" s="937">
        <f t="shared" si="14"/>
        <v>100.10299999999999</v>
      </c>
      <c r="R393" s="933"/>
      <c r="S393" s="954">
        <v>297552</v>
      </c>
      <c r="W393" s="591">
        <v>99.9</v>
      </c>
      <c r="Z393" s="939"/>
      <c r="AA393" s="940"/>
      <c r="AB393" s="941"/>
    </row>
    <row r="394" spans="1:28">
      <c r="A394" s="577">
        <v>2007</v>
      </c>
      <c r="B394" s="949" t="s">
        <v>188</v>
      </c>
      <c r="C394" s="606" t="s">
        <v>418</v>
      </c>
      <c r="D394" s="655">
        <v>82.1</v>
      </c>
      <c r="E394" s="666">
        <v>1575</v>
      </c>
      <c r="F394" s="950">
        <v>175.6</v>
      </c>
      <c r="G394" s="1793">
        <v>88.5</v>
      </c>
      <c r="H394" s="641">
        <v>25180</v>
      </c>
      <c r="I394" s="945">
        <v>88.427000000000007</v>
      </c>
      <c r="J394" s="641">
        <v>3257527</v>
      </c>
      <c r="K394" s="945">
        <v>2.3250000000000002</v>
      </c>
      <c r="L394" s="1805">
        <v>99.789000000000001</v>
      </c>
      <c r="M394" s="933"/>
      <c r="N394" s="936">
        <v>243626</v>
      </c>
      <c r="O394" s="937">
        <f>ROUND(N394/N382*100,3)</f>
        <v>88.427000000000007</v>
      </c>
      <c r="P394" s="938">
        <v>96.9</v>
      </c>
      <c r="Q394" s="937">
        <f>ROUND(P394/P382*100,3)</f>
        <v>99.691000000000003</v>
      </c>
      <c r="R394" s="933"/>
      <c r="S394" s="954">
        <v>241059</v>
      </c>
      <c r="T394" s="591">
        <f t="shared" ref="T394:T405" si="15">ROUND(N394/S394,4)</f>
        <v>1.0105999999999999</v>
      </c>
      <c r="U394" s="933"/>
      <c r="W394" s="591">
        <v>99.5</v>
      </c>
      <c r="X394" s="933">
        <f>ROUND(W394/W382*100,3)</f>
        <v>99.698999999999998</v>
      </c>
      <c r="Z394" s="939"/>
      <c r="AA394" s="940"/>
      <c r="AB394" s="941"/>
    </row>
    <row r="395" spans="1:28">
      <c r="B395" s="584"/>
      <c r="C395" s="608" t="s">
        <v>419</v>
      </c>
      <c r="D395" s="647">
        <v>82</v>
      </c>
      <c r="E395" s="669">
        <v>1637</v>
      </c>
      <c r="F395" s="951">
        <v>184.9</v>
      </c>
      <c r="G395" s="1792">
        <v>88.5</v>
      </c>
      <c r="H395" s="645">
        <v>24430</v>
      </c>
      <c r="I395" s="943">
        <v>107.985</v>
      </c>
      <c r="J395" s="645">
        <v>11000948</v>
      </c>
      <c r="K395" s="943">
        <v>2.3079999999999998</v>
      </c>
      <c r="L395" s="1803">
        <v>99.682000000000002</v>
      </c>
      <c r="M395" s="933"/>
      <c r="N395" s="936">
        <v>225210</v>
      </c>
      <c r="O395" s="937">
        <f t="shared" si="12"/>
        <v>107.985</v>
      </c>
      <c r="P395" s="938">
        <v>96.4</v>
      </c>
      <c r="Q395" s="937">
        <f t="shared" si="14"/>
        <v>99.69</v>
      </c>
      <c r="R395" s="933"/>
      <c r="S395" s="954">
        <v>224571</v>
      </c>
      <c r="T395" s="591">
        <f t="shared" si="15"/>
        <v>1.0027999999999999</v>
      </c>
      <c r="U395" s="933"/>
      <c r="W395" s="591">
        <v>99</v>
      </c>
      <c r="X395" s="933">
        <f t="shared" ref="X395:X409" si="16">ROUND(W395/W383*100,3)</f>
        <v>99.697999999999993</v>
      </c>
      <c r="Z395" s="939"/>
      <c r="AA395" s="940"/>
      <c r="AB395" s="941"/>
    </row>
    <row r="396" spans="1:28">
      <c r="B396" s="584"/>
      <c r="C396" s="608" t="s">
        <v>420</v>
      </c>
      <c r="D396" s="647">
        <v>82.9</v>
      </c>
      <c r="E396" s="669">
        <v>1597</v>
      </c>
      <c r="F396" s="951">
        <v>149.19999999999999</v>
      </c>
      <c r="G396" s="1792">
        <v>88.3</v>
      </c>
      <c r="H396" s="645">
        <v>23970</v>
      </c>
      <c r="I396" s="943">
        <v>102.319</v>
      </c>
      <c r="J396" s="645">
        <v>3046100</v>
      </c>
      <c r="K396" s="943">
        <v>2.3119999999999998</v>
      </c>
      <c r="L396" s="1803">
        <v>100</v>
      </c>
      <c r="M396" s="933"/>
      <c r="N396" s="936">
        <v>253951</v>
      </c>
      <c r="O396" s="937">
        <f t="shared" si="12"/>
        <v>102.319</v>
      </c>
      <c r="P396" s="938">
        <v>97</v>
      </c>
      <c r="Q396" s="937">
        <f t="shared" si="14"/>
        <v>100.10299999999999</v>
      </c>
      <c r="R396" s="933"/>
      <c r="S396" s="955">
        <v>254221</v>
      </c>
      <c r="T396" s="591">
        <f t="shared" si="15"/>
        <v>0.99890000000000001</v>
      </c>
      <c r="U396" s="933"/>
      <c r="W396" s="591">
        <v>99.6</v>
      </c>
      <c r="X396" s="933">
        <f t="shared" si="16"/>
        <v>100.101</v>
      </c>
      <c r="Z396" s="939"/>
      <c r="AA396" s="940"/>
      <c r="AB396" s="941"/>
    </row>
    <row r="397" spans="1:28">
      <c r="B397" s="584"/>
      <c r="C397" s="608" t="s">
        <v>421</v>
      </c>
      <c r="D397" s="647">
        <v>83.3</v>
      </c>
      <c r="E397" s="669">
        <v>1711</v>
      </c>
      <c r="F397" s="951">
        <v>184</v>
      </c>
      <c r="G397" s="1792">
        <v>90</v>
      </c>
      <c r="H397" s="645">
        <v>22853</v>
      </c>
      <c r="I397" s="943">
        <v>85.94</v>
      </c>
      <c r="J397" s="645">
        <v>6713556</v>
      </c>
      <c r="K397" s="943">
        <v>2.339</v>
      </c>
      <c r="L397" s="1803">
        <v>100.10599999999999</v>
      </c>
      <c r="M397" s="933"/>
      <c r="N397" s="936">
        <v>244161</v>
      </c>
      <c r="O397" s="937">
        <f t="shared" si="12"/>
        <v>85.94</v>
      </c>
      <c r="P397" s="938">
        <v>97.2</v>
      </c>
      <c r="Q397" s="937">
        <f t="shared" si="14"/>
        <v>100.10299999999999</v>
      </c>
      <c r="R397" s="933"/>
      <c r="S397" s="955">
        <v>249327</v>
      </c>
      <c r="T397" s="591">
        <f t="shared" si="15"/>
        <v>0.97929999999999995</v>
      </c>
      <c r="U397" s="933"/>
      <c r="W397" s="591">
        <v>99.8</v>
      </c>
      <c r="X397" s="933">
        <f t="shared" si="16"/>
        <v>100.1</v>
      </c>
      <c r="Z397" s="939"/>
      <c r="AA397" s="940"/>
      <c r="AB397" s="941"/>
    </row>
    <row r="398" spans="1:28">
      <c r="B398" s="584"/>
      <c r="C398" s="608" t="s">
        <v>422</v>
      </c>
      <c r="D398" s="647">
        <v>83.2</v>
      </c>
      <c r="E398" s="669">
        <v>1809</v>
      </c>
      <c r="F398" s="951">
        <v>181.4</v>
      </c>
      <c r="G398" s="1792">
        <v>90.6</v>
      </c>
      <c r="H398" s="645">
        <v>27735</v>
      </c>
      <c r="I398" s="943">
        <v>110.334</v>
      </c>
      <c r="J398" s="645">
        <v>73368461</v>
      </c>
      <c r="K398" s="943">
        <v>2.3679999999999999</v>
      </c>
      <c r="L398" s="1803">
        <v>99.894999999999996</v>
      </c>
      <c r="M398" s="933"/>
      <c r="N398" s="936">
        <v>264484</v>
      </c>
      <c r="O398" s="937">
        <f t="shared" si="12"/>
        <v>110.334</v>
      </c>
      <c r="P398" s="938">
        <v>97.5</v>
      </c>
      <c r="Q398" s="937">
        <f t="shared" si="14"/>
        <v>99.897999999999996</v>
      </c>
      <c r="R398" s="933"/>
      <c r="S398" s="955">
        <v>268234</v>
      </c>
      <c r="T398" s="591">
        <f t="shared" si="15"/>
        <v>0.98599999999999999</v>
      </c>
      <c r="U398" s="933"/>
      <c r="W398" s="591">
        <v>100.1</v>
      </c>
      <c r="X398" s="933">
        <f t="shared" si="16"/>
        <v>99.9</v>
      </c>
      <c r="Z398" s="939"/>
      <c r="AA398" s="940"/>
      <c r="AB398" s="941"/>
    </row>
    <row r="399" spans="1:28">
      <c r="B399" s="584"/>
      <c r="C399" s="608" t="s">
        <v>423</v>
      </c>
      <c r="D399" s="647">
        <v>83.3</v>
      </c>
      <c r="E399" s="669">
        <v>1799</v>
      </c>
      <c r="F399" s="951">
        <v>162.19999999999999</v>
      </c>
      <c r="G399" s="1792">
        <v>91</v>
      </c>
      <c r="H399" s="645">
        <v>26765</v>
      </c>
      <c r="I399" s="943">
        <v>87.396000000000001</v>
      </c>
      <c r="J399" s="645">
        <v>3621069</v>
      </c>
      <c r="K399" s="943">
        <v>2.383</v>
      </c>
      <c r="L399" s="1803">
        <v>99.474999999999994</v>
      </c>
      <c r="M399" s="933"/>
      <c r="N399" s="936">
        <v>216851</v>
      </c>
      <c r="O399" s="937">
        <f t="shared" si="12"/>
        <v>87.396000000000001</v>
      </c>
      <c r="P399" s="938">
        <v>97.2</v>
      </c>
      <c r="Q399" s="937">
        <f t="shared" si="14"/>
        <v>99.488</v>
      </c>
      <c r="R399" s="933"/>
      <c r="S399" s="955">
        <v>218186</v>
      </c>
      <c r="T399" s="591">
        <f t="shared" si="15"/>
        <v>0.99390000000000001</v>
      </c>
      <c r="U399" s="933"/>
      <c r="W399" s="591">
        <v>99.8</v>
      </c>
      <c r="X399" s="933">
        <f t="shared" si="16"/>
        <v>99.501000000000005</v>
      </c>
      <c r="Z399" s="939"/>
      <c r="AA399" s="940"/>
      <c r="AB399" s="941"/>
    </row>
    <row r="400" spans="1:28">
      <c r="B400" s="584"/>
      <c r="C400" s="608" t="s">
        <v>424</v>
      </c>
      <c r="D400" s="647">
        <v>83</v>
      </c>
      <c r="E400" s="669">
        <v>1731</v>
      </c>
      <c r="F400" s="951">
        <v>186.7</v>
      </c>
      <c r="G400" s="1792">
        <v>91.2</v>
      </c>
      <c r="H400" s="645">
        <v>28202</v>
      </c>
      <c r="I400" s="943">
        <v>96.698999999999998</v>
      </c>
      <c r="J400" s="645">
        <v>4367675</v>
      </c>
      <c r="K400" s="943">
        <v>2.41</v>
      </c>
      <c r="L400" s="1803">
        <v>99.789000000000001</v>
      </c>
      <c r="M400" s="933"/>
      <c r="N400" s="936">
        <v>245343</v>
      </c>
      <c r="O400" s="937">
        <f t="shared" si="12"/>
        <v>96.698999999999998</v>
      </c>
      <c r="P400" s="938">
        <v>97</v>
      </c>
      <c r="Q400" s="937">
        <f t="shared" si="14"/>
        <v>99.793999999999997</v>
      </c>
      <c r="R400" s="933"/>
      <c r="S400" s="955">
        <v>245548</v>
      </c>
      <c r="T400" s="591">
        <f t="shared" si="15"/>
        <v>0.99919999999999998</v>
      </c>
      <c r="U400" s="933"/>
      <c r="W400" s="591">
        <v>99.6</v>
      </c>
      <c r="X400" s="933">
        <f t="shared" si="16"/>
        <v>99.8</v>
      </c>
      <c r="Z400" s="939"/>
      <c r="AA400" s="940"/>
      <c r="AB400" s="941"/>
    </row>
    <row r="401" spans="1:28">
      <c r="B401" s="584"/>
      <c r="C401" s="608" t="s">
        <v>425</v>
      </c>
      <c r="D401" s="647">
        <v>83.1</v>
      </c>
      <c r="E401" s="669">
        <v>1755</v>
      </c>
      <c r="F401" s="951">
        <v>171.9</v>
      </c>
      <c r="G401" s="1792">
        <v>91.4</v>
      </c>
      <c r="H401" s="645">
        <v>29459</v>
      </c>
      <c r="I401" s="943">
        <v>92.97</v>
      </c>
      <c r="J401" s="645">
        <v>10489263</v>
      </c>
      <c r="K401" s="943">
        <v>2.4220000000000002</v>
      </c>
      <c r="L401" s="1803">
        <v>99.686000000000007</v>
      </c>
      <c r="M401" s="933"/>
      <c r="N401" s="936">
        <v>247472</v>
      </c>
      <c r="O401" s="937">
        <f t="shared" si="12"/>
        <v>92.97</v>
      </c>
      <c r="P401" s="938">
        <v>97.7</v>
      </c>
      <c r="Q401" s="937">
        <f t="shared" si="14"/>
        <v>99.694000000000003</v>
      </c>
      <c r="R401" s="933"/>
      <c r="S401" s="955">
        <v>246819</v>
      </c>
      <c r="T401" s="591">
        <f t="shared" si="15"/>
        <v>1.0025999999999999</v>
      </c>
      <c r="U401" s="933"/>
      <c r="W401" s="591">
        <v>100.3</v>
      </c>
      <c r="X401" s="933">
        <f t="shared" si="16"/>
        <v>99.701999999999998</v>
      </c>
      <c r="Z401" s="939"/>
      <c r="AA401" s="940"/>
      <c r="AB401" s="941"/>
    </row>
    <row r="402" spans="1:28">
      <c r="B402" s="584"/>
      <c r="C402" s="608" t="s">
        <v>426</v>
      </c>
      <c r="D402" s="647">
        <v>83.5</v>
      </c>
      <c r="E402" s="669">
        <v>1663</v>
      </c>
      <c r="F402" s="951">
        <v>164.1</v>
      </c>
      <c r="G402" s="1792">
        <v>91.3</v>
      </c>
      <c r="H402" s="645">
        <v>27253</v>
      </c>
      <c r="I402" s="943">
        <v>79.102000000000004</v>
      </c>
      <c r="J402" s="645">
        <v>3654477</v>
      </c>
      <c r="K402" s="943">
        <v>2.4169999999999998</v>
      </c>
      <c r="L402" s="1803">
        <v>99.686000000000007</v>
      </c>
      <c r="M402" s="933"/>
      <c r="N402" s="936">
        <v>227761</v>
      </c>
      <c r="O402" s="937">
        <f t="shared" si="12"/>
        <v>79.102000000000004</v>
      </c>
      <c r="P402" s="938">
        <v>97.6</v>
      </c>
      <c r="Q402" s="937">
        <f t="shared" si="14"/>
        <v>99.694000000000003</v>
      </c>
      <c r="R402" s="933"/>
      <c r="S402" s="955">
        <v>228109</v>
      </c>
      <c r="T402" s="591">
        <f t="shared" si="15"/>
        <v>0.99850000000000005</v>
      </c>
      <c r="U402" s="933">
        <f t="shared" ref="U402:U409" si="17">ROUND(S402/S390*100,3)</f>
        <v>80.694999999999993</v>
      </c>
      <c r="W402" s="591">
        <v>100.2</v>
      </c>
      <c r="X402" s="933">
        <f t="shared" si="16"/>
        <v>99.700999999999993</v>
      </c>
      <c r="Z402" s="939"/>
      <c r="AA402" s="940"/>
      <c r="AB402" s="941"/>
    </row>
    <row r="403" spans="1:28">
      <c r="B403" s="584"/>
      <c r="C403" s="608" t="s">
        <v>166</v>
      </c>
      <c r="D403" s="647">
        <v>84.3</v>
      </c>
      <c r="E403" s="669">
        <v>1654</v>
      </c>
      <c r="F403" s="951">
        <v>161.80000000000001</v>
      </c>
      <c r="G403" s="1792">
        <v>91.7</v>
      </c>
      <c r="H403" s="645">
        <v>27547</v>
      </c>
      <c r="I403" s="943">
        <v>91.033000000000001</v>
      </c>
      <c r="J403" s="645">
        <v>6602180</v>
      </c>
      <c r="K403" s="943">
        <v>2.411</v>
      </c>
      <c r="L403" s="1803">
        <v>100.315</v>
      </c>
      <c r="M403" s="933"/>
      <c r="N403" s="936">
        <v>290631</v>
      </c>
      <c r="O403" s="937">
        <f>ROUND(N403/N391*100,3)</f>
        <v>91.033000000000001</v>
      </c>
      <c r="P403" s="938">
        <v>98</v>
      </c>
      <c r="Q403" s="937">
        <f t="shared" si="14"/>
        <v>100.307</v>
      </c>
      <c r="R403" s="933"/>
      <c r="S403" s="955">
        <v>288329</v>
      </c>
      <c r="T403" s="591">
        <f t="shared" si="15"/>
        <v>1.008</v>
      </c>
      <c r="U403" s="933">
        <f t="shared" si="17"/>
        <v>89.869</v>
      </c>
      <c r="W403" s="591">
        <v>100.6</v>
      </c>
      <c r="X403" s="933">
        <f t="shared" si="16"/>
        <v>100.29900000000001</v>
      </c>
      <c r="Z403" s="939"/>
      <c r="AA403" s="940"/>
      <c r="AB403" s="941"/>
    </row>
    <row r="404" spans="1:28">
      <c r="B404" s="584"/>
      <c r="C404" s="608" t="s">
        <v>167</v>
      </c>
      <c r="D404" s="647">
        <v>83.4</v>
      </c>
      <c r="E404" s="669">
        <v>1582</v>
      </c>
      <c r="F404" s="951">
        <v>162.80000000000001</v>
      </c>
      <c r="G404" s="1792">
        <v>90.8</v>
      </c>
      <c r="H404" s="645">
        <v>26345</v>
      </c>
      <c r="I404" s="943">
        <v>113.803</v>
      </c>
      <c r="J404" s="645">
        <v>55549431</v>
      </c>
      <c r="K404" s="943">
        <v>2.41</v>
      </c>
      <c r="L404" s="1803">
        <v>100.42100000000001</v>
      </c>
      <c r="M404" s="933"/>
      <c r="N404" s="936">
        <v>282756</v>
      </c>
      <c r="O404" s="937">
        <f t="shared" si="12"/>
        <v>113.803</v>
      </c>
      <c r="P404" s="938">
        <v>97.8</v>
      </c>
      <c r="Q404" s="937">
        <f t="shared" si="14"/>
        <v>100.411</v>
      </c>
      <c r="R404" s="933"/>
      <c r="S404" s="955">
        <v>282163</v>
      </c>
      <c r="T404" s="591">
        <f t="shared" si="15"/>
        <v>1.0021</v>
      </c>
      <c r="U404" s="933">
        <f t="shared" si="17"/>
        <v>114.74</v>
      </c>
      <c r="W404" s="591">
        <v>100.4</v>
      </c>
      <c r="X404" s="933">
        <f t="shared" si="16"/>
        <v>100.4</v>
      </c>
      <c r="Z404" s="939"/>
      <c r="AA404" s="940"/>
      <c r="AB404" s="941"/>
    </row>
    <row r="405" spans="1:28">
      <c r="A405" s="921"/>
      <c r="B405" s="935"/>
      <c r="C405" s="611" t="s">
        <v>168</v>
      </c>
      <c r="D405" s="649">
        <v>83.4</v>
      </c>
      <c r="E405" s="674">
        <v>1592</v>
      </c>
      <c r="F405" s="952">
        <v>158.19999999999999</v>
      </c>
      <c r="G405" s="1794">
        <v>91.9</v>
      </c>
      <c r="H405" s="652">
        <v>25135</v>
      </c>
      <c r="I405" s="947">
        <v>104.039</v>
      </c>
      <c r="J405" s="652">
        <v>2679443</v>
      </c>
      <c r="K405" s="947">
        <v>2.399</v>
      </c>
      <c r="L405" s="1804">
        <v>100.527</v>
      </c>
      <c r="M405" s="933"/>
      <c r="N405" s="936">
        <v>311588</v>
      </c>
      <c r="O405" s="937">
        <f t="shared" si="12"/>
        <v>104.039</v>
      </c>
      <c r="P405" s="938">
        <v>97.8</v>
      </c>
      <c r="Q405" s="937">
        <f t="shared" si="14"/>
        <v>100.514</v>
      </c>
      <c r="R405" s="933"/>
      <c r="S405" s="955">
        <v>308776</v>
      </c>
      <c r="T405" s="591">
        <f t="shared" si="15"/>
        <v>1.0091000000000001</v>
      </c>
      <c r="U405" s="933">
        <f t="shared" si="17"/>
        <v>103.77200000000001</v>
      </c>
      <c r="W405" s="591">
        <v>100.4</v>
      </c>
      <c r="X405" s="933">
        <f t="shared" si="16"/>
        <v>100.501</v>
      </c>
      <c r="Z405" s="939"/>
      <c r="AA405" s="940"/>
      <c r="AB405" s="941"/>
    </row>
    <row r="406" spans="1:28">
      <c r="A406" s="591">
        <v>2008</v>
      </c>
      <c r="B406" s="915" t="s">
        <v>189</v>
      </c>
      <c r="C406" s="606" t="s">
        <v>418</v>
      </c>
      <c r="D406" s="647">
        <v>84</v>
      </c>
      <c r="E406" s="669">
        <v>1554</v>
      </c>
      <c r="F406" s="951">
        <v>153.9</v>
      </c>
      <c r="G406" s="1792">
        <v>91.9</v>
      </c>
      <c r="H406" s="645">
        <v>25195</v>
      </c>
      <c r="I406" s="943">
        <v>116.182</v>
      </c>
      <c r="J406" s="645">
        <v>3594462</v>
      </c>
      <c r="K406" s="943">
        <v>2.399</v>
      </c>
      <c r="L406" s="1803">
        <v>100.423</v>
      </c>
      <c r="M406" s="956" t="str">
        <f>IF((N406-N403)&gt;0,"+","-")</f>
        <v>-</v>
      </c>
      <c r="N406" s="957">
        <v>280066</v>
      </c>
      <c r="O406" s="937">
        <f t="shared" ref="O406:O414" si="18">ROUND(N406/S394*100,3)</f>
        <v>116.182</v>
      </c>
      <c r="P406" s="938">
        <v>97.4</v>
      </c>
      <c r="Q406" s="937">
        <f>ROUND(P406/P394*100,3)</f>
        <v>100.51600000000001</v>
      </c>
      <c r="R406" s="956" t="str">
        <f>IF((S406-S403)&gt;0,"+","-")</f>
        <v>-</v>
      </c>
      <c r="S406" s="955">
        <v>280066</v>
      </c>
      <c r="U406" s="933">
        <f t="shared" si="17"/>
        <v>116.182</v>
      </c>
      <c r="W406" s="591">
        <v>100</v>
      </c>
      <c r="X406" s="933">
        <f t="shared" si="16"/>
        <v>100.503</v>
      </c>
      <c r="Z406" s="939"/>
      <c r="AA406" s="940"/>
      <c r="AB406" s="941"/>
    </row>
    <row r="407" spans="1:28">
      <c r="B407" s="584"/>
      <c r="C407" s="608" t="s">
        <v>419</v>
      </c>
      <c r="D407" s="647">
        <v>81.2</v>
      </c>
      <c r="E407" s="669">
        <v>1593</v>
      </c>
      <c r="F407" s="951">
        <v>140</v>
      </c>
      <c r="G407" s="1792">
        <v>91.7</v>
      </c>
      <c r="H407" s="645">
        <v>23873</v>
      </c>
      <c r="I407" s="943">
        <v>116.82</v>
      </c>
      <c r="J407" s="645">
        <v>10819360</v>
      </c>
      <c r="K407" s="943">
        <v>2.383</v>
      </c>
      <c r="L407" s="1803">
        <v>100.53100000000001</v>
      </c>
      <c r="M407" s="956" t="str">
        <f>IF((N407-N404)&gt;0,"+","-")</f>
        <v>-</v>
      </c>
      <c r="N407" s="936">
        <v>262344</v>
      </c>
      <c r="O407" s="937">
        <f t="shared" si="18"/>
        <v>116.82</v>
      </c>
      <c r="P407" s="938">
        <v>97</v>
      </c>
      <c r="Q407" s="937">
        <f>ROUND(P407/P395*100,3)</f>
        <v>100.622</v>
      </c>
      <c r="R407" s="956" t="str">
        <f>IF((S407-S404)&gt;0,"+","-")</f>
        <v>-</v>
      </c>
      <c r="S407" s="591">
        <v>262344</v>
      </c>
      <c r="U407" s="933">
        <f t="shared" si="17"/>
        <v>116.82</v>
      </c>
      <c r="W407" s="591">
        <v>99.6</v>
      </c>
      <c r="X407" s="933">
        <f t="shared" si="16"/>
        <v>100.60599999999999</v>
      </c>
      <c r="Z407" s="939"/>
      <c r="AA407" s="940"/>
      <c r="AB407" s="941"/>
    </row>
    <row r="408" spans="1:28">
      <c r="B408" s="584"/>
      <c r="C408" s="608" t="s">
        <v>420</v>
      </c>
      <c r="D408" s="647">
        <v>85</v>
      </c>
      <c r="E408" s="669">
        <v>1626</v>
      </c>
      <c r="F408" s="951">
        <v>134.69999999999999</v>
      </c>
      <c r="G408" s="1792">
        <v>91.9</v>
      </c>
      <c r="H408" s="645">
        <v>22594</v>
      </c>
      <c r="I408" s="943">
        <v>143.65100000000001</v>
      </c>
      <c r="J408" s="645">
        <v>4258058</v>
      </c>
      <c r="K408" s="943">
        <v>2.3559999999999999</v>
      </c>
      <c r="L408" s="1803">
        <v>100.634</v>
      </c>
      <c r="M408" s="956" t="str">
        <f>IF((N408-N405)&gt;0,"+","-")</f>
        <v>+</v>
      </c>
      <c r="N408" s="936">
        <v>365191</v>
      </c>
      <c r="O408" s="937">
        <f t="shared" si="18"/>
        <v>143.65100000000001</v>
      </c>
      <c r="P408" s="938">
        <v>97.6</v>
      </c>
      <c r="Q408" s="937">
        <f>ROUND(P408/P396*100,3)</f>
        <v>100.619</v>
      </c>
      <c r="R408" s="956" t="str">
        <f>IF((S408-S405)&gt;0,"+","-")</f>
        <v>+</v>
      </c>
      <c r="S408" s="591">
        <v>365191</v>
      </c>
      <c r="U408" s="933">
        <f t="shared" si="17"/>
        <v>143.65100000000001</v>
      </c>
      <c r="W408" s="591">
        <v>100.2</v>
      </c>
      <c r="X408" s="933">
        <f t="shared" si="16"/>
        <v>100.602</v>
      </c>
      <c r="Y408" s="933"/>
      <c r="Z408" s="939"/>
      <c r="AA408" s="940"/>
      <c r="AB408" s="941"/>
    </row>
    <row r="409" spans="1:28">
      <c r="B409" s="584"/>
      <c r="C409" s="608" t="s">
        <v>421</v>
      </c>
      <c r="D409" s="647">
        <v>85.3</v>
      </c>
      <c r="E409" s="669">
        <v>1735</v>
      </c>
      <c r="F409" s="951">
        <v>135.30000000000001</v>
      </c>
      <c r="G409" s="1792">
        <v>93.7</v>
      </c>
      <c r="H409" s="645">
        <v>22397</v>
      </c>
      <c r="I409" s="943">
        <v>118.633</v>
      </c>
      <c r="J409" s="645">
        <v>7068209</v>
      </c>
      <c r="K409" s="943">
        <v>2.3519999999999999</v>
      </c>
      <c r="L409" s="1803">
        <v>100.633</v>
      </c>
      <c r="M409" s="956" t="str">
        <f>IF((N409-N406)&gt;0,"+","-")</f>
        <v>+</v>
      </c>
      <c r="N409" s="936">
        <v>295785</v>
      </c>
      <c r="O409" s="937">
        <f t="shared" si="18"/>
        <v>118.633</v>
      </c>
      <c r="P409" s="938">
        <v>97.8</v>
      </c>
      <c r="Q409" s="937">
        <f t="shared" ref="Q409:Q419" si="19">ROUND(P409/P397*100,3)</f>
        <v>100.617</v>
      </c>
      <c r="R409" s="956" t="str">
        <f>IF((S409-S406)&gt;0,"+","-")</f>
        <v>+</v>
      </c>
      <c r="S409" s="591">
        <v>295785</v>
      </c>
      <c r="U409" s="933">
        <f t="shared" si="17"/>
        <v>118.633</v>
      </c>
      <c r="W409" s="591">
        <v>100.4</v>
      </c>
      <c r="X409" s="933">
        <f t="shared" si="16"/>
        <v>100.601</v>
      </c>
      <c r="Y409" s="933"/>
      <c r="Z409" s="939"/>
      <c r="AA409" s="940"/>
      <c r="AB409" s="941"/>
    </row>
    <row r="410" spans="1:28">
      <c r="B410" s="584"/>
      <c r="C410" s="608" t="s">
        <v>422</v>
      </c>
      <c r="D410" s="647">
        <v>84.4</v>
      </c>
      <c r="E410" s="669">
        <v>1733</v>
      </c>
      <c r="F410" s="951">
        <v>132.30000000000001</v>
      </c>
      <c r="G410" s="1792">
        <v>94.1</v>
      </c>
      <c r="H410" s="645">
        <v>25685</v>
      </c>
      <c r="I410" s="943">
        <v>102.91200000000001</v>
      </c>
      <c r="J410" s="645">
        <v>72286946</v>
      </c>
      <c r="K410" s="943">
        <v>2.3580000000000001</v>
      </c>
      <c r="L410" s="1803">
        <v>100.946</v>
      </c>
      <c r="M410" s="956" t="str">
        <f>IF((N410-N407)&gt;0,"+","-")</f>
        <v>+</v>
      </c>
      <c r="N410" s="936">
        <v>276046</v>
      </c>
      <c r="O410" s="937">
        <f t="shared" si="18"/>
        <v>102.91200000000001</v>
      </c>
      <c r="P410" s="938">
        <v>98.4</v>
      </c>
      <c r="Q410" s="937">
        <f>ROUND(P410/P398*100,3)</f>
        <v>100.923</v>
      </c>
      <c r="R410" s="933"/>
      <c r="Y410" s="933"/>
      <c r="Z410" s="939"/>
      <c r="AA410" s="940"/>
      <c r="AB410" s="941"/>
    </row>
    <row r="411" spans="1:28">
      <c r="B411" s="584"/>
      <c r="C411" s="608" t="s">
        <v>423</v>
      </c>
      <c r="D411" s="647">
        <v>82.8</v>
      </c>
      <c r="E411" s="669">
        <v>1819</v>
      </c>
      <c r="F411" s="951">
        <v>129.1</v>
      </c>
      <c r="G411" s="1792">
        <v>94</v>
      </c>
      <c r="H411" s="645">
        <v>26307</v>
      </c>
      <c r="I411" s="943">
        <v>129.89599999999999</v>
      </c>
      <c r="J411" s="645">
        <v>4043462</v>
      </c>
      <c r="K411" s="943">
        <v>2.3559999999999999</v>
      </c>
      <c r="L411" s="1803">
        <v>101.477</v>
      </c>
      <c r="N411" s="936">
        <v>283414</v>
      </c>
      <c r="O411" s="937">
        <f t="shared" si="18"/>
        <v>129.89599999999999</v>
      </c>
      <c r="P411" s="938">
        <v>98.6</v>
      </c>
      <c r="Q411" s="937">
        <f t="shared" si="19"/>
        <v>101.44</v>
      </c>
      <c r="R411" s="933"/>
      <c r="Y411" s="933"/>
      <c r="Z411" s="939"/>
      <c r="AA411" s="940"/>
      <c r="AB411" s="941"/>
    </row>
    <row r="412" spans="1:28">
      <c r="B412" s="584"/>
      <c r="C412" s="608" t="s">
        <v>424</v>
      </c>
      <c r="D412" s="647">
        <v>83.2</v>
      </c>
      <c r="E412" s="669">
        <v>1769</v>
      </c>
      <c r="F412" s="951">
        <v>137.69999999999999</v>
      </c>
      <c r="G412" s="1792">
        <v>94.2</v>
      </c>
      <c r="H412" s="645">
        <v>28634</v>
      </c>
      <c r="I412" s="943">
        <v>108.792</v>
      </c>
      <c r="J412" s="645">
        <v>3791435</v>
      </c>
      <c r="K412" s="943">
        <v>2.3580000000000001</v>
      </c>
      <c r="L412" s="1803">
        <v>101.691</v>
      </c>
      <c r="N412" s="936">
        <v>267136</v>
      </c>
      <c r="O412" s="937">
        <f t="shared" si="18"/>
        <v>108.792</v>
      </c>
      <c r="P412" s="938">
        <v>98.6</v>
      </c>
      <c r="Q412" s="937">
        <f t="shared" si="19"/>
        <v>101.649</v>
      </c>
      <c r="R412" s="933"/>
      <c r="Y412" s="933"/>
      <c r="Z412" s="939"/>
      <c r="AA412" s="940"/>
      <c r="AB412" s="941"/>
    </row>
    <row r="413" spans="1:28">
      <c r="B413" s="584"/>
      <c r="C413" s="608" t="s">
        <v>425</v>
      </c>
      <c r="D413" s="647">
        <v>83.6</v>
      </c>
      <c r="E413" s="669">
        <v>1825</v>
      </c>
      <c r="F413" s="951">
        <v>133.80000000000001</v>
      </c>
      <c r="G413" s="1792">
        <v>94.6</v>
      </c>
      <c r="H413" s="645">
        <v>28030</v>
      </c>
      <c r="I413" s="943">
        <v>110.521</v>
      </c>
      <c r="J413" s="645">
        <v>9948689</v>
      </c>
      <c r="K413" s="943">
        <v>2.35</v>
      </c>
      <c r="L413" s="1803">
        <v>101.259</v>
      </c>
      <c r="N413" s="936">
        <v>272786</v>
      </c>
      <c r="O413" s="937">
        <f t="shared" si="18"/>
        <v>110.521</v>
      </c>
      <c r="P413" s="938">
        <v>98.9</v>
      </c>
      <c r="Q413" s="937">
        <f t="shared" si="19"/>
        <v>101.22799999999999</v>
      </c>
      <c r="R413" s="933"/>
      <c r="Y413" s="933"/>
      <c r="Z413" s="939"/>
      <c r="AA413" s="940"/>
      <c r="AB413" s="941"/>
    </row>
    <row r="414" spans="1:28">
      <c r="B414" s="584"/>
      <c r="C414" s="608" t="s">
        <v>426</v>
      </c>
      <c r="D414" s="647">
        <v>84.4</v>
      </c>
      <c r="E414" s="669">
        <v>1752</v>
      </c>
      <c r="F414" s="951">
        <v>127.6</v>
      </c>
      <c r="G414" s="1792">
        <v>94.6</v>
      </c>
      <c r="H414" s="645">
        <v>28204</v>
      </c>
      <c r="I414" s="943">
        <v>124.227</v>
      </c>
      <c r="J414" s="645">
        <v>3551178</v>
      </c>
      <c r="K414" s="943">
        <v>2.34</v>
      </c>
      <c r="L414" s="1803">
        <v>101.57599999999999</v>
      </c>
      <c r="N414" s="936">
        <v>283374</v>
      </c>
      <c r="O414" s="937">
        <f t="shared" si="18"/>
        <v>124.227</v>
      </c>
      <c r="P414" s="938">
        <v>99.1</v>
      </c>
      <c r="Q414" s="937">
        <f t="shared" si="19"/>
        <v>101.53700000000001</v>
      </c>
      <c r="R414" s="933"/>
      <c r="Y414" s="933"/>
      <c r="Z414" s="939"/>
      <c r="AA414" s="940"/>
      <c r="AB414" s="941"/>
    </row>
    <row r="415" spans="1:28">
      <c r="B415" s="584"/>
      <c r="C415" s="608" t="s">
        <v>166</v>
      </c>
      <c r="D415" s="647">
        <v>84.5</v>
      </c>
      <c r="E415" s="669">
        <v>1743</v>
      </c>
      <c r="F415" s="951">
        <v>142.4</v>
      </c>
      <c r="G415" s="1792">
        <v>93.9</v>
      </c>
      <c r="H415" s="645">
        <v>27227</v>
      </c>
      <c r="I415" s="943">
        <v>99.575000000000003</v>
      </c>
      <c r="J415" s="645">
        <v>6367037</v>
      </c>
      <c r="K415" s="943">
        <v>2.3420000000000001</v>
      </c>
      <c r="L415" s="1803">
        <v>101.151</v>
      </c>
      <c r="N415" s="936">
        <v>287105</v>
      </c>
      <c r="O415" s="937">
        <f>ROUND(N415/S403*100,3)</f>
        <v>99.575000000000003</v>
      </c>
      <c r="P415" s="938">
        <v>99.1</v>
      </c>
      <c r="Q415" s="937">
        <f t="shared" si="19"/>
        <v>101.122</v>
      </c>
      <c r="R415" s="933"/>
      <c r="Y415" s="933"/>
      <c r="Z415" s="958">
        <v>6367037</v>
      </c>
      <c r="AA415" s="959">
        <v>0</v>
      </c>
      <c r="AB415" s="932">
        <f>Z415+AA415</f>
        <v>6367037</v>
      </c>
    </row>
    <row r="416" spans="1:28">
      <c r="B416" s="584"/>
      <c r="C416" s="608" t="s">
        <v>167</v>
      </c>
      <c r="D416" s="647">
        <v>87.3</v>
      </c>
      <c r="E416" s="669">
        <v>1692</v>
      </c>
      <c r="F416" s="951">
        <v>116.6</v>
      </c>
      <c r="G416" s="1792">
        <v>93.9</v>
      </c>
      <c r="H416" s="645">
        <v>25390</v>
      </c>
      <c r="I416" s="943">
        <v>99.914000000000001</v>
      </c>
      <c r="J416" s="645">
        <v>56484967</v>
      </c>
      <c r="K416" s="943">
        <v>2.3370000000000002</v>
      </c>
      <c r="L416" s="1803">
        <v>100.943</v>
      </c>
      <c r="N416" s="936">
        <v>281919</v>
      </c>
      <c r="O416" s="937">
        <f>ROUND(N416/S404*100,3)</f>
        <v>99.914000000000001</v>
      </c>
      <c r="P416" s="938">
        <v>98.7</v>
      </c>
      <c r="Q416" s="937">
        <f t="shared" si="19"/>
        <v>100.92</v>
      </c>
      <c r="R416" s="933"/>
      <c r="Y416" s="933"/>
      <c r="Z416" s="958">
        <v>56484967</v>
      </c>
      <c r="AA416" s="959">
        <v>0</v>
      </c>
      <c r="AB416" s="932">
        <f t="shared" ref="AB416:AB440" si="20">Z416+AA416</f>
        <v>56484967</v>
      </c>
    </row>
    <row r="417" spans="1:28">
      <c r="B417" s="584"/>
      <c r="C417" s="611" t="s">
        <v>168</v>
      </c>
      <c r="D417" s="647">
        <v>88</v>
      </c>
      <c r="E417" s="669">
        <v>1703</v>
      </c>
      <c r="F417" s="951">
        <v>113.3</v>
      </c>
      <c r="G417" s="1792">
        <v>94.4</v>
      </c>
      <c r="H417" s="645">
        <v>25988</v>
      </c>
      <c r="I417" s="943">
        <v>106.242</v>
      </c>
      <c r="J417" s="645">
        <v>2232431</v>
      </c>
      <c r="K417" s="943">
        <v>2.3050000000000002</v>
      </c>
      <c r="L417" s="1803">
        <v>100.629</v>
      </c>
      <c r="N417" s="936">
        <v>328049</v>
      </c>
      <c r="O417" s="937">
        <f>ROUND(N417/S405*100,3)</f>
        <v>106.242</v>
      </c>
      <c r="P417" s="938">
        <v>98.4</v>
      </c>
      <c r="Q417" s="937">
        <f t="shared" si="19"/>
        <v>100.613</v>
      </c>
      <c r="R417" s="933"/>
      <c r="Y417" s="933"/>
      <c r="Z417" s="958">
        <v>2232431</v>
      </c>
      <c r="AA417" s="959">
        <v>0</v>
      </c>
      <c r="AB417" s="932">
        <f t="shared" si="20"/>
        <v>2232431</v>
      </c>
    </row>
    <row r="418" spans="1:28">
      <c r="A418" s="577">
        <v>2009</v>
      </c>
      <c r="B418" s="949" t="s">
        <v>195</v>
      </c>
      <c r="C418" s="606" t="s">
        <v>418</v>
      </c>
      <c r="D418" s="655">
        <v>85</v>
      </c>
      <c r="E418" s="666">
        <v>1603</v>
      </c>
      <c r="F418" s="950">
        <v>102.6</v>
      </c>
      <c r="G418" s="1793">
        <v>94.6</v>
      </c>
      <c r="H418" s="641">
        <v>26428</v>
      </c>
      <c r="I418" s="945">
        <v>109.797</v>
      </c>
      <c r="J418" s="641">
        <v>3091571</v>
      </c>
      <c r="K418" s="945">
        <v>2.2829999999999999</v>
      </c>
      <c r="L418" s="1805">
        <v>100.211</v>
      </c>
      <c r="M418" s="956"/>
      <c r="N418" s="960">
        <v>307504</v>
      </c>
      <c r="O418" s="961">
        <f t="shared" ref="O418:O437" si="21">ROUND(N418/N406*100,3)</f>
        <v>109.797</v>
      </c>
      <c r="P418" s="962">
        <v>97.6</v>
      </c>
      <c r="Q418" s="961">
        <f t="shared" si="19"/>
        <v>100.205</v>
      </c>
      <c r="R418" s="963"/>
      <c r="S418" s="577"/>
      <c r="T418" s="577"/>
      <c r="U418" s="577"/>
      <c r="V418" s="577"/>
      <c r="W418" s="577"/>
      <c r="X418" s="577"/>
      <c r="Y418" s="963"/>
      <c r="Z418" s="964">
        <v>3091281</v>
      </c>
      <c r="AA418" s="965">
        <v>290</v>
      </c>
      <c r="AB418" s="966">
        <f t="shared" si="20"/>
        <v>3091571</v>
      </c>
    </row>
    <row r="419" spans="1:28">
      <c r="B419" s="584"/>
      <c r="C419" s="608" t="s">
        <v>419</v>
      </c>
      <c r="D419" s="647">
        <v>85.2</v>
      </c>
      <c r="E419" s="669">
        <v>1610</v>
      </c>
      <c r="F419" s="951">
        <v>104.3</v>
      </c>
      <c r="G419" s="1792">
        <v>94.7</v>
      </c>
      <c r="H419" s="645">
        <v>28041</v>
      </c>
      <c r="I419" s="943">
        <v>123.048</v>
      </c>
      <c r="J419" s="645">
        <v>8778809</v>
      </c>
      <c r="K419" s="943">
        <v>2.2440000000000002</v>
      </c>
      <c r="L419" s="1803">
        <v>100.10599999999999</v>
      </c>
      <c r="M419" s="956"/>
      <c r="N419" s="936">
        <v>322808</v>
      </c>
      <c r="O419" s="937">
        <f t="shared" si="21"/>
        <v>123.048</v>
      </c>
      <c r="P419" s="938">
        <v>97.1</v>
      </c>
      <c r="Q419" s="937">
        <f t="shared" si="19"/>
        <v>100.10299999999999</v>
      </c>
      <c r="R419" s="933"/>
      <c r="Y419" s="933"/>
      <c r="Z419" s="958">
        <v>8777571</v>
      </c>
      <c r="AA419" s="959">
        <v>1238</v>
      </c>
      <c r="AB419" s="932">
        <f t="shared" si="20"/>
        <v>8778809</v>
      </c>
    </row>
    <row r="420" spans="1:28">
      <c r="B420" s="584"/>
      <c r="C420" s="608" t="s">
        <v>420</v>
      </c>
      <c r="D420" s="647">
        <v>81</v>
      </c>
      <c r="E420" s="669">
        <v>1623</v>
      </c>
      <c r="F420" s="951">
        <v>108.3</v>
      </c>
      <c r="G420" s="1792">
        <v>94.2</v>
      </c>
      <c r="H420" s="645">
        <v>30878</v>
      </c>
      <c r="I420" s="943">
        <v>77.516000000000005</v>
      </c>
      <c r="J420" s="645">
        <v>2287224</v>
      </c>
      <c r="K420" s="943">
        <v>2.2069999999999999</v>
      </c>
      <c r="L420" s="1803">
        <v>99.894999999999996</v>
      </c>
      <c r="M420" s="956"/>
      <c r="N420" s="936">
        <v>283081</v>
      </c>
      <c r="O420" s="937">
        <f t="shared" si="21"/>
        <v>77.516000000000005</v>
      </c>
      <c r="P420" s="938">
        <v>97.5</v>
      </c>
      <c r="Q420" s="937">
        <f>ROUND(P420/P408*100,3)</f>
        <v>99.897999999999996</v>
      </c>
      <c r="R420" s="933"/>
      <c r="Y420" s="933"/>
      <c r="Z420" s="958">
        <v>2285978</v>
      </c>
      <c r="AA420" s="959">
        <v>1246</v>
      </c>
      <c r="AB420" s="932">
        <f t="shared" si="20"/>
        <v>2287224</v>
      </c>
    </row>
    <row r="421" spans="1:28">
      <c r="B421" s="584"/>
      <c r="C421" s="608" t="s">
        <v>421</v>
      </c>
      <c r="D421" s="647">
        <v>79.599999999999994</v>
      </c>
      <c r="E421" s="669">
        <v>1724</v>
      </c>
      <c r="F421" s="951">
        <v>107.3</v>
      </c>
      <c r="G421" s="1792">
        <v>95.5</v>
      </c>
      <c r="H421" s="645">
        <v>33398</v>
      </c>
      <c r="I421" s="943">
        <v>91.936000000000007</v>
      </c>
      <c r="J421" s="645">
        <v>4885048</v>
      </c>
      <c r="K421" s="943">
        <v>2.19</v>
      </c>
      <c r="L421" s="1803">
        <v>100.21</v>
      </c>
      <c r="M421" s="956"/>
      <c r="N421" s="936">
        <v>271933</v>
      </c>
      <c r="O421" s="937">
        <f t="shared" si="21"/>
        <v>91.936000000000007</v>
      </c>
      <c r="P421" s="938">
        <v>98</v>
      </c>
      <c r="Q421" s="937">
        <f t="shared" ref="Q421:Q465" si="22">ROUND(P421/P409*100,3)</f>
        <v>100.20399999999999</v>
      </c>
      <c r="R421" s="933"/>
      <c r="Y421" s="933"/>
      <c r="Z421" s="958">
        <v>4883145</v>
      </c>
      <c r="AA421" s="959">
        <v>1903</v>
      </c>
      <c r="AB421" s="932">
        <f t="shared" si="20"/>
        <v>4885048</v>
      </c>
    </row>
    <row r="422" spans="1:28">
      <c r="B422" s="584"/>
      <c r="C422" s="608" t="s">
        <v>422</v>
      </c>
      <c r="D422" s="647">
        <v>77.3</v>
      </c>
      <c r="E422" s="669">
        <v>1784</v>
      </c>
      <c r="F422" s="951">
        <v>104</v>
      </c>
      <c r="G422" s="1792">
        <v>96.1</v>
      </c>
      <c r="H422" s="645">
        <v>36856</v>
      </c>
      <c r="I422" s="943">
        <v>103.652</v>
      </c>
      <c r="J422" s="645">
        <v>43963193</v>
      </c>
      <c r="K422" s="943">
        <v>2.1739999999999999</v>
      </c>
      <c r="L422" s="1803">
        <v>99.375</v>
      </c>
      <c r="N422" s="936">
        <v>286126</v>
      </c>
      <c r="O422" s="937">
        <f t="shared" si="21"/>
        <v>103.652</v>
      </c>
      <c r="P422" s="938">
        <v>97.8</v>
      </c>
      <c r="Q422" s="937">
        <f t="shared" si="22"/>
        <v>99.39</v>
      </c>
      <c r="R422" s="933"/>
      <c r="Y422" s="933"/>
      <c r="Z422" s="958">
        <v>42845463</v>
      </c>
      <c r="AA422" s="959">
        <v>1117730</v>
      </c>
      <c r="AB422" s="932">
        <f t="shared" si="20"/>
        <v>43963193</v>
      </c>
    </row>
    <row r="423" spans="1:28">
      <c r="B423" s="584"/>
      <c r="C423" s="608" t="s">
        <v>423</v>
      </c>
      <c r="D423" s="647">
        <v>77.3</v>
      </c>
      <c r="E423" s="669">
        <v>1805</v>
      </c>
      <c r="F423" s="951">
        <v>108.4</v>
      </c>
      <c r="G423" s="1792">
        <v>96</v>
      </c>
      <c r="H423" s="645">
        <v>39749</v>
      </c>
      <c r="I423" s="943">
        <v>99.266000000000005</v>
      </c>
      <c r="J423" s="645">
        <v>3383378</v>
      </c>
      <c r="K423" s="943">
        <v>2.1339999999999999</v>
      </c>
      <c r="L423" s="1803">
        <v>98.649000000000001</v>
      </c>
      <c r="N423" s="936">
        <v>281333</v>
      </c>
      <c r="O423" s="937">
        <f t="shared" si="21"/>
        <v>99.266000000000005</v>
      </c>
      <c r="P423" s="938">
        <v>97.3</v>
      </c>
      <c r="Q423" s="937">
        <f t="shared" si="22"/>
        <v>98.682000000000002</v>
      </c>
      <c r="R423" s="933"/>
      <c r="Y423" s="933"/>
      <c r="Z423" s="958">
        <v>3071690</v>
      </c>
      <c r="AA423" s="959">
        <v>311688</v>
      </c>
      <c r="AB423" s="932">
        <f>Z423+AA423</f>
        <v>3383378</v>
      </c>
    </row>
    <row r="424" spans="1:28">
      <c r="B424" s="584"/>
      <c r="C424" s="608" t="s">
        <v>424</v>
      </c>
      <c r="D424" s="647">
        <v>76.2</v>
      </c>
      <c r="E424" s="669">
        <v>1576</v>
      </c>
      <c r="F424" s="951">
        <v>85.5</v>
      </c>
      <c r="G424" s="1792">
        <v>95.7</v>
      </c>
      <c r="H424" s="645">
        <v>40319</v>
      </c>
      <c r="I424" s="943">
        <v>97.509</v>
      </c>
      <c r="J424" s="645">
        <v>4329446</v>
      </c>
      <c r="K424" s="943">
        <v>2.0979999999999999</v>
      </c>
      <c r="L424" s="1803">
        <v>98.337000000000003</v>
      </c>
      <c r="N424" s="936">
        <v>260482</v>
      </c>
      <c r="O424" s="937">
        <f t="shared" si="21"/>
        <v>97.509</v>
      </c>
      <c r="P424" s="938">
        <v>96.9</v>
      </c>
      <c r="Q424" s="937">
        <f t="shared" si="22"/>
        <v>98.275999999999996</v>
      </c>
      <c r="R424" s="933"/>
      <c r="Y424" s="933"/>
      <c r="Z424" s="958">
        <v>3873697</v>
      </c>
      <c r="AA424" s="959">
        <v>455749</v>
      </c>
      <c r="AB424" s="932">
        <f>Z424+AA424</f>
        <v>4329446</v>
      </c>
    </row>
    <row r="425" spans="1:28">
      <c r="B425" s="584"/>
      <c r="C425" s="608" t="s">
        <v>425</v>
      </c>
      <c r="D425" s="647">
        <v>75.3</v>
      </c>
      <c r="E425" s="669">
        <v>1539</v>
      </c>
      <c r="F425" s="951">
        <v>96.2</v>
      </c>
      <c r="G425" s="1792">
        <v>95.6</v>
      </c>
      <c r="H425" s="645">
        <v>39419</v>
      </c>
      <c r="I425" s="943">
        <v>97.382999999999996</v>
      </c>
      <c r="J425" s="645">
        <v>9181826</v>
      </c>
      <c r="K425" s="943">
        <v>2.101</v>
      </c>
      <c r="L425" s="1803">
        <v>98.135000000000005</v>
      </c>
      <c r="N425" s="936">
        <v>265646</v>
      </c>
      <c r="O425" s="937">
        <f t="shared" si="21"/>
        <v>97.382999999999996</v>
      </c>
      <c r="P425" s="938">
        <v>97.1</v>
      </c>
      <c r="Q425" s="937">
        <f t="shared" si="22"/>
        <v>98.18</v>
      </c>
      <c r="R425" s="933"/>
      <c r="Y425" s="933"/>
      <c r="Z425" s="958">
        <v>6586519</v>
      </c>
      <c r="AA425" s="959">
        <v>2595307</v>
      </c>
      <c r="AB425" s="932">
        <f>Z425+AA425</f>
        <v>9181826</v>
      </c>
    </row>
    <row r="426" spans="1:28">
      <c r="B426" s="584"/>
      <c r="C426" s="608" t="s">
        <v>426</v>
      </c>
      <c r="D426" s="647">
        <v>74</v>
      </c>
      <c r="E426" s="669">
        <v>1494</v>
      </c>
      <c r="F426" s="951">
        <v>98.2</v>
      </c>
      <c r="G426" s="1792">
        <v>95.7</v>
      </c>
      <c r="H426" s="645">
        <v>37919</v>
      </c>
      <c r="I426" s="943">
        <v>90.778999999999996</v>
      </c>
      <c r="J426" s="645">
        <v>2173138</v>
      </c>
      <c r="K426" s="943">
        <v>2.0840000000000001</v>
      </c>
      <c r="L426" s="1803">
        <v>98.242000000000004</v>
      </c>
      <c r="N426" s="936">
        <v>257244</v>
      </c>
      <c r="O426" s="937">
        <f t="shared" si="21"/>
        <v>90.778999999999996</v>
      </c>
      <c r="P426" s="938">
        <v>97.4</v>
      </c>
      <c r="Q426" s="937">
        <f t="shared" si="22"/>
        <v>98.284999999999997</v>
      </c>
      <c r="R426" s="933"/>
      <c r="Y426" s="933"/>
      <c r="Z426" s="958">
        <v>1708987</v>
      </c>
      <c r="AA426" s="959">
        <v>464151</v>
      </c>
      <c r="AB426" s="932">
        <f>Z426+AA426</f>
        <v>2173138</v>
      </c>
    </row>
    <row r="427" spans="1:28">
      <c r="B427" s="584"/>
      <c r="C427" s="608" t="s">
        <v>166</v>
      </c>
      <c r="D427" s="647">
        <v>73.900000000000006</v>
      </c>
      <c r="E427" s="669">
        <v>1696</v>
      </c>
      <c r="F427" s="951">
        <v>94.1</v>
      </c>
      <c r="G427" s="1792">
        <v>95.4</v>
      </c>
      <c r="H427" s="645">
        <v>35403</v>
      </c>
      <c r="I427" s="943">
        <v>97.73</v>
      </c>
      <c r="J427" s="645">
        <v>5000837</v>
      </c>
      <c r="K427" s="943">
        <v>2.077</v>
      </c>
      <c r="L427" s="1803">
        <v>97.828000000000003</v>
      </c>
      <c r="N427" s="936">
        <v>280588</v>
      </c>
      <c r="O427" s="937">
        <f t="shared" si="21"/>
        <v>97.73</v>
      </c>
      <c r="P427" s="938">
        <v>97</v>
      </c>
      <c r="Q427" s="937">
        <f t="shared" si="22"/>
        <v>97.881</v>
      </c>
      <c r="R427" s="933"/>
      <c r="Y427" s="933"/>
      <c r="Z427" s="958">
        <v>3629812</v>
      </c>
      <c r="AA427" s="959">
        <v>1371025</v>
      </c>
      <c r="AB427" s="932">
        <f t="shared" si="20"/>
        <v>5000837</v>
      </c>
    </row>
    <row r="428" spans="1:28">
      <c r="B428" s="584"/>
      <c r="C428" s="608" t="s">
        <v>167</v>
      </c>
      <c r="D428" s="647">
        <v>72.8</v>
      </c>
      <c r="E428" s="669">
        <v>1599</v>
      </c>
      <c r="F428" s="951">
        <v>98.8</v>
      </c>
      <c r="G428" s="1792">
        <v>95.4</v>
      </c>
      <c r="H428" s="645">
        <v>33598</v>
      </c>
      <c r="I428" s="943">
        <v>99.234999999999999</v>
      </c>
      <c r="J428" s="645">
        <v>38652341</v>
      </c>
      <c r="K428" s="943">
        <v>2.0870000000000002</v>
      </c>
      <c r="L428" s="1803">
        <v>97.819000000000003</v>
      </c>
      <c r="N428" s="936">
        <v>279762</v>
      </c>
      <c r="O428" s="937">
        <f t="shared" si="21"/>
        <v>99.234999999999999</v>
      </c>
      <c r="P428" s="938">
        <v>96.5</v>
      </c>
      <c r="Q428" s="937">
        <f t="shared" si="22"/>
        <v>97.771000000000001</v>
      </c>
      <c r="R428" s="933"/>
      <c r="Y428" s="933"/>
      <c r="Z428" s="958">
        <v>21810731</v>
      </c>
      <c r="AA428" s="959">
        <v>16841610</v>
      </c>
      <c r="AB428" s="932">
        <f t="shared" si="20"/>
        <v>38652341</v>
      </c>
    </row>
    <row r="429" spans="1:28">
      <c r="A429" s="921"/>
      <c r="B429" s="935"/>
      <c r="C429" s="611" t="s">
        <v>168</v>
      </c>
      <c r="D429" s="649">
        <v>73</v>
      </c>
      <c r="E429" s="674">
        <v>1579</v>
      </c>
      <c r="F429" s="952">
        <v>107.1</v>
      </c>
      <c r="G429" s="1794">
        <v>95.6</v>
      </c>
      <c r="H429" s="652">
        <v>32378</v>
      </c>
      <c r="I429" s="947">
        <v>94.197000000000003</v>
      </c>
      <c r="J429" s="652">
        <v>1844414</v>
      </c>
      <c r="K429" s="947">
        <v>2.0640000000000001</v>
      </c>
      <c r="L429" s="1804">
        <v>98.021000000000001</v>
      </c>
      <c r="N429" s="967">
        <v>309013</v>
      </c>
      <c r="O429" s="968">
        <f t="shared" si="21"/>
        <v>94.197000000000003</v>
      </c>
      <c r="P429" s="969">
        <v>96.4</v>
      </c>
      <c r="Q429" s="937">
        <f t="shared" si="22"/>
        <v>97.966999999999999</v>
      </c>
      <c r="R429" s="970"/>
      <c r="S429" s="921"/>
      <c r="T429" s="921"/>
      <c r="U429" s="921"/>
      <c r="V429" s="921"/>
      <c r="W429" s="921"/>
      <c r="X429" s="921"/>
      <c r="Y429" s="921"/>
      <c r="Z429" s="971">
        <v>1240701</v>
      </c>
      <c r="AA429" s="972">
        <v>603713</v>
      </c>
      <c r="AB429" s="973">
        <f t="shared" si="20"/>
        <v>1844414</v>
      </c>
    </row>
    <row r="430" spans="1:28">
      <c r="A430" s="591">
        <v>2010</v>
      </c>
      <c r="B430" s="915" t="s">
        <v>202</v>
      </c>
      <c r="C430" s="606" t="s">
        <v>418</v>
      </c>
      <c r="D430" s="647">
        <v>73.2</v>
      </c>
      <c r="E430" s="669">
        <v>1593</v>
      </c>
      <c r="F430" s="951">
        <v>108.3</v>
      </c>
      <c r="G430" s="1792">
        <v>95.2</v>
      </c>
      <c r="H430" s="645">
        <v>30817</v>
      </c>
      <c r="I430" s="943">
        <v>88.191999999999993</v>
      </c>
      <c r="J430" s="645">
        <v>2724877</v>
      </c>
      <c r="K430" s="943">
        <v>2.044</v>
      </c>
      <c r="L430" s="1805">
        <v>98.844999999999999</v>
      </c>
      <c r="M430" s="956"/>
      <c r="N430" s="960">
        <v>271195</v>
      </c>
      <c r="O430" s="961">
        <f t="shared" si="21"/>
        <v>88.191999999999993</v>
      </c>
      <c r="P430" s="962">
        <v>96.5</v>
      </c>
      <c r="Q430" s="961">
        <f t="shared" si="22"/>
        <v>98.873000000000005</v>
      </c>
      <c r="R430" s="963"/>
      <c r="S430" s="577"/>
      <c r="T430" s="577"/>
      <c r="U430" s="577"/>
      <c r="V430" s="577"/>
      <c r="W430" s="577"/>
      <c r="X430" s="577"/>
      <c r="Y430" s="963"/>
      <c r="Z430" s="964">
        <v>1552901</v>
      </c>
      <c r="AA430" s="965">
        <v>1171976</v>
      </c>
      <c r="AB430" s="966">
        <f t="shared" si="20"/>
        <v>2724877</v>
      </c>
    </row>
    <row r="431" spans="1:28">
      <c r="B431" s="584"/>
      <c r="C431" s="608" t="s">
        <v>419</v>
      </c>
      <c r="D431" s="647">
        <v>74.8</v>
      </c>
      <c r="E431" s="669">
        <v>1552</v>
      </c>
      <c r="F431" s="951">
        <v>104.6</v>
      </c>
      <c r="G431" s="1792">
        <v>95.1</v>
      </c>
      <c r="H431" s="645">
        <v>29864</v>
      </c>
      <c r="I431" s="943">
        <v>70.864000000000004</v>
      </c>
      <c r="J431" s="645">
        <v>9773218</v>
      </c>
      <c r="K431" s="943">
        <v>2.0299999999999998</v>
      </c>
      <c r="L431" s="1803">
        <v>99.366</v>
      </c>
      <c r="M431" s="956"/>
      <c r="N431" s="936">
        <v>228755</v>
      </c>
      <c r="O431" s="937">
        <f t="shared" si="21"/>
        <v>70.864000000000004</v>
      </c>
      <c r="P431" s="938">
        <v>96.5</v>
      </c>
      <c r="Q431" s="937">
        <f t="shared" si="22"/>
        <v>99.382000000000005</v>
      </c>
      <c r="R431" s="933"/>
      <c r="Y431" s="933"/>
      <c r="Z431" s="958">
        <v>5725116</v>
      </c>
      <c r="AA431" s="959">
        <v>4048102</v>
      </c>
      <c r="AB431" s="932">
        <f t="shared" si="20"/>
        <v>9773218</v>
      </c>
    </row>
    <row r="432" spans="1:28">
      <c r="B432" s="584"/>
      <c r="C432" s="608" t="s">
        <v>420</v>
      </c>
      <c r="D432" s="647">
        <v>74.5</v>
      </c>
      <c r="E432" s="669">
        <v>1551</v>
      </c>
      <c r="F432" s="951">
        <v>97.9</v>
      </c>
      <c r="G432" s="1792">
        <v>94.5</v>
      </c>
      <c r="H432" s="645">
        <v>29593</v>
      </c>
      <c r="I432" s="943">
        <v>102.53100000000001</v>
      </c>
      <c r="J432" s="645">
        <v>2015453</v>
      </c>
      <c r="K432" s="943">
        <v>2.024</v>
      </c>
      <c r="L432" s="1803">
        <v>99.263999999999996</v>
      </c>
      <c r="M432" s="956"/>
      <c r="N432" s="936">
        <v>290247</v>
      </c>
      <c r="O432" s="937">
        <f t="shared" si="21"/>
        <v>102.53100000000001</v>
      </c>
      <c r="P432" s="938">
        <v>96.7</v>
      </c>
      <c r="Q432" s="937">
        <f t="shared" si="22"/>
        <v>99.179000000000002</v>
      </c>
      <c r="R432" s="933"/>
      <c r="Y432" s="933"/>
      <c r="Z432" s="958">
        <v>1206937</v>
      </c>
      <c r="AA432" s="959">
        <v>808516</v>
      </c>
      <c r="AB432" s="932">
        <f t="shared" si="20"/>
        <v>2015453</v>
      </c>
    </row>
    <row r="433" spans="1:28">
      <c r="B433" s="584"/>
      <c r="C433" s="608" t="s">
        <v>421</v>
      </c>
      <c r="D433" s="647">
        <v>73</v>
      </c>
      <c r="E433" s="669">
        <v>1530</v>
      </c>
      <c r="F433" s="951">
        <v>97.3</v>
      </c>
      <c r="G433" s="1792">
        <v>95.4</v>
      </c>
      <c r="H433" s="645">
        <v>28667</v>
      </c>
      <c r="I433" s="943">
        <v>99.9</v>
      </c>
      <c r="J433" s="645">
        <v>4827464</v>
      </c>
      <c r="K433" s="943">
        <v>2.0099999999999998</v>
      </c>
      <c r="L433" s="1803">
        <v>99.162999999999997</v>
      </c>
      <c r="M433" s="956"/>
      <c r="N433" s="936">
        <v>271660</v>
      </c>
      <c r="O433" s="937">
        <f t="shared" si="21"/>
        <v>99.9</v>
      </c>
      <c r="P433" s="938">
        <v>97.2</v>
      </c>
      <c r="Q433" s="937">
        <f t="shared" si="22"/>
        <v>99.183999999999997</v>
      </c>
      <c r="R433" s="933"/>
      <c r="Y433" s="933"/>
      <c r="Z433" s="958">
        <v>2950714</v>
      </c>
      <c r="AA433" s="959">
        <v>1876750</v>
      </c>
      <c r="AB433" s="932">
        <f t="shared" si="20"/>
        <v>4827464</v>
      </c>
    </row>
    <row r="434" spans="1:28">
      <c r="B434" s="584"/>
      <c r="C434" s="608" t="s">
        <v>422</v>
      </c>
      <c r="D434" s="647">
        <v>73.3</v>
      </c>
      <c r="E434" s="669">
        <v>1620</v>
      </c>
      <c r="F434" s="951">
        <v>97.6</v>
      </c>
      <c r="G434" s="1792">
        <v>95.7</v>
      </c>
      <c r="H434" s="645">
        <v>29936</v>
      </c>
      <c r="I434" s="943">
        <v>100.729</v>
      </c>
      <c r="J434" s="645">
        <v>47594155</v>
      </c>
      <c r="K434" s="943">
        <v>1.998</v>
      </c>
      <c r="L434" s="1803">
        <v>99.161000000000001</v>
      </c>
      <c r="N434" s="936">
        <v>288212</v>
      </c>
      <c r="O434" s="937">
        <f t="shared" si="21"/>
        <v>100.729</v>
      </c>
      <c r="P434" s="938">
        <v>97</v>
      </c>
      <c r="Q434" s="937">
        <f t="shared" si="22"/>
        <v>99.182000000000002</v>
      </c>
      <c r="R434" s="933"/>
      <c r="Y434" s="933"/>
      <c r="Z434" s="958">
        <v>29515404</v>
      </c>
      <c r="AA434" s="959">
        <v>18078751</v>
      </c>
      <c r="AB434" s="932">
        <f>Z434+AA434</f>
        <v>47594155</v>
      </c>
    </row>
    <row r="435" spans="1:28">
      <c r="B435" s="584"/>
      <c r="C435" s="608" t="s">
        <v>423</v>
      </c>
      <c r="D435" s="647">
        <v>73.2</v>
      </c>
      <c r="E435" s="669">
        <v>1636</v>
      </c>
      <c r="F435" s="951">
        <v>105.6</v>
      </c>
      <c r="G435" s="1792">
        <v>95.6</v>
      </c>
      <c r="H435" s="645">
        <v>31379</v>
      </c>
      <c r="I435" s="943">
        <v>93.183999999999997</v>
      </c>
      <c r="J435" s="645">
        <v>2973709</v>
      </c>
      <c r="K435" s="943">
        <v>2.0219999999999998</v>
      </c>
      <c r="L435" s="1803">
        <v>99.578999999999994</v>
      </c>
      <c r="N435" s="936">
        <v>262156</v>
      </c>
      <c r="O435" s="937">
        <f t="shared" si="21"/>
        <v>93.183999999999997</v>
      </c>
      <c r="P435" s="938">
        <v>96.9</v>
      </c>
      <c r="Q435" s="937">
        <f t="shared" si="22"/>
        <v>99.588999999999999</v>
      </c>
      <c r="R435" s="933"/>
      <c r="Y435" s="933"/>
      <c r="Z435" s="958">
        <v>1942700</v>
      </c>
      <c r="AA435" s="959">
        <v>1031009</v>
      </c>
      <c r="AB435" s="932">
        <f t="shared" si="20"/>
        <v>2973709</v>
      </c>
    </row>
    <row r="436" spans="1:28">
      <c r="B436" s="584"/>
      <c r="C436" s="608" t="s">
        <v>424</v>
      </c>
      <c r="D436" s="647">
        <v>73.900000000000006</v>
      </c>
      <c r="E436" s="669">
        <v>1592</v>
      </c>
      <c r="F436" s="951">
        <v>93.4</v>
      </c>
      <c r="G436" s="1792">
        <v>95.8</v>
      </c>
      <c r="H436" s="645">
        <v>31463</v>
      </c>
      <c r="I436" s="943">
        <v>100.119</v>
      </c>
      <c r="J436" s="645">
        <v>3197776</v>
      </c>
      <c r="K436" s="943">
        <v>2.0150000000000001</v>
      </c>
      <c r="L436" s="1803">
        <v>99.366</v>
      </c>
      <c r="N436" s="936">
        <v>260793</v>
      </c>
      <c r="O436" s="937">
        <f t="shared" si="21"/>
        <v>100.119</v>
      </c>
      <c r="P436" s="938">
        <v>96.4</v>
      </c>
      <c r="Q436" s="937">
        <f t="shared" si="22"/>
        <v>99.483999999999995</v>
      </c>
      <c r="R436" s="933"/>
      <c r="Y436" s="933"/>
      <c r="Z436" s="958">
        <v>1919803</v>
      </c>
      <c r="AA436" s="959">
        <v>1277973</v>
      </c>
      <c r="AB436" s="932">
        <f t="shared" si="20"/>
        <v>3197776</v>
      </c>
    </row>
    <row r="437" spans="1:28">
      <c r="B437" s="584"/>
      <c r="C437" s="608" t="s">
        <v>425</v>
      </c>
      <c r="D437" s="647">
        <v>73</v>
      </c>
      <c r="E437" s="669">
        <v>1657</v>
      </c>
      <c r="F437" s="951">
        <v>126.4</v>
      </c>
      <c r="G437" s="1792">
        <v>95.7</v>
      </c>
      <c r="H437" s="645">
        <v>32269</v>
      </c>
      <c r="I437" s="943">
        <v>97.347999999999999</v>
      </c>
      <c r="J437" s="645">
        <v>9428640</v>
      </c>
      <c r="K437" s="943">
        <v>2.0169999999999999</v>
      </c>
      <c r="L437" s="1803">
        <v>99.683000000000007</v>
      </c>
      <c r="N437" s="936">
        <v>258602</v>
      </c>
      <c r="O437" s="937">
        <f t="shared" si="21"/>
        <v>97.347999999999999</v>
      </c>
      <c r="P437" s="938">
        <v>96.8</v>
      </c>
      <c r="Q437" s="937">
        <f t="shared" si="22"/>
        <v>99.691000000000003</v>
      </c>
      <c r="R437" s="933"/>
      <c r="Y437" s="933"/>
      <c r="Z437" s="958">
        <v>5341210</v>
      </c>
      <c r="AA437" s="959">
        <v>4087430</v>
      </c>
      <c r="AB437" s="932">
        <f>Z437+AA437</f>
        <v>9428640</v>
      </c>
    </row>
    <row r="438" spans="1:28">
      <c r="B438" s="584"/>
      <c r="C438" s="608" t="s">
        <v>426</v>
      </c>
      <c r="D438" s="647">
        <v>74</v>
      </c>
      <c r="E438" s="669">
        <v>1538</v>
      </c>
      <c r="F438" s="951">
        <v>112.9</v>
      </c>
      <c r="G438" s="1792">
        <v>95.7</v>
      </c>
      <c r="H438" s="645">
        <v>30668</v>
      </c>
      <c r="I438" s="943">
        <v>114.38800000000001</v>
      </c>
      <c r="J438" s="645">
        <v>2465036</v>
      </c>
      <c r="K438" s="943">
        <v>1.996</v>
      </c>
      <c r="L438" s="1803">
        <v>99.578999999999994</v>
      </c>
      <c r="N438" s="936">
        <v>294256</v>
      </c>
      <c r="O438" s="937">
        <f>ROUND(N438/N426*100,3)</f>
        <v>114.38800000000001</v>
      </c>
      <c r="P438" s="938">
        <v>97</v>
      </c>
      <c r="Q438" s="937">
        <f t="shared" si="22"/>
        <v>99.588999999999999</v>
      </c>
      <c r="R438" s="933"/>
      <c r="Y438" s="933"/>
      <c r="Z438" s="958">
        <v>1532797</v>
      </c>
      <c r="AA438" s="959">
        <v>932239</v>
      </c>
      <c r="AB438" s="932">
        <f>Z438+AA438</f>
        <v>2465036</v>
      </c>
    </row>
    <row r="439" spans="1:28">
      <c r="B439" s="584"/>
      <c r="C439" s="608" t="s">
        <v>166</v>
      </c>
      <c r="D439" s="647">
        <v>74.7</v>
      </c>
      <c r="E439" s="669">
        <v>1570</v>
      </c>
      <c r="F439" s="951">
        <v>130.6</v>
      </c>
      <c r="G439" s="1792">
        <v>95.9</v>
      </c>
      <c r="H439" s="645">
        <v>28739</v>
      </c>
      <c r="I439" s="943">
        <v>108.85</v>
      </c>
      <c r="J439" s="645">
        <v>9375099</v>
      </c>
      <c r="K439" s="943">
        <v>1.9830000000000001</v>
      </c>
      <c r="L439" s="1803">
        <v>100.423</v>
      </c>
      <c r="N439" s="936">
        <v>305421</v>
      </c>
      <c r="O439" s="937">
        <f>ROUND(N439/N427*100,3)</f>
        <v>108.85</v>
      </c>
      <c r="P439" s="938">
        <v>97.3</v>
      </c>
      <c r="Q439" s="937">
        <f t="shared" si="22"/>
        <v>100.309</v>
      </c>
      <c r="R439" s="933"/>
      <c r="Y439" s="933"/>
      <c r="Z439" s="958">
        <v>5066806</v>
      </c>
      <c r="AA439" s="959">
        <v>4308293</v>
      </c>
      <c r="AB439" s="932">
        <f>Z439+AA439</f>
        <v>9375099</v>
      </c>
    </row>
    <row r="440" spans="1:28">
      <c r="B440" s="584"/>
      <c r="C440" s="608" t="s">
        <v>167</v>
      </c>
      <c r="D440" s="647">
        <v>75.5</v>
      </c>
      <c r="E440" s="669">
        <v>1447</v>
      </c>
      <c r="F440" s="951">
        <v>119.5</v>
      </c>
      <c r="G440" s="1792">
        <v>96.1</v>
      </c>
      <c r="H440" s="645">
        <v>28271</v>
      </c>
      <c r="I440" s="943">
        <v>98.85</v>
      </c>
      <c r="J440" s="645">
        <v>37038962</v>
      </c>
      <c r="K440" s="943">
        <v>1.9870000000000001</v>
      </c>
      <c r="L440" s="1803">
        <v>100.425</v>
      </c>
      <c r="N440" s="936">
        <v>276546</v>
      </c>
      <c r="O440" s="937">
        <f>ROUND(N440/N428*100,3)</f>
        <v>98.85</v>
      </c>
      <c r="P440" s="938">
        <v>97</v>
      </c>
      <c r="Q440" s="937">
        <f t="shared" si="22"/>
        <v>100.518</v>
      </c>
      <c r="R440" s="933"/>
      <c r="Y440" s="933"/>
      <c r="Z440" s="958">
        <v>23072089</v>
      </c>
      <c r="AA440" s="959">
        <v>13966873</v>
      </c>
      <c r="AB440" s="932">
        <f t="shared" si="20"/>
        <v>37038962</v>
      </c>
    </row>
    <row r="441" spans="1:28">
      <c r="B441" s="584"/>
      <c r="C441" s="611" t="s">
        <v>168</v>
      </c>
      <c r="D441" s="647">
        <v>75.3</v>
      </c>
      <c r="E441" s="669">
        <v>1393</v>
      </c>
      <c r="F441" s="951">
        <v>109.6</v>
      </c>
      <c r="G441" s="1792">
        <v>95.9</v>
      </c>
      <c r="H441" s="645">
        <v>26575</v>
      </c>
      <c r="I441" s="943">
        <v>96.614999999999995</v>
      </c>
      <c r="J441" s="645">
        <v>2452836</v>
      </c>
      <c r="K441" s="943">
        <v>1.968</v>
      </c>
      <c r="L441" s="1803">
        <v>100.21299999999999</v>
      </c>
      <c r="N441" s="967">
        <v>298554</v>
      </c>
      <c r="O441" s="968">
        <f>ROUND(N441/N429*100,3)</f>
        <v>96.614999999999995</v>
      </c>
      <c r="P441" s="969">
        <v>96.6</v>
      </c>
      <c r="Q441" s="968">
        <f t="shared" si="22"/>
        <v>100.20699999999999</v>
      </c>
      <c r="R441" s="970"/>
      <c r="S441" s="921"/>
      <c r="T441" s="921"/>
      <c r="U441" s="921"/>
      <c r="V441" s="921"/>
      <c r="W441" s="921"/>
      <c r="X441" s="921"/>
      <c r="Y441" s="921"/>
      <c r="Z441" s="971">
        <v>1457619</v>
      </c>
      <c r="AA441" s="972">
        <v>995217</v>
      </c>
      <c r="AB441" s="973">
        <f>Z441+AA441</f>
        <v>2452836</v>
      </c>
    </row>
    <row r="442" spans="1:28">
      <c r="A442" s="577">
        <v>2011</v>
      </c>
      <c r="B442" s="949" t="s">
        <v>205</v>
      </c>
      <c r="C442" s="606" t="s">
        <v>418</v>
      </c>
      <c r="D442" s="655">
        <v>75</v>
      </c>
      <c r="E442" s="666">
        <v>1476</v>
      </c>
      <c r="F442" s="950">
        <v>110.6</v>
      </c>
      <c r="G442" s="1793">
        <v>95.8</v>
      </c>
      <c r="H442" s="641">
        <v>25954</v>
      </c>
      <c r="I442" s="945">
        <v>101.429</v>
      </c>
      <c r="J442" s="641">
        <v>2817109</v>
      </c>
      <c r="K442" s="945">
        <v>1.958</v>
      </c>
      <c r="L442" s="1805">
        <v>99.787000000000006</v>
      </c>
      <c r="M442" s="956"/>
      <c r="N442" s="960">
        <v>275070</v>
      </c>
      <c r="O442" s="961">
        <f>ROUND(N442/N430*100,3)</f>
        <v>101.429</v>
      </c>
      <c r="P442" s="962">
        <v>96.3</v>
      </c>
      <c r="Q442" s="961">
        <f t="shared" si="22"/>
        <v>99.793000000000006</v>
      </c>
      <c r="R442" s="963"/>
      <c r="S442" s="577"/>
      <c r="T442" s="577"/>
      <c r="U442" s="577"/>
      <c r="V442" s="577"/>
      <c r="W442" s="577"/>
      <c r="X442" s="577"/>
      <c r="Y442" s="963"/>
      <c r="Z442" s="964">
        <v>1633135</v>
      </c>
      <c r="AA442" s="965">
        <v>1183974</v>
      </c>
      <c r="AB442" s="966">
        <f>Z442+AA442</f>
        <v>2817109</v>
      </c>
    </row>
    <row r="443" spans="1:28">
      <c r="B443" s="584"/>
      <c r="C443" s="608" t="s">
        <v>419</v>
      </c>
      <c r="D443" s="647">
        <v>76</v>
      </c>
      <c r="E443" s="669">
        <v>1411</v>
      </c>
      <c r="F443" s="951">
        <v>153.30000000000001</v>
      </c>
      <c r="G443" s="1792">
        <v>95.4</v>
      </c>
      <c r="H443" s="645">
        <v>24841</v>
      </c>
      <c r="I443" s="943">
        <v>114.771</v>
      </c>
      <c r="J443" s="645">
        <v>11935110</v>
      </c>
      <c r="K443" s="943">
        <v>1.9550000000000001</v>
      </c>
      <c r="L443" s="1803">
        <v>99.787000000000006</v>
      </c>
      <c r="M443" s="956"/>
      <c r="N443" s="936">
        <v>262545</v>
      </c>
      <c r="O443" s="937">
        <f t="shared" ref="O443:O461" si="23">ROUND(N443/N431*100,3)</f>
        <v>114.771</v>
      </c>
      <c r="P443" s="938">
        <v>96.3</v>
      </c>
      <c r="Q443" s="937">
        <f t="shared" si="22"/>
        <v>99.793000000000006</v>
      </c>
      <c r="R443" s="933"/>
      <c r="Y443" s="933"/>
      <c r="Z443" s="958">
        <v>6624717</v>
      </c>
      <c r="AA443" s="959">
        <v>5310393</v>
      </c>
      <c r="AB443" s="932">
        <f t="shared" ref="AB443:AB453" si="24">Z443+AA443</f>
        <v>11935110</v>
      </c>
    </row>
    <row r="444" spans="1:28">
      <c r="B444" s="584"/>
      <c r="C444" s="608" t="s">
        <v>420</v>
      </c>
      <c r="D444" s="647">
        <v>75.7</v>
      </c>
      <c r="E444" s="669">
        <v>1398</v>
      </c>
      <c r="F444" s="951">
        <v>121.4</v>
      </c>
      <c r="G444" s="1792">
        <v>95.2</v>
      </c>
      <c r="H444" s="645">
        <v>24857</v>
      </c>
      <c r="I444" s="943">
        <v>96.757000000000005</v>
      </c>
      <c r="J444" s="645">
        <v>2278437</v>
      </c>
      <c r="K444" s="943">
        <v>1.9419999999999999</v>
      </c>
      <c r="L444" s="1803">
        <v>99.787999999999997</v>
      </c>
      <c r="M444" s="956"/>
      <c r="N444" s="936">
        <v>280834</v>
      </c>
      <c r="O444" s="937">
        <f t="shared" si="23"/>
        <v>96.757000000000005</v>
      </c>
      <c r="P444" s="938">
        <v>96.5</v>
      </c>
      <c r="Q444" s="937">
        <f t="shared" si="22"/>
        <v>99.793000000000006</v>
      </c>
      <c r="R444" s="933"/>
      <c r="Y444" s="933"/>
      <c r="Z444" s="958">
        <v>1243464</v>
      </c>
      <c r="AA444" s="959">
        <v>1034973</v>
      </c>
      <c r="AB444" s="932">
        <f t="shared" si="24"/>
        <v>2278437</v>
      </c>
    </row>
    <row r="445" spans="1:28">
      <c r="B445" s="584"/>
      <c r="C445" s="608" t="s">
        <v>421</v>
      </c>
      <c r="D445" s="647">
        <v>77.599999999999994</v>
      </c>
      <c r="E445" s="669">
        <v>1515</v>
      </c>
      <c r="F445" s="951">
        <v>118.3</v>
      </c>
      <c r="G445" s="1792">
        <v>96.5</v>
      </c>
      <c r="H445" s="645">
        <v>23656</v>
      </c>
      <c r="I445" s="943">
        <v>108.621</v>
      </c>
      <c r="J445" s="645">
        <v>4723413</v>
      </c>
      <c r="K445" s="943">
        <v>1.952</v>
      </c>
      <c r="L445" s="1803">
        <v>99.367000000000004</v>
      </c>
      <c r="M445" s="956"/>
      <c r="N445" s="936">
        <v>295081</v>
      </c>
      <c r="O445" s="937">
        <f t="shared" si="23"/>
        <v>108.621</v>
      </c>
      <c r="P445" s="938">
        <v>96.6</v>
      </c>
      <c r="Q445" s="937">
        <f t="shared" si="22"/>
        <v>99.382999999999996</v>
      </c>
      <c r="R445" s="933"/>
      <c r="Y445" s="933"/>
      <c r="Z445" s="958">
        <v>2815413</v>
      </c>
      <c r="AA445" s="959">
        <v>1908000</v>
      </c>
      <c r="AB445" s="932">
        <f t="shared" si="24"/>
        <v>4723413</v>
      </c>
    </row>
    <row r="446" spans="1:28">
      <c r="B446" s="584"/>
      <c r="C446" s="608" t="s">
        <v>422</v>
      </c>
      <c r="D446" s="647">
        <v>81.900000000000006</v>
      </c>
      <c r="E446" s="669">
        <v>1627</v>
      </c>
      <c r="F446" s="951">
        <v>132.69999999999999</v>
      </c>
      <c r="G446" s="1792">
        <v>96.8</v>
      </c>
      <c r="H446" s="645">
        <v>26471</v>
      </c>
      <c r="I446" s="943">
        <v>92.605000000000004</v>
      </c>
      <c r="J446" s="645">
        <v>51704756</v>
      </c>
      <c r="K446" s="943">
        <v>1.9430000000000001</v>
      </c>
      <c r="L446" s="1803">
        <v>99.683000000000007</v>
      </c>
      <c r="N446" s="936">
        <v>266898</v>
      </c>
      <c r="O446" s="937">
        <f t="shared" si="23"/>
        <v>92.605000000000004</v>
      </c>
      <c r="P446" s="938">
        <v>96.7</v>
      </c>
      <c r="Q446" s="937">
        <f t="shared" si="22"/>
        <v>99.691000000000003</v>
      </c>
      <c r="R446" s="933"/>
      <c r="Y446" s="933"/>
      <c r="Z446" s="958">
        <v>31042124</v>
      </c>
      <c r="AA446" s="959">
        <v>20662632</v>
      </c>
      <c r="AB446" s="932">
        <f t="shared" si="24"/>
        <v>51704756</v>
      </c>
    </row>
    <row r="447" spans="1:28">
      <c r="B447" s="584"/>
      <c r="C447" s="608" t="s">
        <v>423</v>
      </c>
      <c r="D447" s="647">
        <v>82.5</v>
      </c>
      <c r="E447" s="669">
        <v>1654</v>
      </c>
      <c r="F447" s="951">
        <v>123.2</v>
      </c>
      <c r="G447" s="1792">
        <v>97</v>
      </c>
      <c r="H447" s="645">
        <v>28041</v>
      </c>
      <c r="I447" s="943">
        <v>105.583</v>
      </c>
      <c r="J447" s="645">
        <v>3210090</v>
      </c>
      <c r="K447" s="943">
        <v>1.9370000000000001</v>
      </c>
      <c r="L447" s="1803">
        <v>99.683000000000007</v>
      </c>
      <c r="N447" s="936">
        <v>276792</v>
      </c>
      <c r="O447" s="937">
        <f t="shared" si="23"/>
        <v>105.583</v>
      </c>
      <c r="P447" s="938">
        <v>96.6</v>
      </c>
      <c r="Q447" s="937">
        <f t="shared" si="22"/>
        <v>99.69</v>
      </c>
      <c r="R447" s="933"/>
      <c r="Y447" s="933"/>
      <c r="Z447" s="958">
        <v>1761200</v>
      </c>
      <c r="AA447" s="959">
        <v>1448890</v>
      </c>
      <c r="AB447" s="932">
        <f t="shared" si="24"/>
        <v>3210090</v>
      </c>
    </row>
    <row r="448" spans="1:28">
      <c r="B448" s="584"/>
      <c r="C448" s="608" t="s">
        <v>424</v>
      </c>
      <c r="D448" s="647">
        <v>83</v>
      </c>
      <c r="E448" s="669">
        <v>1745</v>
      </c>
      <c r="F448" s="951">
        <v>120.8</v>
      </c>
      <c r="G448" s="1792">
        <v>97.3</v>
      </c>
      <c r="H448" s="645">
        <v>27327</v>
      </c>
      <c r="I448" s="943">
        <v>99.712999999999994</v>
      </c>
      <c r="J448" s="645">
        <v>3036264</v>
      </c>
      <c r="K448" s="943">
        <v>1.931</v>
      </c>
      <c r="L448" s="1803">
        <v>100.10599999999999</v>
      </c>
      <c r="N448" s="936">
        <v>260044</v>
      </c>
      <c r="O448" s="937">
        <f t="shared" si="23"/>
        <v>99.712999999999994</v>
      </c>
      <c r="P448" s="938">
        <v>96.5</v>
      </c>
      <c r="Q448" s="937">
        <f t="shared" si="22"/>
        <v>100.104</v>
      </c>
      <c r="R448" s="933"/>
      <c r="Y448" s="933"/>
      <c r="Z448" s="958">
        <v>1816460</v>
      </c>
      <c r="AA448" s="959">
        <v>1219804</v>
      </c>
      <c r="AB448" s="932">
        <f t="shared" si="24"/>
        <v>3036264</v>
      </c>
    </row>
    <row r="449" spans="1:28">
      <c r="B449" s="584"/>
      <c r="C449" s="608" t="s">
        <v>425</v>
      </c>
      <c r="D449" s="647">
        <v>85.8</v>
      </c>
      <c r="E449" s="669">
        <v>1826</v>
      </c>
      <c r="F449" s="951">
        <v>118.3</v>
      </c>
      <c r="G449" s="1792">
        <v>96.9</v>
      </c>
      <c r="H449" s="645">
        <v>29864</v>
      </c>
      <c r="I449" s="943">
        <v>103.30800000000001</v>
      </c>
      <c r="J449" s="645">
        <v>10721062</v>
      </c>
      <c r="K449" s="943">
        <v>1.9239999999999999</v>
      </c>
      <c r="L449" s="1803">
        <v>100</v>
      </c>
      <c r="N449" s="936">
        <v>267157</v>
      </c>
      <c r="O449" s="937">
        <f t="shared" si="23"/>
        <v>103.30800000000001</v>
      </c>
      <c r="P449" s="938">
        <v>96.8</v>
      </c>
      <c r="Q449" s="937">
        <f t="shared" si="22"/>
        <v>100</v>
      </c>
      <c r="R449" s="933"/>
      <c r="Y449" s="933"/>
      <c r="Z449" s="958">
        <v>5928130</v>
      </c>
      <c r="AA449" s="959">
        <v>4792932</v>
      </c>
      <c r="AB449" s="932">
        <f t="shared" si="24"/>
        <v>10721062</v>
      </c>
    </row>
    <row r="450" spans="1:28">
      <c r="B450" s="584"/>
      <c r="C450" s="608" t="s">
        <v>426</v>
      </c>
      <c r="D450" s="647">
        <v>84.4</v>
      </c>
      <c r="E450" s="669">
        <v>1785</v>
      </c>
      <c r="F450" s="951">
        <v>116.8</v>
      </c>
      <c r="G450" s="1792">
        <v>96.6</v>
      </c>
      <c r="H450" s="645">
        <v>28126</v>
      </c>
      <c r="I450" s="943">
        <v>80.292000000000002</v>
      </c>
      <c r="J450" s="645">
        <v>2314643</v>
      </c>
      <c r="K450" s="943">
        <v>1.913</v>
      </c>
      <c r="L450" s="1803">
        <v>100</v>
      </c>
      <c r="N450" s="936">
        <v>236265</v>
      </c>
      <c r="O450" s="937">
        <f t="shared" si="23"/>
        <v>80.292000000000002</v>
      </c>
      <c r="P450" s="938">
        <v>97</v>
      </c>
      <c r="Q450" s="937">
        <f t="shared" si="22"/>
        <v>100</v>
      </c>
      <c r="R450" s="933"/>
      <c r="Y450" s="933"/>
      <c r="Z450" s="958">
        <v>1357207</v>
      </c>
      <c r="AA450" s="959">
        <v>957436</v>
      </c>
      <c r="AB450" s="932">
        <f t="shared" si="24"/>
        <v>2314643</v>
      </c>
    </row>
    <row r="451" spans="1:28">
      <c r="B451" s="584"/>
      <c r="C451" s="608" t="s">
        <v>166</v>
      </c>
      <c r="D451" s="647">
        <v>85.1</v>
      </c>
      <c r="E451" s="669">
        <v>1795</v>
      </c>
      <c r="F451" s="951">
        <v>129.1</v>
      </c>
      <c r="G451" s="1792">
        <v>96.3</v>
      </c>
      <c r="H451" s="645">
        <v>26774</v>
      </c>
      <c r="I451" s="943">
        <v>91.358000000000004</v>
      </c>
      <c r="J451" s="645">
        <v>4868304</v>
      </c>
      <c r="K451" s="943">
        <v>1.911</v>
      </c>
      <c r="L451" s="1803">
        <v>99.894999999999996</v>
      </c>
      <c r="N451" s="936">
        <v>279028</v>
      </c>
      <c r="O451" s="937">
        <f t="shared" si="23"/>
        <v>91.358000000000004</v>
      </c>
      <c r="P451" s="938">
        <v>97.2</v>
      </c>
      <c r="Q451" s="937">
        <f t="shared" si="22"/>
        <v>99.897000000000006</v>
      </c>
      <c r="R451" s="933"/>
      <c r="Y451" s="933"/>
      <c r="Z451" s="958">
        <v>2879084</v>
      </c>
      <c r="AA451" s="959">
        <v>1989220</v>
      </c>
      <c r="AB451" s="932">
        <f t="shared" si="24"/>
        <v>4868304</v>
      </c>
    </row>
    <row r="452" spans="1:28">
      <c r="B452" s="584"/>
      <c r="C452" s="608" t="s">
        <v>167</v>
      </c>
      <c r="D452" s="647">
        <v>85.5</v>
      </c>
      <c r="E452" s="669">
        <v>1769</v>
      </c>
      <c r="F452" s="951">
        <v>128.5</v>
      </c>
      <c r="G452" s="1792">
        <v>96.6</v>
      </c>
      <c r="H452" s="645">
        <v>26566</v>
      </c>
      <c r="I452" s="943">
        <v>91.594999999999999</v>
      </c>
      <c r="J452" s="645">
        <v>40448136</v>
      </c>
      <c r="K452" s="943">
        <v>1.903</v>
      </c>
      <c r="L452" s="1803">
        <v>99.366</v>
      </c>
      <c r="N452" s="936">
        <v>253301</v>
      </c>
      <c r="O452" s="937">
        <f t="shared" si="23"/>
        <v>91.594999999999999</v>
      </c>
      <c r="P452" s="938">
        <v>96.4</v>
      </c>
      <c r="Q452" s="937">
        <f t="shared" si="22"/>
        <v>99.381</v>
      </c>
      <c r="R452" s="933"/>
      <c r="Y452" s="933"/>
      <c r="Z452" s="958">
        <v>25041261</v>
      </c>
      <c r="AA452" s="959">
        <v>15406875</v>
      </c>
      <c r="AB452" s="932">
        <f t="shared" si="24"/>
        <v>40448136</v>
      </c>
    </row>
    <row r="453" spans="1:28">
      <c r="A453" s="921"/>
      <c r="B453" s="935"/>
      <c r="C453" s="611" t="s">
        <v>168</v>
      </c>
      <c r="D453" s="649">
        <v>86.1</v>
      </c>
      <c r="E453" s="674">
        <v>1634</v>
      </c>
      <c r="F453" s="952">
        <v>125.5</v>
      </c>
      <c r="G453" s="1794">
        <v>96.6</v>
      </c>
      <c r="H453" s="652">
        <v>24913</v>
      </c>
      <c r="I453" s="947">
        <v>105.61</v>
      </c>
      <c r="J453" s="652">
        <v>2508138</v>
      </c>
      <c r="K453" s="947">
        <v>1.89</v>
      </c>
      <c r="L453" s="1804">
        <v>99.682000000000002</v>
      </c>
      <c r="N453" s="967">
        <v>315303</v>
      </c>
      <c r="O453" s="968">
        <f t="shared" si="23"/>
        <v>105.61</v>
      </c>
      <c r="P453" s="969">
        <v>96.3</v>
      </c>
      <c r="Q453" s="968">
        <f t="shared" si="22"/>
        <v>99.688999999999993</v>
      </c>
      <c r="R453" s="970"/>
      <c r="S453" s="921"/>
      <c r="T453" s="921"/>
      <c r="U453" s="921"/>
      <c r="V453" s="921"/>
      <c r="W453" s="921"/>
      <c r="X453" s="921"/>
      <c r="Y453" s="921"/>
      <c r="Z453" s="971">
        <v>1367512</v>
      </c>
      <c r="AA453" s="972">
        <v>1140626</v>
      </c>
      <c r="AB453" s="973">
        <f t="shared" si="24"/>
        <v>2508138</v>
      </c>
    </row>
    <row r="454" spans="1:28">
      <c r="A454" s="591">
        <v>2012</v>
      </c>
      <c r="B454" s="915" t="s">
        <v>208</v>
      </c>
      <c r="C454" s="606" t="s">
        <v>418</v>
      </c>
      <c r="D454" s="647">
        <v>87.5</v>
      </c>
      <c r="E454" s="669">
        <v>1789</v>
      </c>
      <c r="F454" s="951">
        <v>132.80000000000001</v>
      </c>
      <c r="G454" s="1792">
        <v>96</v>
      </c>
      <c r="H454" s="645">
        <v>24700</v>
      </c>
      <c r="I454" s="943">
        <v>122.773</v>
      </c>
      <c r="J454" s="645">
        <v>2750199</v>
      </c>
      <c r="K454" s="943">
        <v>1.8859999999999999</v>
      </c>
      <c r="L454" s="1803">
        <v>100.319</v>
      </c>
      <c r="M454" s="956"/>
      <c r="N454" s="960">
        <v>337713</v>
      </c>
      <c r="O454" s="961">
        <f t="shared" si="23"/>
        <v>122.773</v>
      </c>
      <c r="P454" s="962">
        <v>96.5</v>
      </c>
      <c r="Q454" s="961">
        <f t="shared" si="22"/>
        <v>100.208</v>
      </c>
      <c r="R454" s="963"/>
      <c r="S454" s="577"/>
      <c r="T454" s="577"/>
      <c r="U454" s="577"/>
      <c r="V454" s="577"/>
      <c r="W454" s="577"/>
      <c r="X454" s="577"/>
      <c r="Y454" s="963"/>
      <c r="Z454" s="964">
        <v>1599381</v>
      </c>
      <c r="AA454" s="965">
        <v>1150818</v>
      </c>
      <c r="AB454" s="966">
        <f>Z454+AA454</f>
        <v>2750199</v>
      </c>
    </row>
    <row r="455" spans="1:28">
      <c r="B455" s="584"/>
      <c r="C455" s="608" t="s">
        <v>419</v>
      </c>
      <c r="D455" s="647">
        <v>84.7</v>
      </c>
      <c r="E455" s="669">
        <v>1801</v>
      </c>
      <c r="F455" s="951">
        <v>129.19999999999999</v>
      </c>
      <c r="G455" s="1792">
        <v>95.8</v>
      </c>
      <c r="H455" s="645">
        <v>24730</v>
      </c>
      <c r="I455" s="943">
        <v>109.82</v>
      </c>
      <c r="J455" s="645">
        <v>10305133</v>
      </c>
      <c r="K455" s="974">
        <v>1.881</v>
      </c>
      <c r="L455" s="1803">
        <v>100.639</v>
      </c>
      <c r="M455" s="956"/>
      <c r="N455" s="936">
        <v>288326</v>
      </c>
      <c r="O455" s="937">
        <f t="shared" si="23"/>
        <v>109.82</v>
      </c>
      <c r="P455" s="938">
        <v>96.9</v>
      </c>
      <c r="Q455" s="937">
        <f t="shared" si="22"/>
        <v>100.623</v>
      </c>
      <c r="R455" s="933"/>
      <c r="Y455" s="933"/>
      <c r="Z455" s="958">
        <v>5803048</v>
      </c>
      <c r="AA455" s="959">
        <v>4502085</v>
      </c>
      <c r="AB455" s="932">
        <f t="shared" ref="AB455:AB465" si="25">Z455+AA455</f>
        <v>10305133</v>
      </c>
    </row>
    <row r="456" spans="1:28">
      <c r="B456" s="584"/>
      <c r="C456" s="608" t="s">
        <v>420</v>
      </c>
      <c r="D456" s="647">
        <v>89.8</v>
      </c>
      <c r="E456" s="669">
        <v>1692</v>
      </c>
      <c r="F456" s="951">
        <v>130.1</v>
      </c>
      <c r="G456" s="1792">
        <v>95.3</v>
      </c>
      <c r="H456" s="645">
        <v>24052</v>
      </c>
      <c r="I456" s="943">
        <v>96.841999999999999</v>
      </c>
      <c r="J456" s="645">
        <v>1425849</v>
      </c>
      <c r="K456" s="943">
        <v>1.8680000000000001</v>
      </c>
      <c r="L456" s="1803">
        <v>100.74299999999999</v>
      </c>
      <c r="M456" s="956"/>
      <c r="N456" s="936">
        <v>271964</v>
      </c>
      <c r="O456" s="937">
        <f t="shared" si="23"/>
        <v>96.841999999999999</v>
      </c>
      <c r="P456" s="938">
        <v>97.2</v>
      </c>
      <c r="Q456" s="937">
        <f t="shared" si="22"/>
        <v>100.72499999999999</v>
      </c>
      <c r="R456" s="933"/>
      <c r="Y456" s="933"/>
      <c r="Z456" s="958">
        <v>951965</v>
      </c>
      <c r="AA456" s="959">
        <v>473884</v>
      </c>
      <c r="AB456" s="932">
        <f t="shared" si="25"/>
        <v>1425849</v>
      </c>
    </row>
    <row r="457" spans="1:28">
      <c r="B457" s="584"/>
      <c r="C457" s="608" t="s">
        <v>421</v>
      </c>
      <c r="D457" s="647">
        <v>91.4</v>
      </c>
      <c r="E457" s="669">
        <v>1723</v>
      </c>
      <c r="F457" s="951">
        <v>133.1</v>
      </c>
      <c r="G457" s="1792">
        <v>96.1</v>
      </c>
      <c r="H457" s="645">
        <v>23807</v>
      </c>
      <c r="I457" s="943">
        <v>82.236999999999995</v>
      </c>
      <c r="J457" s="645">
        <v>4996210</v>
      </c>
      <c r="K457" s="943">
        <v>1.859</v>
      </c>
      <c r="L457" s="1803">
        <v>100.637</v>
      </c>
      <c r="M457" s="956"/>
      <c r="N457" s="936">
        <v>242667</v>
      </c>
      <c r="O457" s="937">
        <f t="shared" si="23"/>
        <v>82.236999999999995</v>
      </c>
      <c r="P457" s="938">
        <v>97.1</v>
      </c>
      <c r="Q457" s="937">
        <f t="shared" si="22"/>
        <v>100.518</v>
      </c>
      <c r="R457" s="933"/>
      <c r="Y457" s="933"/>
      <c r="Z457" s="958">
        <v>2967314</v>
      </c>
      <c r="AA457" s="959">
        <v>2028896</v>
      </c>
      <c r="AB457" s="932">
        <f t="shared" si="25"/>
        <v>4996210</v>
      </c>
    </row>
    <row r="458" spans="1:28">
      <c r="B458" s="584"/>
      <c r="C458" s="608" t="s">
        <v>422</v>
      </c>
      <c r="D458" s="647">
        <v>89.3</v>
      </c>
      <c r="E458" s="669">
        <v>1813</v>
      </c>
      <c r="F458" s="951">
        <v>132.1</v>
      </c>
      <c r="G458" s="1792">
        <v>96.2</v>
      </c>
      <c r="H458" s="645">
        <v>28885</v>
      </c>
      <c r="I458" s="943">
        <v>90.861999999999995</v>
      </c>
      <c r="J458" s="645">
        <v>52970877</v>
      </c>
      <c r="K458" s="943">
        <v>1.857</v>
      </c>
      <c r="L458" s="1803">
        <v>100.318</v>
      </c>
      <c r="N458" s="936">
        <v>242509</v>
      </c>
      <c r="O458" s="937">
        <f t="shared" si="23"/>
        <v>90.861999999999995</v>
      </c>
      <c r="P458" s="938">
        <v>97</v>
      </c>
      <c r="Q458" s="937">
        <f>ROUND(P458/P446*100,3)</f>
        <v>100.31</v>
      </c>
      <c r="R458" s="933"/>
      <c r="Y458" s="933"/>
      <c r="Z458" s="958">
        <v>31150010</v>
      </c>
      <c r="AA458" s="959">
        <v>21820867</v>
      </c>
      <c r="AB458" s="932">
        <f t="shared" si="25"/>
        <v>52970877</v>
      </c>
    </row>
    <row r="459" spans="1:28">
      <c r="B459" s="584"/>
      <c r="C459" s="608" t="s">
        <v>423</v>
      </c>
      <c r="D459" s="647">
        <v>88.3</v>
      </c>
      <c r="E459" s="669">
        <v>1765</v>
      </c>
      <c r="F459" s="951">
        <v>125.1</v>
      </c>
      <c r="G459" s="1792">
        <v>96</v>
      </c>
      <c r="H459" s="645">
        <v>27950</v>
      </c>
      <c r="I459" s="943">
        <v>109.173</v>
      </c>
      <c r="J459" s="645">
        <v>3261982</v>
      </c>
      <c r="K459" s="943">
        <v>1.8420000000000001</v>
      </c>
      <c r="L459" s="1803">
        <v>100.10599999999999</v>
      </c>
      <c r="N459" s="936">
        <v>302182</v>
      </c>
      <c r="O459" s="937">
        <f t="shared" si="23"/>
        <v>109.173</v>
      </c>
      <c r="P459" s="938">
        <v>96.6</v>
      </c>
      <c r="Q459" s="937">
        <f t="shared" si="22"/>
        <v>100</v>
      </c>
      <c r="R459" s="933"/>
      <c r="Y459" s="933"/>
      <c r="Z459" s="958">
        <v>1784905</v>
      </c>
      <c r="AA459" s="959">
        <v>1477077</v>
      </c>
      <c r="AB459" s="932">
        <f t="shared" si="25"/>
        <v>3261982</v>
      </c>
    </row>
    <row r="460" spans="1:28">
      <c r="B460" s="584"/>
      <c r="C460" s="608" t="s">
        <v>424</v>
      </c>
      <c r="D460" s="647">
        <v>87.6</v>
      </c>
      <c r="E460" s="669">
        <v>1799</v>
      </c>
      <c r="F460" s="951">
        <v>129.19999999999999</v>
      </c>
      <c r="G460" s="1792">
        <v>96.5</v>
      </c>
      <c r="H460" s="645">
        <v>29389</v>
      </c>
      <c r="I460" s="943">
        <v>98.626000000000005</v>
      </c>
      <c r="J460" s="645">
        <v>3562553</v>
      </c>
      <c r="K460" s="943">
        <v>1.837</v>
      </c>
      <c r="L460" s="1803">
        <v>100</v>
      </c>
      <c r="N460" s="936">
        <v>256472</v>
      </c>
      <c r="O460" s="937">
        <f t="shared" si="23"/>
        <v>98.626000000000005</v>
      </c>
      <c r="P460" s="938">
        <v>96.5</v>
      </c>
      <c r="Q460" s="937">
        <f t="shared" si="22"/>
        <v>100</v>
      </c>
      <c r="R460" s="933"/>
      <c r="Y460" s="933"/>
      <c r="Z460" s="958">
        <v>2112515</v>
      </c>
      <c r="AA460" s="959">
        <v>1450038</v>
      </c>
      <c r="AB460" s="932">
        <f t="shared" si="25"/>
        <v>3562553</v>
      </c>
    </row>
    <row r="461" spans="1:28">
      <c r="B461" s="584"/>
      <c r="C461" s="608" t="s">
        <v>425</v>
      </c>
      <c r="D461" s="647">
        <v>88.5</v>
      </c>
      <c r="E461" s="669">
        <v>1819</v>
      </c>
      <c r="F461" s="951">
        <v>128.80000000000001</v>
      </c>
      <c r="G461" s="1792">
        <v>96.2</v>
      </c>
      <c r="H461" s="645">
        <v>30076</v>
      </c>
      <c r="I461" s="943">
        <v>95.876000000000005</v>
      </c>
      <c r="J461" s="645">
        <v>9295170</v>
      </c>
      <c r="K461" s="943">
        <v>1.829</v>
      </c>
      <c r="L461" s="1803">
        <v>99.894000000000005</v>
      </c>
      <c r="N461" s="936">
        <v>256140</v>
      </c>
      <c r="O461" s="937">
        <f t="shared" si="23"/>
        <v>95.876000000000005</v>
      </c>
      <c r="P461" s="938">
        <v>96.7</v>
      </c>
      <c r="Q461" s="937">
        <f t="shared" si="22"/>
        <v>99.897000000000006</v>
      </c>
      <c r="R461" s="933"/>
      <c r="Y461" s="933"/>
      <c r="Z461" s="958">
        <v>5245635</v>
      </c>
      <c r="AA461" s="959">
        <v>4049535</v>
      </c>
      <c r="AB461" s="932">
        <f t="shared" si="25"/>
        <v>9295170</v>
      </c>
    </row>
    <row r="462" spans="1:28">
      <c r="B462" s="584"/>
      <c r="C462" s="608" t="s">
        <v>426</v>
      </c>
      <c r="D462" s="647">
        <v>89</v>
      </c>
      <c r="E462" s="669">
        <v>1775</v>
      </c>
      <c r="F462" s="951">
        <v>129</v>
      </c>
      <c r="G462" s="1792">
        <v>96.2</v>
      </c>
      <c r="H462" s="645">
        <v>27616</v>
      </c>
      <c r="I462" s="943">
        <v>102.752</v>
      </c>
      <c r="J462" s="645">
        <v>2509796</v>
      </c>
      <c r="K462" s="943">
        <v>1.82</v>
      </c>
      <c r="L462" s="1803">
        <v>99.576999999999998</v>
      </c>
      <c r="N462" s="936">
        <v>242768</v>
      </c>
      <c r="O462" s="937">
        <f>ROUND(N462/N450*100,3)</f>
        <v>102.752</v>
      </c>
      <c r="P462" s="938">
        <v>96.6</v>
      </c>
      <c r="Q462" s="937">
        <f t="shared" si="22"/>
        <v>99.587999999999994</v>
      </c>
      <c r="R462" s="933"/>
      <c r="Y462" s="933"/>
      <c r="Z462" s="958">
        <v>1496110</v>
      </c>
      <c r="AA462" s="959">
        <v>1013686</v>
      </c>
      <c r="AB462" s="932">
        <f t="shared" si="25"/>
        <v>2509796</v>
      </c>
    </row>
    <row r="463" spans="1:28">
      <c r="B463" s="584"/>
      <c r="C463" s="608" t="s">
        <v>166</v>
      </c>
      <c r="D463" s="647">
        <v>87.4</v>
      </c>
      <c r="E463" s="669">
        <v>1868</v>
      </c>
      <c r="F463" s="951">
        <v>108.5</v>
      </c>
      <c r="G463" s="1792">
        <v>95.9</v>
      </c>
      <c r="H463" s="645">
        <v>27993</v>
      </c>
      <c r="I463" s="943">
        <v>93.361000000000004</v>
      </c>
      <c r="J463" s="645">
        <v>5076211</v>
      </c>
      <c r="K463" s="943">
        <v>1.82</v>
      </c>
      <c r="L463" s="1803">
        <v>99.052000000000007</v>
      </c>
      <c r="N463" s="936">
        <v>260504</v>
      </c>
      <c r="O463" s="937">
        <f>ROUND(N463/N451*100,3)</f>
        <v>93.361000000000004</v>
      </c>
      <c r="P463" s="938">
        <v>96.3</v>
      </c>
      <c r="Q463" s="937">
        <f t="shared" si="22"/>
        <v>99.073999999999998</v>
      </c>
      <c r="R463" s="933"/>
      <c r="Y463" s="933"/>
      <c r="Z463" s="958">
        <v>2980640</v>
      </c>
      <c r="AA463" s="959">
        <v>2095571</v>
      </c>
      <c r="AB463" s="932">
        <f t="shared" si="25"/>
        <v>5076211</v>
      </c>
    </row>
    <row r="464" spans="1:28">
      <c r="B464" s="584"/>
      <c r="C464" s="608" t="s">
        <v>167</v>
      </c>
      <c r="D464" s="647">
        <v>87.7</v>
      </c>
      <c r="E464" s="669">
        <v>1773</v>
      </c>
      <c r="F464" s="951">
        <v>108.5</v>
      </c>
      <c r="G464" s="1792">
        <v>96</v>
      </c>
      <c r="H464" s="645">
        <v>26317</v>
      </c>
      <c r="I464" s="943">
        <v>96.798000000000002</v>
      </c>
      <c r="J464" s="645">
        <v>41703152</v>
      </c>
      <c r="K464" s="943">
        <v>1.8180000000000001</v>
      </c>
      <c r="L464" s="1803">
        <v>99.361999999999995</v>
      </c>
      <c r="N464" s="936">
        <v>245190</v>
      </c>
      <c r="O464" s="937">
        <f>ROUND(N464/N452*100,3)</f>
        <v>96.798000000000002</v>
      </c>
      <c r="P464" s="938">
        <v>95.7</v>
      </c>
      <c r="Q464" s="937">
        <f t="shared" si="22"/>
        <v>99.274000000000001</v>
      </c>
      <c r="R464" s="933"/>
      <c r="Y464" s="933"/>
      <c r="Z464" s="958">
        <v>25451541</v>
      </c>
      <c r="AA464" s="959">
        <v>16251611</v>
      </c>
      <c r="AB464" s="932">
        <f t="shared" si="25"/>
        <v>41703152</v>
      </c>
    </row>
    <row r="465" spans="1:28">
      <c r="B465" s="584"/>
      <c r="C465" s="611" t="s">
        <v>168</v>
      </c>
      <c r="D465" s="647">
        <v>83.8</v>
      </c>
      <c r="E465" s="669">
        <v>1742</v>
      </c>
      <c r="F465" s="951">
        <v>120.9</v>
      </c>
      <c r="G465" s="1792">
        <v>96</v>
      </c>
      <c r="H465" s="645">
        <v>24719</v>
      </c>
      <c r="I465" s="943">
        <v>92.637</v>
      </c>
      <c r="J465" s="645">
        <v>2631115</v>
      </c>
      <c r="K465" s="943">
        <v>1.806</v>
      </c>
      <c r="L465" s="1803">
        <v>99.361999999999995</v>
      </c>
      <c r="N465" s="967">
        <v>292087</v>
      </c>
      <c r="O465" s="968">
        <f>ROUND(N465/N453*100,3)</f>
        <v>92.637</v>
      </c>
      <c r="P465" s="969">
        <v>95.8</v>
      </c>
      <c r="Q465" s="968">
        <f t="shared" si="22"/>
        <v>99.480999999999995</v>
      </c>
      <c r="R465" s="970"/>
      <c r="S465" s="921"/>
      <c r="T465" s="921"/>
      <c r="U465" s="921"/>
      <c r="V465" s="921"/>
      <c r="W465" s="921"/>
      <c r="X465" s="921"/>
      <c r="Y465" s="921"/>
      <c r="Z465" s="971">
        <v>1509912</v>
      </c>
      <c r="AA465" s="972">
        <v>1121203</v>
      </c>
      <c r="AB465" s="973">
        <f t="shared" si="25"/>
        <v>2631115</v>
      </c>
    </row>
    <row r="466" spans="1:28">
      <c r="A466" s="577">
        <v>2013</v>
      </c>
      <c r="B466" s="949" t="s">
        <v>212</v>
      </c>
      <c r="C466" s="606" t="s">
        <v>418</v>
      </c>
      <c r="D466" s="655">
        <v>87.9</v>
      </c>
      <c r="E466" s="666">
        <v>1764</v>
      </c>
      <c r="F466" s="950">
        <v>124.9</v>
      </c>
      <c r="G466" s="1793">
        <v>95.4</v>
      </c>
      <c r="H466" s="641">
        <v>25801</v>
      </c>
      <c r="I466" s="945">
        <v>78.183999999999997</v>
      </c>
      <c r="J466" s="641">
        <v>2797899</v>
      </c>
      <c r="K466" s="945">
        <v>1.804</v>
      </c>
      <c r="L466" s="1805">
        <v>99.045000000000002</v>
      </c>
      <c r="M466" s="956"/>
      <c r="N466" s="960">
        <v>264037</v>
      </c>
      <c r="O466" s="961">
        <f t="shared" ref="O466:O473" si="26">ROUND(N466/N454*100,3)</f>
        <v>78.183999999999997</v>
      </c>
      <c r="P466" s="962">
        <v>95.6</v>
      </c>
      <c r="Q466" s="961">
        <f>ROUND(P466/P454*100,3)</f>
        <v>99.066999999999993</v>
      </c>
      <c r="R466" s="963"/>
      <c r="S466" s="577"/>
      <c r="T466" s="577"/>
      <c r="U466" s="577"/>
      <c r="V466" s="577"/>
      <c r="W466" s="577"/>
      <c r="X466" s="577"/>
      <c r="Y466" s="963"/>
      <c r="Z466" s="964">
        <v>1595731</v>
      </c>
      <c r="AA466" s="965">
        <v>1202168</v>
      </c>
      <c r="AB466" s="966">
        <f>Z466+AA466</f>
        <v>2797899</v>
      </c>
    </row>
    <row r="467" spans="1:28">
      <c r="B467" s="584"/>
      <c r="C467" s="608" t="s">
        <v>419</v>
      </c>
      <c r="D467" s="647">
        <v>88.6</v>
      </c>
      <c r="E467" s="669">
        <v>1767</v>
      </c>
      <c r="F467" s="951">
        <v>102.9</v>
      </c>
      <c r="G467" s="1792">
        <v>95</v>
      </c>
      <c r="H467" s="645">
        <v>24292</v>
      </c>
      <c r="I467" s="943">
        <v>113.252</v>
      </c>
      <c r="J467" s="645">
        <v>10332659</v>
      </c>
      <c r="K467" s="943">
        <v>1.8029999999999999</v>
      </c>
      <c r="L467" s="1803">
        <v>98.623999999999995</v>
      </c>
      <c r="M467" s="956"/>
      <c r="N467" s="936">
        <v>326536</v>
      </c>
      <c r="O467" s="937">
        <f t="shared" si="26"/>
        <v>113.252</v>
      </c>
      <c r="P467" s="938">
        <v>95.5</v>
      </c>
      <c r="Q467" s="937">
        <f>ROUND(P467/P455*100,3)</f>
        <v>98.555000000000007</v>
      </c>
      <c r="R467" s="933"/>
      <c r="Y467" s="933"/>
      <c r="Z467" s="958">
        <v>5796364</v>
      </c>
      <c r="AA467" s="959">
        <v>4536295</v>
      </c>
      <c r="AB467" s="932">
        <f t="shared" ref="AB467:AB530" si="27">Z467+AA467</f>
        <v>10332659</v>
      </c>
    </row>
    <row r="468" spans="1:28">
      <c r="B468" s="584"/>
      <c r="C468" s="608" t="s">
        <v>420</v>
      </c>
      <c r="D468" s="647">
        <v>86.9</v>
      </c>
      <c r="E468" s="669">
        <v>1717</v>
      </c>
      <c r="F468" s="951">
        <v>109.3</v>
      </c>
      <c r="G468" s="1792">
        <v>94.8</v>
      </c>
      <c r="H468" s="645">
        <v>23618</v>
      </c>
      <c r="I468" s="943">
        <v>109.706</v>
      </c>
      <c r="J468" s="645">
        <v>3038199</v>
      </c>
      <c r="K468" s="943">
        <v>1.7749999999999999</v>
      </c>
      <c r="L468" s="1803">
        <v>98.63</v>
      </c>
      <c r="M468" s="956"/>
      <c r="N468" s="936">
        <v>298361</v>
      </c>
      <c r="O468" s="937">
        <f t="shared" si="26"/>
        <v>109.706</v>
      </c>
      <c r="P468" s="938">
        <v>95.9</v>
      </c>
      <c r="Q468" s="937">
        <f>ROUND(P468/P456*100,3)</f>
        <v>98.662999999999997</v>
      </c>
      <c r="R468" s="933"/>
      <c r="Y468" s="933"/>
      <c r="Z468" s="958">
        <v>1692157</v>
      </c>
      <c r="AA468" s="959">
        <v>1346042</v>
      </c>
      <c r="AB468" s="932">
        <f t="shared" si="27"/>
        <v>3038199</v>
      </c>
    </row>
    <row r="469" spans="1:28">
      <c r="B469" s="584"/>
      <c r="C469" s="608" t="s">
        <v>421</v>
      </c>
      <c r="D469" s="647">
        <v>88.1</v>
      </c>
      <c r="E469" s="669">
        <v>1826</v>
      </c>
      <c r="F469" s="951">
        <v>101.8</v>
      </c>
      <c r="G469" s="1792">
        <v>95.8</v>
      </c>
      <c r="H469" s="645">
        <v>23541</v>
      </c>
      <c r="I469" s="943">
        <v>98.099000000000004</v>
      </c>
      <c r="J469" s="645">
        <v>5031932</v>
      </c>
      <c r="K469" s="943">
        <v>1.77</v>
      </c>
      <c r="L469" s="1803">
        <v>98.944999999999993</v>
      </c>
      <c r="M469" s="956"/>
      <c r="N469" s="936">
        <v>238053</v>
      </c>
      <c r="O469" s="937">
        <f t="shared" si="26"/>
        <v>98.099000000000004</v>
      </c>
      <c r="P469" s="938">
        <v>96.2</v>
      </c>
      <c r="Q469" s="937">
        <f>ROUND(P469/P457*100,3)</f>
        <v>99.072999999999993</v>
      </c>
      <c r="R469" s="933"/>
      <c r="Y469" s="933"/>
      <c r="Z469" s="958">
        <v>2899716</v>
      </c>
      <c r="AA469" s="959">
        <v>2132216</v>
      </c>
      <c r="AB469" s="932">
        <f t="shared" si="27"/>
        <v>5031932</v>
      </c>
    </row>
    <row r="470" spans="1:28">
      <c r="B470" s="584"/>
      <c r="C470" s="608" t="s">
        <v>422</v>
      </c>
      <c r="D470" s="647">
        <v>88.5</v>
      </c>
      <c r="E470" s="669">
        <v>1832</v>
      </c>
      <c r="F470" s="951">
        <v>102.9</v>
      </c>
      <c r="G470" s="1792">
        <v>96.1</v>
      </c>
      <c r="H470" s="645">
        <v>26518</v>
      </c>
      <c r="I470" s="943">
        <v>93.347999999999999</v>
      </c>
      <c r="J470" s="645">
        <v>57622184</v>
      </c>
      <c r="K470" s="943">
        <v>1.7649999999999999</v>
      </c>
      <c r="L470" s="1803">
        <v>99.683000000000007</v>
      </c>
      <c r="N470" s="936">
        <v>226378</v>
      </c>
      <c r="O470" s="937">
        <f t="shared" si="26"/>
        <v>93.347999999999999</v>
      </c>
      <c r="P470" s="938">
        <v>96.7</v>
      </c>
      <c r="Q470" s="937">
        <f>ROUND(P470/P458*100,3)</f>
        <v>99.691000000000003</v>
      </c>
      <c r="R470" s="933"/>
      <c r="Y470" s="933"/>
      <c r="Z470" s="958">
        <v>33214179</v>
      </c>
      <c r="AA470" s="959">
        <v>24408005</v>
      </c>
      <c r="AB470" s="932">
        <f t="shared" si="27"/>
        <v>57622184</v>
      </c>
    </row>
    <row r="471" spans="1:28">
      <c r="B471" s="584"/>
      <c r="C471" s="608" t="s">
        <v>423</v>
      </c>
      <c r="D471" s="647">
        <v>88.2</v>
      </c>
      <c r="E471" s="669">
        <v>1776</v>
      </c>
      <c r="F471" s="951">
        <v>106.2</v>
      </c>
      <c r="G471" s="1792">
        <v>96.6</v>
      </c>
      <c r="H471" s="645">
        <v>25686</v>
      </c>
      <c r="I471" s="943">
        <v>80.942999999999998</v>
      </c>
      <c r="J471" s="645">
        <v>3274897</v>
      </c>
      <c r="K471" s="943">
        <v>1.756</v>
      </c>
      <c r="L471" s="1803">
        <v>100.212</v>
      </c>
      <c r="N471" s="936">
        <v>244596</v>
      </c>
      <c r="O471" s="937">
        <f t="shared" si="26"/>
        <v>80.942999999999998</v>
      </c>
      <c r="P471" s="938">
        <v>96.8</v>
      </c>
      <c r="Q471" s="937">
        <f t="shared" ref="Q471:Q534" si="28">ROUND(P471/P459*100,3)</f>
        <v>100.20699999999999</v>
      </c>
      <c r="R471" s="933"/>
      <c r="Y471" s="933"/>
      <c r="Z471" s="958">
        <v>1757835</v>
      </c>
      <c r="AA471" s="959">
        <v>1517062</v>
      </c>
      <c r="AB471" s="932">
        <f t="shared" si="27"/>
        <v>3274897</v>
      </c>
    </row>
    <row r="472" spans="1:28">
      <c r="B472" s="584"/>
      <c r="C472" s="608" t="s">
        <v>424</v>
      </c>
      <c r="D472" s="647">
        <v>87.7</v>
      </c>
      <c r="E472" s="669">
        <v>1784</v>
      </c>
      <c r="F472" s="951">
        <v>111.2</v>
      </c>
      <c r="G472" s="1792">
        <v>96.8</v>
      </c>
      <c r="H472" s="645">
        <v>27311</v>
      </c>
      <c r="I472" s="943">
        <v>88.132000000000005</v>
      </c>
      <c r="J472" s="645">
        <v>3487592</v>
      </c>
      <c r="K472" s="943">
        <v>1.752</v>
      </c>
      <c r="L472" s="1803">
        <v>100.53100000000001</v>
      </c>
      <c r="N472" s="936">
        <v>226034</v>
      </c>
      <c r="O472" s="937">
        <f t="shared" si="26"/>
        <v>88.132000000000005</v>
      </c>
      <c r="P472" s="938">
        <v>96.9</v>
      </c>
      <c r="Q472" s="937">
        <f t="shared" si="28"/>
        <v>100.41500000000001</v>
      </c>
      <c r="R472" s="933"/>
      <c r="Y472" s="933"/>
      <c r="Z472" s="958">
        <v>2037634</v>
      </c>
      <c r="AA472" s="959">
        <v>1449958</v>
      </c>
      <c r="AB472" s="932">
        <f t="shared" si="27"/>
        <v>3487592</v>
      </c>
    </row>
    <row r="473" spans="1:28">
      <c r="B473" s="584"/>
      <c r="C473" s="608" t="s">
        <v>425</v>
      </c>
      <c r="D473" s="647">
        <v>87.9</v>
      </c>
      <c r="E473" s="669">
        <v>1827</v>
      </c>
      <c r="F473" s="951">
        <v>114.2</v>
      </c>
      <c r="G473" s="1792">
        <v>96.5</v>
      </c>
      <c r="H473" s="645">
        <v>26415</v>
      </c>
      <c r="I473" s="943">
        <v>102.80200000000001</v>
      </c>
      <c r="J473" s="645">
        <v>10643026</v>
      </c>
      <c r="K473" s="943">
        <v>1.746</v>
      </c>
      <c r="L473" s="1803">
        <v>100.42400000000001</v>
      </c>
      <c r="N473" s="936">
        <v>263316</v>
      </c>
      <c r="O473" s="937">
        <f t="shared" si="26"/>
        <v>102.80200000000001</v>
      </c>
      <c r="P473" s="938">
        <v>97</v>
      </c>
      <c r="Q473" s="937">
        <f t="shared" si="28"/>
        <v>100.31</v>
      </c>
      <c r="R473" s="933"/>
      <c r="Y473" s="933"/>
      <c r="Z473" s="958">
        <v>6045383</v>
      </c>
      <c r="AA473" s="959">
        <v>4597643</v>
      </c>
      <c r="AB473" s="932">
        <f t="shared" si="27"/>
        <v>10643026</v>
      </c>
    </row>
    <row r="474" spans="1:28">
      <c r="B474" s="584"/>
      <c r="C474" s="608" t="s">
        <v>426</v>
      </c>
      <c r="D474" s="647">
        <v>89.9</v>
      </c>
      <c r="E474" s="669">
        <v>1845</v>
      </c>
      <c r="F474" s="951">
        <v>118</v>
      </c>
      <c r="G474" s="1792">
        <v>96.2</v>
      </c>
      <c r="H474" s="645">
        <v>25285</v>
      </c>
      <c r="I474" s="943">
        <v>106.804</v>
      </c>
      <c r="J474" s="645">
        <v>2666335</v>
      </c>
      <c r="K474" s="943">
        <v>1.7310000000000001</v>
      </c>
      <c r="L474" s="1803">
        <v>100.74299999999999</v>
      </c>
      <c r="N474" s="936">
        <v>259285</v>
      </c>
      <c r="O474" s="937">
        <f>ROUND(N474/N462*100,3)</f>
        <v>106.804</v>
      </c>
      <c r="P474" s="938">
        <v>97.3</v>
      </c>
      <c r="Q474" s="937">
        <f t="shared" si="28"/>
        <v>100.72499999999999</v>
      </c>
      <c r="R474" s="933"/>
      <c r="Y474" s="933"/>
      <c r="Z474" s="958">
        <v>1533438</v>
      </c>
      <c r="AA474" s="959">
        <v>1132897</v>
      </c>
      <c r="AB474" s="932">
        <f t="shared" si="27"/>
        <v>2666335</v>
      </c>
    </row>
    <row r="475" spans="1:28">
      <c r="B475" s="584"/>
      <c r="C475" s="608" t="s">
        <v>166</v>
      </c>
      <c r="D475" s="647">
        <v>90.6</v>
      </c>
      <c r="E475" s="669">
        <v>1877</v>
      </c>
      <c r="F475" s="951">
        <v>121.4</v>
      </c>
      <c r="G475" s="1792">
        <v>96.4</v>
      </c>
      <c r="H475" s="645">
        <v>25279</v>
      </c>
      <c r="I475" s="943">
        <v>106.64700000000001</v>
      </c>
      <c r="J475" s="645">
        <v>5241733</v>
      </c>
      <c r="K475" s="943">
        <v>1.726</v>
      </c>
      <c r="L475" s="1803">
        <v>101.17</v>
      </c>
      <c r="N475" s="936">
        <v>277819</v>
      </c>
      <c r="O475" s="937">
        <f>ROUND(N475/N463*100,3)</f>
        <v>106.64700000000001</v>
      </c>
      <c r="P475" s="938">
        <v>97.5</v>
      </c>
      <c r="Q475" s="937">
        <f t="shared" si="28"/>
        <v>101.246</v>
      </c>
      <c r="R475" s="933"/>
      <c r="Y475" s="933"/>
      <c r="Z475" s="958">
        <v>3060582</v>
      </c>
      <c r="AA475" s="959">
        <v>2181151</v>
      </c>
      <c r="AB475" s="932">
        <f t="shared" si="27"/>
        <v>5241733</v>
      </c>
    </row>
    <row r="476" spans="1:28">
      <c r="B476" s="584"/>
      <c r="C476" s="608" t="s">
        <v>167</v>
      </c>
      <c r="D476" s="647">
        <v>89.2</v>
      </c>
      <c r="E476" s="669">
        <v>1821</v>
      </c>
      <c r="F476" s="951">
        <v>124.7</v>
      </c>
      <c r="G476" s="1792">
        <v>96.7</v>
      </c>
      <c r="H476" s="645">
        <v>23122</v>
      </c>
      <c r="I476" s="943">
        <v>105.569</v>
      </c>
      <c r="J476" s="645">
        <v>44869083</v>
      </c>
      <c r="K476" s="943">
        <v>1.718</v>
      </c>
      <c r="L476" s="1803">
        <v>101.82</v>
      </c>
      <c r="N476" s="936">
        <v>258844</v>
      </c>
      <c r="O476" s="937">
        <f>ROUND(N476/N464*100,3)</f>
        <v>105.569</v>
      </c>
      <c r="P476" s="938">
        <v>97.4</v>
      </c>
      <c r="Q476" s="937">
        <f t="shared" si="28"/>
        <v>101.776</v>
      </c>
      <c r="R476" s="933"/>
      <c r="Y476" s="933"/>
      <c r="Z476" s="958">
        <v>26904956</v>
      </c>
      <c r="AA476" s="959">
        <v>17964127</v>
      </c>
      <c r="AB476" s="932">
        <f t="shared" si="27"/>
        <v>44869083</v>
      </c>
    </row>
    <row r="477" spans="1:28">
      <c r="A477" s="921"/>
      <c r="B477" s="935"/>
      <c r="C477" s="611" t="s">
        <v>168</v>
      </c>
      <c r="D477" s="649">
        <v>90</v>
      </c>
      <c r="E477" s="674">
        <v>1711</v>
      </c>
      <c r="F477" s="952">
        <v>116.6</v>
      </c>
      <c r="G477" s="1794">
        <v>96.7</v>
      </c>
      <c r="H477" s="652">
        <v>22382</v>
      </c>
      <c r="I477" s="947">
        <v>110.008</v>
      </c>
      <c r="J477" s="652">
        <v>2674516</v>
      </c>
      <c r="K477" s="947">
        <v>1.7070000000000001</v>
      </c>
      <c r="L477" s="1804">
        <v>101.92700000000001</v>
      </c>
      <c r="N477" s="967">
        <v>321319</v>
      </c>
      <c r="O477" s="968">
        <f>ROUND(N477/N465*100,3)</f>
        <v>110.008</v>
      </c>
      <c r="P477" s="969">
        <v>97.6</v>
      </c>
      <c r="Q477" s="968">
        <f t="shared" si="28"/>
        <v>101.879</v>
      </c>
      <c r="R477" s="970"/>
      <c r="S477" s="921"/>
      <c r="T477" s="921"/>
      <c r="U477" s="921"/>
      <c r="V477" s="921"/>
      <c r="W477" s="921"/>
      <c r="X477" s="921"/>
      <c r="Y477" s="921"/>
      <c r="Z477" s="971">
        <v>1514861</v>
      </c>
      <c r="AA477" s="972">
        <v>1159655</v>
      </c>
      <c r="AB477" s="973">
        <f t="shared" si="27"/>
        <v>2674516</v>
      </c>
    </row>
    <row r="478" spans="1:28">
      <c r="A478" s="591">
        <v>2014</v>
      </c>
      <c r="B478" s="915" t="s">
        <v>215</v>
      </c>
      <c r="C478" s="606" t="s">
        <v>418</v>
      </c>
      <c r="D478" s="975">
        <v>91.9</v>
      </c>
      <c r="E478" s="669">
        <v>1729</v>
      </c>
      <c r="F478" s="951">
        <v>116.4</v>
      </c>
      <c r="G478" s="1792">
        <v>96</v>
      </c>
      <c r="H478" s="645">
        <v>22590</v>
      </c>
      <c r="I478" s="943">
        <v>104.714</v>
      </c>
      <c r="J478" s="645">
        <v>2829883</v>
      </c>
      <c r="K478" s="943">
        <v>1.7070000000000001</v>
      </c>
      <c r="L478" s="1803">
        <v>101.608</v>
      </c>
      <c r="N478" s="936">
        <v>276485</v>
      </c>
      <c r="O478" s="937">
        <f t="shared" ref="O478:O541" si="29">ROUND(N478/N466*100,3)</f>
        <v>104.714</v>
      </c>
      <c r="P478" s="938">
        <v>97.1</v>
      </c>
      <c r="Q478" s="937">
        <f t="shared" si="28"/>
        <v>101.569</v>
      </c>
      <c r="R478" s="933"/>
      <c r="Z478" s="958">
        <v>1619170</v>
      </c>
      <c r="AA478" s="959">
        <v>1210713</v>
      </c>
      <c r="AB478" s="932">
        <f t="shared" si="27"/>
        <v>2829883</v>
      </c>
    </row>
    <row r="479" spans="1:28">
      <c r="B479" s="584"/>
      <c r="C479" s="608" t="s">
        <v>419</v>
      </c>
      <c r="D479" s="975">
        <v>89.2</v>
      </c>
      <c r="E479" s="669">
        <v>1742</v>
      </c>
      <c r="F479" s="951">
        <v>114.2</v>
      </c>
      <c r="G479" s="1792">
        <v>95.8</v>
      </c>
      <c r="H479" s="645">
        <v>21173</v>
      </c>
      <c r="I479" s="943">
        <v>77.045000000000002</v>
      </c>
      <c r="J479" s="645">
        <v>11777408</v>
      </c>
      <c r="K479" s="943">
        <v>1.7</v>
      </c>
      <c r="L479" s="1803">
        <v>101.717</v>
      </c>
      <c r="N479" s="936">
        <v>251581</v>
      </c>
      <c r="O479" s="937">
        <f t="shared" si="29"/>
        <v>77.045000000000002</v>
      </c>
      <c r="P479" s="938">
        <v>97.2</v>
      </c>
      <c r="Q479" s="937">
        <f t="shared" si="28"/>
        <v>101.78</v>
      </c>
      <c r="R479" s="933"/>
      <c r="Z479" s="958">
        <v>6595904</v>
      </c>
      <c r="AA479" s="959">
        <v>5181504</v>
      </c>
      <c r="AB479" s="932">
        <f t="shared" si="27"/>
        <v>11777408</v>
      </c>
    </row>
    <row r="480" spans="1:28">
      <c r="B480" s="584"/>
      <c r="C480" s="608" t="s">
        <v>420</v>
      </c>
      <c r="D480" s="975">
        <v>89.2</v>
      </c>
      <c r="E480" s="669">
        <v>1701</v>
      </c>
      <c r="F480" s="951">
        <v>122.5</v>
      </c>
      <c r="G480" s="1792">
        <v>95.8</v>
      </c>
      <c r="H480" s="645">
        <v>20673</v>
      </c>
      <c r="I480" s="943">
        <v>103.837</v>
      </c>
      <c r="J480" s="645">
        <v>2952260</v>
      </c>
      <c r="K480" s="943">
        <v>1.6819999999999999</v>
      </c>
      <c r="L480" s="1803">
        <v>101.816</v>
      </c>
      <c r="N480" s="936">
        <v>309809</v>
      </c>
      <c r="O480" s="937">
        <f t="shared" si="29"/>
        <v>103.837</v>
      </c>
      <c r="P480" s="938">
        <v>97.6</v>
      </c>
      <c r="Q480" s="937">
        <f t="shared" si="28"/>
        <v>101.773</v>
      </c>
      <c r="R480" s="933"/>
      <c r="Z480" s="958">
        <v>1568557</v>
      </c>
      <c r="AA480" s="959">
        <v>1383703</v>
      </c>
      <c r="AB480" s="932">
        <f t="shared" si="27"/>
        <v>2952260</v>
      </c>
    </row>
    <row r="481" spans="1:28">
      <c r="B481" s="584"/>
      <c r="C481" s="608" t="s">
        <v>421</v>
      </c>
      <c r="D481" s="975">
        <v>91.6</v>
      </c>
      <c r="E481" s="669">
        <v>1794</v>
      </c>
      <c r="F481" s="951">
        <v>116.3</v>
      </c>
      <c r="G481" s="1792">
        <v>96.7</v>
      </c>
      <c r="H481" s="645">
        <v>20314</v>
      </c>
      <c r="I481" s="943">
        <v>118.242</v>
      </c>
      <c r="J481" s="645">
        <v>4751304</v>
      </c>
      <c r="K481" s="943">
        <v>1.681</v>
      </c>
      <c r="L481" s="1803">
        <v>103.19799999999999</v>
      </c>
      <c r="N481" s="936">
        <v>281478</v>
      </c>
      <c r="O481" s="937">
        <f t="shared" si="29"/>
        <v>118.242</v>
      </c>
      <c r="P481" s="938">
        <v>99.2</v>
      </c>
      <c r="Q481" s="937">
        <f t="shared" si="28"/>
        <v>103.119</v>
      </c>
      <c r="R481" s="933"/>
      <c r="Z481" s="958">
        <v>2757946</v>
      </c>
      <c r="AA481" s="959">
        <v>1993358</v>
      </c>
      <c r="AB481" s="932">
        <f t="shared" si="27"/>
        <v>4751304</v>
      </c>
    </row>
    <row r="482" spans="1:28">
      <c r="B482" s="584"/>
      <c r="C482" s="608" t="s">
        <v>422</v>
      </c>
      <c r="D482" s="975">
        <v>90.7</v>
      </c>
      <c r="E482" s="669">
        <v>1932</v>
      </c>
      <c r="F482" s="951">
        <v>113</v>
      </c>
      <c r="G482" s="1792">
        <v>96.9</v>
      </c>
      <c r="H482" s="645">
        <v>22872</v>
      </c>
      <c r="I482" s="943">
        <v>116.553</v>
      </c>
      <c r="J482" s="645">
        <v>73152557</v>
      </c>
      <c r="K482" s="943">
        <v>1.6679999999999999</v>
      </c>
      <c r="L482" s="1803">
        <v>103.075</v>
      </c>
      <c r="N482" s="936">
        <v>263851</v>
      </c>
      <c r="O482" s="937">
        <f t="shared" si="29"/>
        <v>116.553</v>
      </c>
      <c r="P482" s="938">
        <v>99.6</v>
      </c>
      <c r="Q482" s="937">
        <f t="shared" si="28"/>
        <v>102.999</v>
      </c>
      <c r="R482" s="933"/>
      <c r="Z482" s="958">
        <v>41796146</v>
      </c>
      <c r="AA482" s="959">
        <v>31356411</v>
      </c>
      <c r="AB482" s="932">
        <f t="shared" si="27"/>
        <v>73152557</v>
      </c>
    </row>
    <row r="483" spans="1:28">
      <c r="B483" s="584"/>
      <c r="C483" s="608" t="s">
        <v>423</v>
      </c>
      <c r="D483" s="975">
        <v>90.9</v>
      </c>
      <c r="E483" s="669">
        <v>1951</v>
      </c>
      <c r="F483" s="951">
        <v>113.8</v>
      </c>
      <c r="G483" s="1792">
        <v>96.8</v>
      </c>
      <c r="H483" s="645">
        <v>23034</v>
      </c>
      <c r="I483" s="943">
        <v>90.167000000000002</v>
      </c>
      <c r="J483" s="645">
        <v>4870619</v>
      </c>
      <c r="K483" s="943">
        <v>1.6659999999999999</v>
      </c>
      <c r="L483" s="1803">
        <v>102.751</v>
      </c>
      <c r="N483" s="936">
        <v>220544</v>
      </c>
      <c r="O483" s="937">
        <f t="shared" si="29"/>
        <v>90.167000000000002</v>
      </c>
      <c r="P483" s="938">
        <v>99.5</v>
      </c>
      <c r="Q483" s="937">
        <f t="shared" si="28"/>
        <v>102.789</v>
      </c>
      <c r="R483" s="933"/>
      <c r="Z483" s="958">
        <v>2591541</v>
      </c>
      <c r="AA483" s="959">
        <v>2279078</v>
      </c>
      <c r="AB483" s="932">
        <f t="shared" si="27"/>
        <v>4870619</v>
      </c>
    </row>
    <row r="484" spans="1:28">
      <c r="B484" s="584"/>
      <c r="C484" s="608" t="s">
        <v>424</v>
      </c>
      <c r="D484" s="975">
        <v>92</v>
      </c>
      <c r="E484" s="669">
        <v>1785</v>
      </c>
      <c r="F484" s="951">
        <v>101</v>
      </c>
      <c r="G484" s="1792">
        <v>96.9</v>
      </c>
      <c r="H484" s="645">
        <v>24961</v>
      </c>
      <c r="I484" s="943">
        <v>106.578</v>
      </c>
      <c r="J484" s="645">
        <v>3395564</v>
      </c>
      <c r="K484" s="943">
        <v>1.6639999999999999</v>
      </c>
      <c r="L484" s="1803">
        <v>102.854</v>
      </c>
      <c r="N484" s="936">
        <v>240903</v>
      </c>
      <c r="O484" s="937">
        <f t="shared" si="29"/>
        <v>106.578</v>
      </c>
      <c r="P484" s="938">
        <v>99.7</v>
      </c>
      <c r="Q484" s="937">
        <f t="shared" si="28"/>
        <v>102.89</v>
      </c>
      <c r="R484" s="933"/>
      <c r="Z484" s="958">
        <v>1879007</v>
      </c>
      <c r="AA484" s="959">
        <v>1516557</v>
      </c>
      <c r="AB484" s="932">
        <f t="shared" si="27"/>
        <v>3395564</v>
      </c>
    </row>
    <row r="485" spans="1:28">
      <c r="B485" s="584"/>
      <c r="C485" s="608" t="s">
        <v>425</v>
      </c>
      <c r="D485" s="975">
        <v>91</v>
      </c>
      <c r="E485" s="669">
        <v>1873</v>
      </c>
      <c r="F485" s="951">
        <v>110.1</v>
      </c>
      <c r="G485" s="1792">
        <v>96.9</v>
      </c>
      <c r="H485" s="645">
        <v>24183</v>
      </c>
      <c r="I485" s="943">
        <v>91.006</v>
      </c>
      <c r="J485" s="645">
        <v>10079372</v>
      </c>
      <c r="K485" s="943">
        <v>1.653</v>
      </c>
      <c r="L485" s="1803">
        <v>102.95699999999999</v>
      </c>
      <c r="N485" s="936">
        <v>239634</v>
      </c>
      <c r="O485" s="937">
        <f t="shared" si="29"/>
        <v>91.006</v>
      </c>
      <c r="P485" s="938">
        <v>99.9</v>
      </c>
      <c r="Q485" s="937">
        <f t="shared" si="28"/>
        <v>102.99</v>
      </c>
      <c r="R485" s="933"/>
      <c r="Z485" s="958">
        <v>5645810</v>
      </c>
      <c r="AA485" s="959">
        <v>4433562</v>
      </c>
      <c r="AB485" s="932">
        <f t="shared" si="27"/>
        <v>10079372</v>
      </c>
    </row>
    <row r="486" spans="1:28">
      <c r="B486" s="584"/>
      <c r="C486" s="608" t="s">
        <v>426</v>
      </c>
      <c r="D486" s="975">
        <v>91.7</v>
      </c>
      <c r="E486" s="669">
        <v>1843</v>
      </c>
      <c r="F486" s="951">
        <v>107.4</v>
      </c>
      <c r="G486" s="1792">
        <v>96.7</v>
      </c>
      <c r="H486" s="645">
        <v>24124</v>
      </c>
      <c r="I486" s="943">
        <v>93.888000000000005</v>
      </c>
      <c r="J486" s="645">
        <v>3168415</v>
      </c>
      <c r="K486" s="943">
        <v>1.6439999999999999</v>
      </c>
      <c r="L486" s="1803">
        <v>102.95</v>
      </c>
      <c r="N486" s="936">
        <v>243437</v>
      </c>
      <c r="O486" s="937">
        <f t="shared" si="29"/>
        <v>93.888000000000005</v>
      </c>
      <c r="P486" s="938">
        <v>100.2</v>
      </c>
      <c r="Q486" s="937">
        <f t="shared" si="28"/>
        <v>102.98</v>
      </c>
      <c r="R486" s="933"/>
      <c r="Z486" s="958">
        <v>1799784</v>
      </c>
      <c r="AA486" s="959">
        <v>1368631</v>
      </c>
      <c r="AB486" s="932">
        <f t="shared" si="27"/>
        <v>3168415</v>
      </c>
    </row>
    <row r="487" spans="1:28">
      <c r="B487" s="584"/>
      <c r="C487" s="608" t="s">
        <v>166</v>
      </c>
      <c r="D487" s="975">
        <v>90.8</v>
      </c>
      <c r="E487" s="669">
        <v>1926</v>
      </c>
      <c r="F487" s="951">
        <v>129.6</v>
      </c>
      <c r="G487" s="1792">
        <v>96.7</v>
      </c>
      <c r="H487" s="645">
        <v>23299</v>
      </c>
      <c r="I487" s="943">
        <v>92.721999999999994</v>
      </c>
      <c r="J487" s="645">
        <v>5680625</v>
      </c>
      <c r="K487" s="943">
        <v>1.637</v>
      </c>
      <c r="L487" s="1803">
        <v>102.419</v>
      </c>
      <c r="N487" s="936">
        <v>257598</v>
      </c>
      <c r="O487" s="937">
        <f t="shared" si="29"/>
        <v>92.721999999999994</v>
      </c>
      <c r="P487" s="938">
        <v>99.8</v>
      </c>
      <c r="Q487" s="937">
        <f t="shared" si="28"/>
        <v>102.35899999999999</v>
      </c>
      <c r="R487" s="933"/>
      <c r="Z487" s="958">
        <v>3279553</v>
      </c>
      <c r="AA487" s="959">
        <v>2401072</v>
      </c>
      <c r="AB487" s="932">
        <f t="shared" si="27"/>
        <v>5680625</v>
      </c>
    </row>
    <row r="488" spans="1:28">
      <c r="B488" s="584"/>
      <c r="C488" s="608" t="s">
        <v>167</v>
      </c>
      <c r="D488" s="975">
        <v>92</v>
      </c>
      <c r="E488" s="669">
        <v>1897</v>
      </c>
      <c r="F488" s="951">
        <v>111.6</v>
      </c>
      <c r="G488" s="1792">
        <v>97.2</v>
      </c>
      <c r="H488" s="645">
        <v>21476</v>
      </c>
      <c r="I488" s="943">
        <v>98.887</v>
      </c>
      <c r="J488" s="645">
        <v>55689458</v>
      </c>
      <c r="K488" s="943">
        <v>1.6379999999999999</v>
      </c>
      <c r="L488" s="1803">
        <v>102.10299999999999</v>
      </c>
      <c r="N488" s="936">
        <v>255964</v>
      </c>
      <c r="O488" s="937">
        <f t="shared" si="29"/>
        <v>98.887</v>
      </c>
      <c r="P488" s="938">
        <v>99.5</v>
      </c>
      <c r="Q488" s="937">
        <f t="shared" si="28"/>
        <v>102.15600000000001</v>
      </c>
      <c r="R488" s="933"/>
      <c r="Z488" s="958">
        <v>32491058</v>
      </c>
      <c r="AA488" s="959">
        <v>23198400</v>
      </c>
      <c r="AB488" s="932">
        <f t="shared" si="27"/>
        <v>55689458</v>
      </c>
    </row>
    <row r="489" spans="1:28">
      <c r="B489" s="584"/>
      <c r="C489" s="611" t="s">
        <v>168</v>
      </c>
      <c r="D489" s="975">
        <v>92.3</v>
      </c>
      <c r="E489" s="669">
        <v>1846</v>
      </c>
      <c r="F489" s="951">
        <v>123.1</v>
      </c>
      <c r="G489" s="1792">
        <v>97.1</v>
      </c>
      <c r="H489" s="645">
        <v>20948</v>
      </c>
      <c r="I489" s="943">
        <v>88.102000000000004</v>
      </c>
      <c r="J489" s="645">
        <v>3188183</v>
      </c>
      <c r="K489" s="943">
        <v>1.62</v>
      </c>
      <c r="L489" s="1803">
        <v>102.101</v>
      </c>
      <c r="N489" s="967">
        <v>283088</v>
      </c>
      <c r="O489" s="968">
        <f t="shared" si="29"/>
        <v>88.102000000000004</v>
      </c>
      <c r="P489" s="969">
        <v>99.6</v>
      </c>
      <c r="Q489" s="968">
        <f t="shared" si="28"/>
        <v>102.04900000000001</v>
      </c>
      <c r="R489" s="970"/>
      <c r="S489" s="921"/>
      <c r="T489" s="921"/>
      <c r="U489" s="921"/>
      <c r="V489" s="921"/>
      <c r="W489" s="921"/>
      <c r="X489" s="921"/>
      <c r="Y489" s="921"/>
      <c r="Z489" s="971">
        <v>1777528</v>
      </c>
      <c r="AA489" s="972">
        <v>1410655</v>
      </c>
      <c r="AB489" s="973">
        <f t="shared" si="27"/>
        <v>3188183</v>
      </c>
    </row>
    <row r="490" spans="1:28">
      <c r="A490" s="577">
        <v>2015</v>
      </c>
      <c r="B490" s="949" t="s">
        <v>217</v>
      </c>
      <c r="C490" s="606" t="s">
        <v>418</v>
      </c>
      <c r="D490" s="976">
        <v>93.8</v>
      </c>
      <c r="E490" s="666">
        <v>1906</v>
      </c>
      <c r="F490" s="950">
        <v>124</v>
      </c>
      <c r="G490" s="1793">
        <v>96.7</v>
      </c>
      <c r="H490" s="641">
        <v>20188</v>
      </c>
      <c r="I490" s="945">
        <v>84.632000000000005</v>
      </c>
      <c r="J490" s="641">
        <v>2974763</v>
      </c>
      <c r="K490" s="945">
        <v>1.607</v>
      </c>
      <c r="L490" s="1805">
        <v>102.321</v>
      </c>
      <c r="N490" s="936">
        <v>233995</v>
      </c>
      <c r="O490" s="937">
        <f t="shared" si="29"/>
        <v>84.632000000000005</v>
      </c>
      <c r="P490" s="938">
        <v>99.5</v>
      </c>
      <c r="Q490" s="937">
        <f t="shared" si="28"/>
        <v>102.47199999999999</v>
      </c>
      <c r="R490" s="933"/>
      <c r="Z490" s="958">
        <v>1691055</v>
      </c>
      <c r="AA490" s="959">
        <v>1283708</v>
      </c>
      <c r="AB490" s="932">
        <f t="shared" si="27"/>
        <v>2974763</v>
      </c>
    </row>
    <row r="491" spans="1:28">
      <c r="B491" s="584"/>
      <c r="C491" s="608" t="s">
        <v>419</v>
      </c>
      <c r="D491" s="975">
        <v>93.3</v>
      </c>
      <c r="E491" s="669">
        <v>1963</v>
      </c>
      <c r="F491" s="951">
        <v>120.2</v>
      </c>
      <c r="G491" s="1792">
        <v>96.7</v>
      </c>
      <c r="H491" s="645">
        <v>19343</v>
      </c>
      <c r="I491" s="943">
        <v>99.802000000000007</v>
      </c>
      <c r="J491" s="645">
        <v>10864783</v>
      </c>
      <c r="K491" s="943">
        <v>1.605</v>
      </c>
      <c r="L491" s="1803">
        <v>102.215</v>
      </c>
      <c r="N491" s="936">
        <v>251082</v>
      </c>
      <c r="O491" s="937">
        <f t="shared" si="29"/>
        <v>99.802000000000007</v>
      </c>
      <c r="P491" s="938">
        <v>99.3</v>
      </c>
      <c r="Q491" s="937">
        <f t="shared" si="28"/>
        <v>102.16</v>
      </c>
      <c r="R491" s="933"/>
      <c r="Z491" s="958">
        <v>6084589</v>
      </c>
      <c r="AA491" s="959">
        <v>4780194</v>
      </c>
      <c r="AB491" s="932">
        <f t="shared" si="27"/>
        <v>10864783</v>
      </c>
    </row>
    <row r="492" spans="1:28">
      <c r="B492" s="584"/>
      <c r="C492" s="608" t="s">
        <v>420</v>
      </c>
      <c r="D492" s="975">
        <v>93</v>
      </c>
      <c r="E492" s="669">
        <v>1885</v>
      </c>
      <c r="F492" s="951">
        <v>118.2</v>
      </c>
      <c r="G492" s="1792">
        <v>95.9</v>
      </c>
      <c r="H492" s="645">
        <v>19482</v>
      </c>
      <c r="I492" s="943">
        <v>102.821</v>
      </c>
      <c r="J492" s="645">
        <v>2066040</v>
      </c>
      <c r="K492" s="943">
        <v>1.5860000000000001</v>
      </c>
      <c r="L492" s="1803">
        <v>101.889</v>
      </c>
      <c r="N492" s="936">
        <v>318550</v>
      </c>
      <c r="O492" s="937">
        <f t="shared" si="29"/>
        <v>102.821</v>
      </c>
      <c r="P492" s="938">
        <v>99.5</v>
      </c>
      <c r="Q492" s="937">
        <f t="shared" si="28"/>
        <v>101.947</v>
      </c>
      <c r="R492" s="933"/>
      <c r="Z492" s="958">
        <v>1236744</v>
      </c>
      <c r="AA492" s="959">
        <v>829296</v>
      </c>
      <c r="AB492" s="932">
        <f t="shared" si="27"/>
        <v>2066040</v>
      </c>
    </row>
    <row r="493" spans="1:28">
      <c r="B493" s="584"/>
      <c r="C493" s="608" t="s">
        <v>421</v>
      </c>
      <c r="D493" s="975">
        <v>91.6</v>
      </c>
      <c r="E493" s="669">
        <v>1889</v>
      </c>
      <c r="F493" s="951">
        <v>113.4</v>
      </c>
      <c r="G493" s="1792">
        <v>98.2</v>
      </c>
      <c r="H493" s="645">
        <v>18835</v>
      </c>
      <c r="I493" s="943">
        <v>101.98</v>
      </c>
      <c r="J493" s="645">
        <v>6497772</v>
      </c>
      <c r="K493" s="943">
        <v>1.569</v>
      </c>
      <c r="L493" s="1803">
        <v>100.82599999999999</v>
      </c>
      <c r="N493" s="936">
        <v>287052</v>
      </c>
      <c r="O493" s="937">
        <f t="shared" si="29"/>
        <v>101.98</v>
      </c>
      <c r="P493" s="938">
        <v>100</v>
      </c>
      <c r="Q493" s="937">
        <f t="shared" si="28"/>
        <v>100.806</v>
      </c>
      <c r="R493" s="933"/>
      <c r="Z493" s="958">
        <v>3711856</v>
      </c>
      <c r="AA493" s="959">
        <v>2785916</v>
      </c>
      <c r="AB493" s="932">
        <f t="shared" si="27"/>
        <v>6497772</v>
      </c>
    </row>
    <row r="494" spans="1:28">
      <c r="B494" s="584"/>
      <c r="C494" s="608" t="s">
        <v>422</v>
      </c>
      <c r="D494" s="975">
        <v>91.4</v>
      </c>
      <c r="E494" s="669">
        <v>1936</v>
      </c>
      <c r="F494" s="951">
        <v>120.2</v>
      </c>
      <c r="G494" s="1792">
        <v>98.5</v>
      </c>
      <c r="H494" s="645">
        <v>20331</v>
      </c>
      <c r="I494" s="943">
        <v>121.102</v>
      </c>
      <c r="J494" s="645">
        <v>73126203</v>
      </c>
      <c r="K494" s="943">
        <v>1.587</v>
      </c>
      <c r="L494" s="1803">
        <v>100.82299999999999</v>
      </c>
      <c r="N494" s="936">
        <v>319529</v>
      </c>
      <c r="O494" s="937">
        <f t="shared" si="29"/>
        <v>121.102</v>
      </c>
      <c r="P494" s="938">
        <v>100.5</v>
      </c>
      <c r="Q494" s="937">
        <f t="shared" si="28"/>
        <v>100.904</v>
      </c>
      <c r="R494" s="933"/>
      <c r="Z494" s="958">
        <v>41737999</v>
      </c>
      <c r="AA494" s="959">
        <v>31388204</v>
      </c>
      <c r="AB494" s="932">
        <f t="shared" si="27"/>
        <v>73126203</v>
      </c>
    </row>
    <row r="495" spans="1:28">
      <c r="B495" s="584"/>
      <c r="C495" s="608" t="s">
        <v>423</v>
      </c>
      <c r="D495" s="975">
        <v>91</v>
      </c>
      <c r="E495" s="669">
        <v>1953</v>
      </c>
      <c r="F495" s="951">
        <v>107.4</v>
      </c>
      <c r="G495" s="1792">
        <v>98.6</v>
      </c>
      <c r="H495" s="645">
        <v>21958</v>
      </c>
      <c r="I495" s="943">
        <v>109.41500000000001</v>
      </c>
      <c r="J495" s="645">
        <v>5039927</v>
      </c>
      <c r="K495" s="943">
        <v>1.569</v>
      </c>
      <c r="L495" s="1803">
        <v>100.61799999999999</v>
      </c>
      <c r="N495" s="936">
        <v>241309</v>
      </c>
      <c r="O495" s="937">
        <f t="shared" si="29"/>
        <v>109.41500000000001</v>
      </c>
      <c r="P495" s="938">
        <v>100.1</v>
      </c>
      <c r="Q495" s="937">
        <f t="shared" si="28"/>
        <v>100.60299999999999</v>
      </c>
      <c r="R495" s="933"/>
      <c r="Z495" s="958">
        <v>3014019</v>
      </c>
      <c r="AA495" s="959">
        <v>2025908</v>
      </c>
      <c r="AB495" s="932">
        <f t="shared" si="27"/>
        <v>5039927</v>
      </c>
    </row>
    <row r="496" spans="1:28">
      <c r="B496" s="584"/>
      <c r="C496" s="608" t="s">
        <v>424</v>
      </c>
      <c r="D496" s="975">
        <v>90.8</v>
      </c>
      <c r="E496" s="669">
        <v>1856</v>
      </c>
      <c r="F496" s="951">
        <v>124.5</v>
      </c>
      <c r="G496" s="1792">
        <v>98.8</v>
      </c>
      <c r="H496" s="645">
        <v>22481</v>
      </c>
      <c r="I496" s="943">
        <v>110.453</v>
      </c>
      <c r="J496" s="645">
        <v>3708617</v>
      </c>
      <c r="K496" s="943">
        <v>1.5609999999999999</v>
      </c>
      <c r="L496" s="1803">
        <v>100.10299999999999</v>
      </c>
      <c r="N496" s="936">
        <v>266084</v>
      </c>
      <c r="O496" s="937">
        <f t="shared" si="29"/>
        <v>110.453</v>
      </c>
      <c r="P496" s="938">
        <v>99.8</v>
      </c>
      <c r="Q496" s="937">
        <f t="shared" si="28"/>
        <v>100.1</v>
      </c>
      <c r="R496" s="933"/>
      <c r="Z496" s="958">
        <v>2242859</v>
      </c>
      <c r="AA496" s="959">
        <v>1465758</v>
      </c>
      <c r="AB496" s="932">
        <f t="shared" si="27"/>
        <v>3708617</v>
      </c>
    </row>
    <row r="497" spans="1:28">
      <c r="B497" s="584"/>
      <c r="C497" s="608" t="s">
        <v>425</v>
      </c>
      <c r="D497" s="975">
        <v>91.4</v>
      </c>
      <c r="E497" s="669">
        <v>1887</v>
      </c>
      <c r="F497" s="951">
        <v>110.8</v>
      </c>
      <c r="G497" s="1792">
        <v>98.6</v>
      </c>
      <c r="H497" s="645">
        <v>22507</v>
      </c>
      <c r="I497" s="943">
        <v>102.53</v>
      </c>
      <c r="J497" s="645">
        <v>10567379</v>
      </c>
      <c r="K497" s="943">
        <v>1.5529999999999999</v>
      </c>
      <c r="L497" s="1803">
        <v>100.30800000000001</v>
      </c>
      <c r="N497" s="936">
        <v>245697</v>
      </c>
      <c r="O497" s="937">
        <f t="shared" si="29"/>
        <v>102.53</v>
      </c>
      <c r="P497" s="938">
        <v>100.2</v>
      </c>
      <c r="Q497" s="937">
        <f t="shared" si="28"/>
        <v>100.3</v>
      </c>
      <c r="R497" s="933"/>
      <c r="Z497" s="958">
        <v>7067172</v>
      </c>
      <c r="AA497" s="959">
        <v>3500207</v>
      </c>
      <c r="AB497" s="932">
        <f t="shared" si="27"/>
        <v>10567379</v>
      </c>
    </row>
    <row r="498" spans="1:28">
      <c r="B498" s="584"/>
      <c r="C498" s="608" t="s">
        <v>426</v>
      </c>
      <c r="D498" s="975">
        <v>90.4</v>
      </c>
      <c r="E498" s="669">
        <v>1810</v>
      </c>
      <c r="F498" s="951">
        <v>118.1</v>
      </c>
      <c r="G498" s="1792">
        <v>98.7</v>
      </c>
      <c r="H498" s="645">
        <v>22192</v>
      </c>
      <c r="I498" s="943">
        <v>96.161000000000001</v>
      </c>
      <c r="J498" s="645">
        <v>3473051</v>
      </c>
      <c r="K498" s="943">
        <v>1.538</v>
      </c>
      <c r="L498" s="1803">
        <v>100.205</v>
      </c>
      <c r="N498" s="936">
        <v>234091</v>
      </c>
      <c r="O498" s="937">
        <f t="shared" si="29"/>
        <v>96.161000000000001</v>
      </c>
      <c r="P498" s="938">
        <v>100.3</v>
      </c>
      <c r="Q498" s="937">
        <f t="shared" si="28"/>
        <v>100.1</v>
      </c>
      <c r="R498" s="933"/>
      <c r="Z498" s="958">
        <v>2153468</v>
      </c>
      <c r="AA498" s="959">
        <v>1319583</v>
      </c>
      <c r="AB498" s="932">
        <f t="shared" si="27"/>
        <v>3473051</v>
      </c>
    </row>
    <row r="499" spans="1:28">
      <c r="B499" s="584"/>
      <c r="C499" s="608" t="s">
        <v>166</v>
      </c>
      <c r="D499" s="975">
        <v>91.8</v>
      </c>
      <c r="E499" s="669">
        <v>1838</v>
      </c>
      <c r="F499" s="951">
        <v>110.6</v>
      </c>
      <c r="G499" s="1792">
        <v>98.9</v>
      </c>
      <c r="H499" s="645">
        <v>21405</v>
      </c>
      <c r="I499" s="943">
        <v>90.561000000000007</v>
      </c>
      <c r="J499" s="645">
        <v>5832834</v>
      </c>
      <c r="K499" s="943">
        <v>1.538</v>
      </c>
      <c r="L499" s="1803">
        <v>100.616</v>
      </c>
      <c r="N499" s="936">
        <v>233283</v>
      </c>
      <c r="O499" s="937">
        <f t="shared" si="29"/>
        <v>90.561000000000007</v>
      </c>
      <c r="P499" s="938">
        <v>100.5</v>
      </c>
      <c r="Q499" s="937">
        <f t="shared" si="28"/>
        <v>100.70099999999999</v>
      </c>
      <c r="R499" s="933"/>
      <c r="Z499" s="958">
        <v>3876602</v>
      </c>
      <c r="AA499" s="959">
        <v>1956232</v>
      </c>
      <c r="AB499" s="932">
        <f t="shared" si="27"/>
        <v>5832834</v>
      </c>
    </row>
    <row r="500" spans="1:28">
      <c r="B500" s="584"/>
      <c r="C500" s="608" t="s">
        <v>167</v>
      </c>
      <c r="D500" s="975">
        <v>94.9</v>
      </c>
      <c r="E500" s="669">
        <v>1750</v>
      </c>
      <c r="F500" s="951">
        <v>109.5</v>
      </c>
      <c r="G500" s="1792">
        <v>99.2</v>
      </c>
      <c r="H500" s="645">
        <v>20457</v>
      </c>
      <c r="I500" s="943">
        <v>95.897999999999996</v>
      </c>
      <c r="J500" s="645">
        <v>58834821</v>
      </c>
      <c r="K500" s="943">
        <v>1.532</v>
      </c>
      <c r="L500" s="1803">
        <v>100.61799999999999</v>
      </c>
      <c r="N500" s="936">
        <v>245464</v>
      </c>
      <c r="O500" s="937">
        <f t="shared" si="29"/>
        <v>95.897999999999996</v>
      </c>
      <c r="P500" s="938">
        <v>100.2</v>
      </c>
      <c r="Q500" s="937">
        <f t="shared" si="28"/>
        <v>100.70399999999999</v>
      </c>
      <c r="R500" s="933"/>
      <c r="Z500" s="958">
        <v>42231298</v>
      </c>
      <c r="AA500" s="959">
        <v>16603523</v>
      </c>
      <c r="AB500" s="932">
        <f t="shared" si="27"/>
        <v>58834821</v>
      </c>
    </row>
    <row r="501" spans="1:28">
      <c r="A501" s="921"/>
      <c r="B501" s="935"/>
      <c r="C501" s="611" t="s">
        <v>168</v>
      </c>
      <c r="D501" s="977">
        <v>93.8</v>
      </c>
      <c r="E501" s="674">
        <v>1719</v>
      </c>
      <c r="F501" s="952">
        <v>117.8</v>
      </c>
      <c r="G501" s="1794">
        <v>99.4</v>
      </c>
      <c r="H501" s="652">
        <v>19423</v>
      </c>
      <c r="I501" s="947">
        <v>103.039</v>
      </c>
      <c r="J501" s="652">
        <v>2731794</v>
      </c>
      <c r="K501" s="947">
        <v>1.5189999999999999</v>
      </c>
      <c r="L501" s="1804">
        <v>100.617</v>
      </c>
      <c r="N501" s="967">
        <v>291692</v>
      </c>
      <c r="O501" s="968">
        <f t="shared" si="29"/>
        <v>103.039</v>
      </c>
      <c r="P501" s="969">
        <v>100.2</v>
      </c>
      <c r="Q501" s="968">
        <f t="shared" si="28"/>
        <v>100.602</v>
      </c>
      <c r="R501" s="970"/>
      <c r="S501" s="921"/>
      <c r="T501" s="921"/>
      <c r="U501" s="921"/>
      <c r="V501" s="921"/>
      <c r="W501" s="921"/>
      <c r="X501" s="921"/>
      <c r="Y501" s="921"/>
      <c r="Z501" s="971">
        <v>2255387</v>
      </c>
      <c r="AA501" s="972">
        <v>476407</v>
      </c>
      <c r="AB501" s="973">
        <f t="shared" si="27"/>
        <v>2731794</v>
      </c>
    </row>
    <row r="502" spans="1:28">
      <c r="A502" s="591">
        <v>2016</v>
      </c>
      <c r="B502" s="584" t="s">
        <v>219</v>
      </c>
      <c r="C502" s="606" t="s">
        <v>418</v>
      </c>
      <c r="D502" s="975">
        <v>93.9</v>
      </c>
      <c r="E502" s="669">
        <v>1650</v>
      </c>
      <c r="F502" s="951">
        <v>118.2</v>
      </c>
      <c r="G502" s="1792">
        <v>99</v>
      </c>
      <c r="H502" s="645">
        <v>19084</v>
      </c>
      <c r="I502" s="943">
        <v>109.777</v>
      </c>
      <c r="J502" s="645">
        <v>3242511</v>
      </c>
      <c r="K502" s="943">
        <v>1.516</v>
      </c>
      <c r="L502" s="1803">
        <v>100.515</v>
      </c>
      <c r="N502" s="936">
        <v>256873</v>
      </c>
      <c r="O502" s="937">
        <f t="shared" si="29"/>
        <v>109.777</v>
      </c>
      <c r="P502" s="962">
        <v>100</v>
      </c>
      <c r="Q502" s="961">
        <f t="shared" si="28"/>
        <v>100.503</v>
      </c>
      <c r="R502" s="933"/>
      <c r="Z502" s="958">
        <v>2271663</v>
      </c>
      <c r="AA502" s="959">
        <v>970848</v>
      </c>
      <c r="AB502" s="966">
        <f t="shared" si="27"/>
        <v>3242511</v>
      </c>
    </row>
    <row r="503" spans="1:28">
      <c r="B503" s="584"/>
      <c r="C503" s="608" t="s">
        <v>419</v>
      </c>
      <c r="D503" s="975">
        <v>95.8</v>
      </c>
      <c r="E503" s="669">
        <v>1653</v>
      </c>
      <c r="F503" s="951">
        <v>112.6</v>
      </c>
      <c r="G503" s="1792">
        <v>98.8</v>
      </c>
      <c r="H503" s="645">
        <v>18515</v>
      </c>
      <c r="I503" s="943">
        <v>90.218999999999994</v>
      </c>
      <c r="J503" s="645">
        <v>12287365</v>
      </c>
      <c r="K503" s="943">
        <v>1.51</v>
      </c>
      <c r="L503" s="1803">
        <v>100.82599999999999</v>
      </c>
      <c r="N503" s="936">
        <v>226524</v>
      </c>
      <c r="O503" s="937">
        <f t="shared" si="29"/>
        <v>90.218999999999994</v>
      </c>
      <c r="P503" s="938">
        <v>100.1</v>
      </c>
      <c r="Q503" s="937">
        <f t="shared" si="28"/>
        <v>100.806</v>
      </c>
      <c r="R503" s="933"/>
      <c r="Z503" s="958">
        <v>8567757</v>
      </c>
      <c r="AA503" s="959">
        <v>3719608</v>
      </c>
      <c r="AB503" s="932">
        <f t="shared" si="27"/>
        <v>12287365</v>
      </c>
    </row>
    <row r="504" spans="1:28">
      <c r="B504" s="584"/>
      <c r="C504" s="608" t="s">
        <v>420</v>
      </c>
      <c r="D504" s="975">
        <v>97.5</v>
      </c>
      <c r="E504" s="669">
        <v>1818</v>
      </c>
      <c r="F504" s="951">
        <v>105.3</v>
      </c>
      <c r="G504" s="1792">
        <v>98.3</v>
      </c>
      <c r="H504" s="645">
        <v>18247</v>
      </c>
      <c r="I504" s="943">
        <v>88.528999999999996</v>
      </c>
      <c r="J504" s="645">
        <v>2881998</v>
      </c>
      <c r="K504" s="943">
        <v>1.4810000000000001</v>
      </c>
      <c r="L504" s="1803">
        <v>100.515</v>
      </c>
      <c r="N504" s="936">
        <v>282009</v>
      </c>
      <c r="O504" s="937">
        <f t="shared" si="29"/>
        <v>88.528999999999996</v>
      </c>
      <c r="P504" s="938">
        <v>100</v>
      </c>
      <c r="Q504" s="937">
        <f t="shared" si="28"/>
        <v>100.503</v>
      </c>
      <c r="R504" s="933"/>
      <c r="Z504" s="958">
        <v>1992506</v>
      </c>
      <c r="AA504" s="959">
        <v>889492</v>
      </c>
      <c r="AB504" s="932">
        <f t="shared" si="27"/>
        <v>2881998</v>
      </c>
    </row>
    <row r="505" spans="1:28">
      <c r="B505" s="584"/>
      <c r="C505" s="608" t="s">
        <v>421</v>
      </c>
      <c r="D505" s="975">
        <v>96.8</v>
      </c>
      <c r="E505" s="669">
        <v>1733</v>
      </c>
      <c r="F505" s="951">
        <v>121.9</v>
      </c>
      <c r="G505" s="1792">
        <v>99.9</v>
      </c>
      <c r="H505" s="645">
        <v>17078</v>
      </c>
      <c r="I505" s="943">
        <v>100.069</v>
      </c>
      <c r="J505" s="645">
        <v>5903023</v>
      </c>
      <c r="K505" s="943">
        <v>1.4710000000000001</v>
      </c>
      <c r="L505" s="1803">
        <v>100.307</v>
      </c>
      <c r="N505" s="936">
        <v>287251</v>
      </c>
      <c r="O505" s="937">
        <f t="shared" si="29"/>
        <v>100.069</v>
      </c>
      <c r="P505" s="938">
        <v>100.3</v>
      </c>
      <c r="Q505" s="937">
        <f t="shared" si="28"/>
        <v>100.3</v>
      </c>
      <c r="R505" s="933"/>
      <c r="Z505" s="958">
        <v>4187901</v>
      </c>
      <c r="AA505" s="959">
        <v>1715122</v>
      </c>
      <c r="AB505" s="932">
        <f t="shared" si="27"/>
        <v>5903023</v>
      </c>
    </row>
    <row r="506" spans="1:28">
      <c r="B506" s="584"/>
      <c r="C506" s="608" t="s">
        <v>422</v>
      </c>
      <c r="D506" s="975">
        <v>98</v>
      </c>
      <c r="E506" s="669">
        <v>1728</v>
      </c>
      <c r="F506" s="951">
        <v>115.5</v>
      </c>
      <c r="G506" s="1792">
        <v>100.2</v>
      </c>
      <c r="H506" s="645">
        <v>18080</v>
      </c>
      <c r="I506" s="943">
        <v>81.962000000000003</v>
      </c>
      <c r="J506" s="645">
        <v>69052709</v>
      </c>
      <c r="K506" s="943">
        <v>1.458</v>
      </c>
      <c r="L506" s="1803">
        <v>100.102</v>
      </c>
      <c r="N506" s="936">
        <v>261892</v>
      </c>
      <c r="O506" s="937">
        <f t="shared" si="29"/>
        <v>81.962000000000003</v>
      </c>
      <c r="P506" s="938">
        <v>100.5</v>
      </c>
      <c r="Q506" s="937">
        <f>ROUND(P506/P494*100,3)</f>
        <v>100</v>
      </c>
      <c r="R506" s="933"/>
      <c r="Z506" s="958">
        <v>48339424</v>
      </c>
      <c r="AA506" s="959">
        <v>20713285</v>
      </c>
      <c r="AB506" s="932">
        <f t="shared" si="27"/>
        <v>69052709</v>
      </c>
    </row>
    <row r="507" spans="1:28">
      <c r="B507" s="584"/>
      <c r="C507" s="608" t="s">
        <v>423</v>
      </c>
      <c r="D507" s="975">
        <v>99.7</v>
      </c>
      <c r="E507" s="669">
        <v>1728</v>
      </c>
      <c r="F507" s="951">
        <v>120.3</v>
      </c>
      <c r="G507" s="1792">
        <v>100.5</v>
      </c>
      <c r="H507" s="645">
        <v>20114</v>
      </c>
      <c r="I507" s="943">
        <v>92.305999999999997</v>
      </c>
      <c r="J507" s="645">
        <v>5461386</v>
      </c>
      <c r="K507" s="943">
        <v>1.4390000000000001</v>
      </c>
      <c r="L507" s="1803">
        <v>100</v>
      </c>
      <c r="N507" s="936">
        <v>222743</v>
      </c>
      <c r="O507" s="937">
        <f t="shared" si="29"/>
        <v>92.305999999999997</v>
      </c>
      <c r="P507" s="938">
        <v>100.1</v>
      </c>
      <c r="Q507" s="937">
        <f>ROUND(P507/P495*100,3)</f>
        <v>100</v>
      </c>
      <c r="R507" s="933"/>
      <c r="Z507" s="958">
        <v>3771764</v>
      </c>
      <c r="AA507" s="959">
        <v>1689622</v>
      </c>
      <c r="AB507" s="932">
        <f t="shared" si="27"/>
        <v>5461386</v>
      </c>
    </row>
    <row r="508" spans="1:28">
      <c r="B508" s="584"/>
      <c r="C508" s="608" t="s">
        <v>424</v>
      </c>
      <c r="D508" s="975">
        <v>99</v>
      </c>
      <c r="E508" s="669">
        <v>1843</v>
      </c>
      <c r="F508" s="951">
        <v>114.8</v>
      </c>
      <c r="G508" s="1792">
        <v>100.4</v>
      </c>
      <c r="H508" s="645">
        <v>19646</v>
      </c>
      <c r="I508" s="943">
        <v>90.84</v>
      </c>
      <c r="J508" s="645">
        <v>4989168</v>
      </c>
      <c r="K508" s="943">
        <v>1.431</v>
      </c>
      <c r="L508" s="1803">
        <v>100.205</v>
      </c>
      <c r="N508" s="936">
        <v>241712</v>
      </c>
      <c r="O508" s="937">
        <f t="shared" si="29"/>
        <v>90.84</v>
      </c>
      <c r="P508" s="938">
        <v>100</v>
      </c>
      <c r="Q508" s="937">
        <f t="shared" si="28"/>
        <v>100.2</v>
      </c>
      <c r="R508" s="933"/>
      <c r="Z508" s="958">
        <v>3537278</v>
      </c>
      <c r="AA508" s="959">
        <v>1451890</v>
      </c>
      <c r="AB508" s="932">
        <f t="shared" si="27"/>
        <v>4989168</v>
      </c>
    </row>
    <row r="509" spans="1:28">
      <c r="B509" s="584"/>
      <c r="C509" s="608" t="s">
        <v>425</v>
      </c>
      <c r="D509" s="975">
        <v>99.7</v>
      </c>
      <c r="E509" s="669">
        <v>1897</v>
      </c>
      <c r="F509" s="951">
        <v>102.4</v>
      </c>
      <c r="G509" s="1792">
        <v>100.2</v>
      </c>
      <c r="H509" s="645">
        <v>21525</v>
      </c>
      <c r="I509" s="943">
        <v>105.583</v>
      </c>
      <c r="J509" s="645">
        <v>11880117</v>
      </c>
      <c r="K509" s="943">
        <v>1.423</v>
      </c>
      <c r="L509" s="1803">
        <v>99.897999999999996</v>
      </c>
      <c r="N509" s="936">
        <v>259415</v>
      </c>
      <c r="O509" s="937">
        <f t="shared" si="29"/>
        <v>105.583</v>
      </c>
      <c r="P509" s="938">
        <v>100.2</v>
      </c>
      <c r="Q509" s="937">
        <f t="shared" si="28"/>
        <v>100</v>
      </c>
      <c r="R509" s="933"/>
      <c r="Z509" s="958">
        <v>8357570</v>
      </c>
      <c r="AA509" s="959">
        <v>3522547</v>
      </c>
      <c r="AB509" s="932">
        <f t="shared" si="27"/>
        <v>11880117</v>
      </c>
    </row>
    <row r="510" spans="1:28">
      <c r="B510" s="584"/>
      <c r="C510" s="608" t="s">
        <v>426</v>
      </c>
      <c r="D510" s="975">
        <v>98.6</v>
      </c>
      <c r="E510" s="669">
        <v>1847</v>
      </c>
      <c r="F510" s="951">
        <v>125.9</v>
      </c>
      <c r="G510" s="1792">
        <v>100.1</v>
      </c>
      <c r="H510" s="645">
        <v>20312</v>
      </c>
      <c r="I510" s="943">
        <v>107.425</v>
      </c>
      <c r="J510" s="645">
        <v>2995268</v>
      </c>
      <c r="K510" s="943">
        <v>1.4139999999999999</v>
      </c>
      <c r="L510" s="1803">
        <v>99.694000000000003</v>
      </c>
      <c r="N510" s="936">
        <v>251473</v>
      </c>
      <c r="O510" s="937">
        <f t="shared" si="29"/>
        <v>107.425</v>
      </c>
      <c r="P510" s="938">
        <v>100</v>
      </c>
      <c r="Q510" s="937">
        <f t="shared" si="28"/>
        <v>99.700999999999993</v>
      </c>
      <c r="R510" s="933"/>
      <c r="Z510" s="958">
        <v>2074002</v>
      </c>
      <c r="AA510" s="959">
        <v>921266</v>
      </c>
      <c r="AB510" s="932">
        <f t="shared" si="27"/>
        <v>2995268</v>
      </c>
    </row>
    <row r="511" spans="1:28">
      <c r="B511" s="584"/>
      <c r="C511" s="608" t="s">
        <v>166</v>
      </c>
      <c r="D511" s="975">
        <v>95.7</v>
      </c>
      <c r="E511" s="669">
        <v>1729</v>
      </c>
      <c r="F511" s="951">
        <v>106.7</v>
      </c>
      <c r="G511" s="1792">
        <v>99.9</v>
      </c>
      <c r="H511" s="645">
        <v>19217</v>
      </c>
      <c r="I511" s="943">
        <v>122.443</v>
      </c>
      <c r="J511" s="645">
        <v>6351794</v>
      </c>
      <c r="K511" s="943">
        <v>1.409</v>
      </c>
      <c r="L511" s="1803">
        <v>100.20399999999999</v>
      </c>
      <c r="N511" s="936">
        <v>285639</v>
      </c>
      <c r="O511" s="937">
        <f t="shared" si="29"/>
        <v>122.443</v>
      </c>
      <c r="P511" s="938">
        <v>100.7</v>
      </c>
      <c r="Q511" s="937">
        <f t="shared" si="28"/>
        <v>100.199</v>
      </c>
      <c r="R511" s="933"/>
      <c r="Z511" s="958">
        <v>4500420</v>
      </c>
      <c r="AA511" s="959">
        <v>1851374</v>
      </c>
      <c r="AB511" s="932">
        <f t="shared" si="27"/>
        <v>6351794</v>
      </c>
    </row>
    <row r="512" spans="1:28">
      <c r="B512" s="584"/>
      <c r="C512" s="608" t="s">
        <v>167</v>
      </c>
      <c r="D512" s="975">
        <v>92.2</v>
      </c>
      <c r="E512" s="669">
        <v>1706</v>
      </c>
      <c r="F512" s="951">
        <v>114.7</v>
      </c>
      <c r="G512" s="1792">
        <v>99.9</v>
      </c>
      <c r="H512" s="645">
        <v>18863</v>
      </c>
      <c r="I512" s="943">
        <v>111.16</v>
      </c>
      <c r="J512" s="645">
        <v>58393410</v>
      </c>
      <c r="K512" s="943">
        <v>1.4019999999999999</v>
      </c>
      <c r="L512" s="1803">
        <v>100.40900000000001</v>
      </c>
      <c r="N512" s="936">
        <v>272857</v>
      </c>
      <c r="O512" s="937">
        <f t="shared" si="29"/>
        <v>111.16</v>
      </c>
      <c r="P512" s="938">
        <v>100.6</v>
      </c>
      <c r="Q512" s="937">
        <f t="shared" si="28"/>
        <v>100.399</v>
      </c>
      <c r="R512" s="933"/>
      <c r="Z512" s="958">
        <v>41664229</v>
      </c>
      <c r="AA512" s="959">
        <v>16729181</v>
      </c>
      <c r="AB512" s="932">
        <f t="shared" si="27"/>
        <v>58393410</v>
      </c>
    </row>
    <row r="513" spans="1:28">
      <c r="B513" s="584"/>
      <c r="C513" s="611" t="s">
        <v>168</v>
      </c>
      <c r="D513" s="975">
        <v>91.6</v>
      </c>
      <c r="E513" s="669">
        <v>1692</v>
      </c>
      <c r="F513" s="951">
        <v>107.5</v>
      </c>
      <c r="G513" s="1792">
        <v>99.9</v>
      </c>
      <c r="H513" s="645">
        <v>17694</v>
      </c>
      <c r="I513" s="943">
        <v>113.514</v>
      </c>
      <c r="J513" s="645">
        <v>2814657</v>
      </c>
      <c r="K513" s="943">
        <v>1.387</v>
      </c>
      <c r="L513" s="1803">
        <v>100.20399999999999</v>
      </c>
      <c r="N513" s="967">
        <v>331110</v>
      </c>
      <c r="O513" s="968">
        <f t="shared" si="29"/>
        <v>113.514</v>
      </c>
      <c r="P513" s="969">
        <v>100.4</v>
      </c>
      <c r="Q513" s="968">
        <f t="shared" si="28"/>
        <v>100.2</v>
      </c>
      <c r="R513" s="970"/>
      <c r="S513" s="921"/>
      <c r="T513" s="921"/>
      <c r="U513" s="921"/>
      <c r="V513" s="921"/>
      <c r="W513" s="921"/>
      <c r="X513" s="921"/>
      <c r="Y513" s="921"/>
      <c r="Z513" s="971">
        <v>1986136</v>
      </c>
      <c r="AA513" s="972">
        <v>828521</v>
      </c>
      <c r="AB513" s="973">
        <f t="shared" si="27"/>
        <v>2814657</v>
      </c>
    </row>
    <row r="514" spans="1:28">
      <c r="A514" s="577">
        <v>2017</v>
      </c>
      <c r="B514" s="912" t="s">
        <v>221</v>
      </c>
      <c r="C514" s="606" t="s">
        <v>418</v>
      </c>
      <c r="D514" s="976">
        <v>93.7</v>
      </c>
      <c r="E514" s="666">
        <v>1695</v>
      </c>
      <c r="F514" s="950">
        <v>100.9</v>
      </c>
      <c r="G514" s="1793">
        <v>100</v>
      </c>
      <c r="H514" s="641">
        <v>17698</v>
      </c>
      <c r="I514" s="945">
        <v>102.01900000000001</v>
      </c>
      <c r="J514" s="641">
        <v>3846458</v>
      </c>
      <c r="K514" s="945">
        <v>1.3819999999999999</v>
      </c>
      <c r="L514" s="1805">
        <v>100.10299999999999</v>
      </c>
      <c r="N514" s="936">
        <v>262059</v>
      </c>
      <c r="O514" s="937">
        <f t="shared" si="29"/>
        <v>102.01900000000001</v>
      </c>
      <c r="P514" s="962">
        <v>100.1</v>
      </c>
      <c r="Q514" s="961">
        <f t="shared" si="28"/>
        <v>100.1</v>
      </c>
      <c r="R514" s="933"/>
      <c r="Z514" s="958">
        <v>2714685</v>
      </c>
      <c r="AA514" s="959">
        <v>1131773</v>
      </c>
      <c r="AB514" s="966">
        <f t="shared" si="27"/>
        <v>3846458</v>
      </c>
    </row>
    <row r="515" spans="1:28">
      <c r="B515" s="584"/>
      <c r="C515" s="608" t="s">
        <v>419</v>
      </c>
      <c r="D515" s="975">
        <v>94.5</v>
      </c>
      <c r="E515" s="669">
        <v>1635</v>
      </c>
      <c r="F515" s="951">
        <v>112.6</v>
      </c>
      <c r="G515" s="1792">
        <v>99.7</v>
      </c>
      <c r="H515" s="645">
        <v>17063</v>
      </c>
      <c r="I515" s="943">
        <v>94.652000000000001</v>
      </c>
      <c r="J515" s="645">
        <v>15352657</v>
      </c>
      <c r="K515" s="943">
        <v>1.375</v>
      </c>
      <c r="L515" s="1803">
        <v>99.590999999999994</v>
      </c>
      <c r="N515" s="936">
        <v>214409</v>
      </c>
      <c r="O515" s="937">
        <f t="shared" si="29"/>
        <v>94.652000000000001</v>
      </c>
      <c r="P515" s="938">
        <v>99.8</v>
      </c>
      <c r="Q515" s="937">
        <f t="shared" si="28"/>
        <v>99.7</v>
      </c>
      <c r="R515" s="933"/>
      <c r="Z515" s="958">
        <v>10324270</v>
      </c>
      <c r="AA515" s="959">
        <v>5028387</v>
      </c>
      <c r="AB515" s="932">
        <f t="shared" si="27"/>
        <v>15352657</v>
      </c>
    </row>
    <row r="516" spans="1:28">
      <c r="B516" s="584"/>
      <c r="C516" s="608" t="s">
        <v>420</v>
      </c>
      <c r="D516" s="975">
        <v>95.5</v>
      </c>
      <c r="E516" s="669">
        <v>1657</v>
      </c>
      <c r="F516" s="951">
        <v>112.5</v>
      </c>
      <c r="G516" s="1792">
        <v>99.3</v>
      </c>
      <c r="H516" s="645">
        <v>17087</v>
      </c>
      <c r="I516" s="943">
        <v>93.549000000000007</v>
      </c>
      <c r="J516" s="645">
        <v>3724547</v>
      </c>
      <c r="K516" s="943">
        <v>1.3680000000000001</v>
      </c>
      <c r="L516" s="1803">
        <v>99.795000000000002</v>
      </c>
      <c r="N516" s="936">
        <v>263817</v>
      </c>
      <c r="O516" s="937">
        <f t="shared" si="29"/>
        <v>93.549000000000007</v>
      </c>
      <c r="P516" s="938">
        <v>99.8</v>
      </c>
      <c r="Q516" s="937">
        <f t="shared" si="28"/>
        <v>99.8</v>
      </c>
      <c r="R516" s="933"/>
      <c r="Z516" s="958">
        <v>2605535</v>
      </c>
      <c r="AA516" s="959">
        <v>1119012</v>
      </c>
      <c r="AB516" s="932">
        <f t="shared" si="27"/>
        <v>3724547</v>
      </c>
    </row>
    <row r="517" spans="1:28">
      <c r="B517" s="584"/>
      <c r="C517" s="608" t="s">
        <v>421</v>
      </c>
      <c r="D517" s="975">
        <v>96.5</v>
      </c>
      <c r="E517" s="669">
        <v>1782</v>
      </c>
      <c r="F517" s="951">
        <v>115.5</v>
      </c>
      <c r="G517" s="1792">
        <v>100.7</v>
      </c>
      <c r="H517" s="645">
        <v>15636</v>
      </c>
      <c r="I517" s="943">
        <v>87.715999999999994</v>
      </c>
      <c r="J517" s="645">
        <v>6414169</v>
      </c>
      <c r="K517" s="943">
        <v>1.3640000000000001</v>
      </c>
      <c r="L517" s="1803">
        <v>99.897999999999996</v>
      </c>
      <c r="N517" s="936">
        <v>251966</v>
      </c>
      <c r="O517" s="937">
        <f t="shared" si="29"/>
        <v>87.715999999999994</v>
      </c>
      <c r="P517" s="938">
        <v>100.2</v>
      </c>
      <c r="Q517" s="937">
        <f t="shared" si="28"/>
        <v>99.9</v>
      </c>
      <c r="R517" s="933"/>
      <c r="Z517" s="958">
        <v>4553964</v>
      </c>
      <c r="AA517" s="959">
        <v>1860205</v>
      </c>
      <c r="AB517" s="932">
        <f t="shared" si="27"/>
        <v>6414169</v>
      </c>
    </row>
    <row r="518" spans="1:28">
      <c r="B518" s="584"/>
      <c r="C518" s="608" t="s">
        <v>422</v>
      </c>
      <c r="D518" s="975">
        <v>96.3</v>
      </c>
      <c r="E518" s="669">
        <v>1830</v>
      </c>
      <c r="F518" s="951">
        <v>115.2</v>
      </c>
      <c r="G518" s="1792">
        <v>100.8</v>
      </c>
      <c r="H518" s="645">
        <v>18265</v>
      </c>
      <c r="I518" s="943">
        <v>99.917000000000002</v>
      </c>
      <c r="J518" s="645">
        <v>68117810</v>
      </c>
      <c r="K518" s="943">
        <v>1.3580000000000001</v>
      </c>
      <c r="L518" s="1803">
        <v>99.694000000000003</v>
      </c>
      <c r="N518" s="936">
        <v>261675</v>
      </c>
      <c r="O518" s="937">
        <f t="shared" si="29"/>
        <v>99.917000000000002</v>
      </c>
      <c r="P518" s="938">
        <v>100.2</v>
      </c>
      <c r="Q518" s="937">
        <f t="shared" si="28"/>
        <v>99.700999999999993</v>
      </c>
      <c r="R518" s="933"/>
      <c r="Z518" s="958">
        <v>48112835</v>
      </c>
      <c r="AA518" s="959">
        <v>20004975</v>
      </c>
      <c r="AB518" s="932">
        <f t="shared" si="27"/>
        <v>68117810</v>
      </c>
    </row>
    <row r="519" spans="1:28">
      <c r="B519" s="584"/>
      <c r="C519" s="608" t="s">
        <v>423</v>
      </c>
      <c r="D519" s="975">
        <v>95</v>
      </c>
      <c r="E519" s="669">
        <v>1972</v>
      </c>
      <c r="F519" s="951">
        <v>114.6</v>
      </c>
      <c r="G519" s="1792">
        <v>100.8</v>
      </c>
      <c r="H519" s="645">
        <v>18543</v>
      </c>
      <c r="I519" s="943">
        <v>94.245000000000005</v>
      </c>
      <c r="J519" s="645">
        <v>4531634</v>
      </c>
      <c r="K519" s="943">
        <v>1.351</v>
      </c>
      <c r="L519" s="1803">
        <v>100.102</v>
      </c>
      <c r="N519" s="936">
        <v>209924</v>
      </c>
      <c r="O519" s="937">
        <f t="shared" si="29"/>
        <v>94.245000000000005</v>
      </c>
      <c r="P519" s="938">
        <v>100.2</v>
      </c>
      <c r="Q519" s="937">
        <f t="shared" si="28"/>
        <v>100.1</v>
      </c>
      <c r="R519" s="933"/>
      <c r="Z519" s="958">
        <v>2544210</v>
      </c>
      <c r="AA519" s="959">
        <v>1987424</v>
      </c>
      <c r="AB519" s="932">
        <f t="shared" si="27"/>
        <v>4531634</v>
      </c>
    </row>
    <row r="520" spans="1:28">
      <c r="B520" s="584"/>
      <c r="C520" s="608" t="s">
        <v>424</v>
      </c>
      <c r="D520" s="975">
        <v>96.5</v>
      </c>
      <c r="E520" s="669">
        <v>1873</v>
      </c>
      <c r="F520" s="951">
        <v>110.3</v>
      </c>
      <c r="G520" s="1792">
        <v>101</v>
      </c>
      <c r="H520" s="645">
        <v>18638</v>
      </c>
      <c r="I520" s="943">
        <v>85.295000000000002</v>
      </c>
      <c r="J520" s="645">
        <v>5783742</v>
      </c>
      <c r="K520" s="943">
        <v>1.3480000000000001</v>
      </c>
      <c r="L520" s="1803">
        <v>100.41</v>
      </c>
      <c r="N520" s="936">
        <v>206168</v>
      </c>
      <c r="O520" s="937">
        <f t="shared" si="29"/>
        <v>85.295000000000002</v>
      </c>
      <c r="P520" s="938">
        <v>100.4</v>
      </c>
      <c r="Q520" s="937">
        <f t="shared" si="28"/>
        <v>100.4</v>
      </c>
      <c r="R520" s="933"/>
      <c r="Z520" s="958">
        <v>4101332</v>
      </c>
      <c r="AA520" s="959">
        <v>1682410</v>
      </c>
      <c r="AB520" s="932">
        <f t="shared" si="27"/>
        <v>5783742</v>
      </c>
    </row>
    <row r="521" spans="1:28">
      <c r="B521" s="584"/>
      <c r="C521" s="608" t="s">
        <v>425</v>
      </c>
      <c r="D521" s="975">
        <v>96.4</v>
      </c>
      <c r="E521" s="669">
        <v>1938</v>
      </c>
      <c r="F521" s="951">
        <v>114</v>
      </c>
      <c r="G521" s="1792">
        <v>100.9</v>
      </c>
      <c r="H521" s="645">
        <v>20274</v>
      </c>
      <c r="I521" s="943">
        <v>80.182000000000002</v>
      </c>
      <c r="J521" s="645">
        <v>14742191</v>
      </c>
      <c r="K521" s="943">
        <v>1.3460000000000001</v>
      </c>
      <c r="L521" s="1803">
        <v>100.307</v>
      </c>
      <c r="N521" s="936">
        <v>208005</v>
      </c>
      <c r="O521" s="937">
        <f t="shared" si="29"/>
        <v>80.182000000000002</v>
      </c>
      <c r="P521" s="938">
        <v>100.5</v>
      </c>
      <c r="Q521" s="937">
        <f t="shared" si="28"/>
        <v>100.29900000000001</v>
      </c>
      <c r="R521" s="933"/>
      <c r="Z521" s="958">
        <v>10165837</v>
      </c>
      <c r="AA521" s="959">
        <v>4576354</v>
      </c>
      <c r="AB521" s="932">
        <f t="shared" si="27"/>
        <v>14742191</v>
      </c>
    </row>
    <row r="522" spans="1:28">
      <c r="B522" s="584"/>
      <c r="C522" s="608" t="s">
        <v>426</v>
      </c>
      <c r="D522" s="975">
        <v>97.1</v>
      </c>
      <c r="E522" s="669">
        <v>1922</v>
      </c>
      <c r="F522" s="951">
        <v>115.5</v>
      </c>
      <c r="G522" s="1792">
        <v>100.6</v>
      </c>
      <c r="H522" s="645">
        <v>18922</v>
      </c>
      <c r="I522" s="943">
        <v>82.471000000000004</v>
      </c>
      <c r="J522" s="645">
        <v>3496822</v>
      </c>
      <c r="K522" s="943">
        <v>1.339</v>
      </c>
      <c r="L522" s="1803">
        <v>100.717</v>
      </c>
      <c r="N522" s="936">
        <v>207393</v>
      </c>
      <c r="O522" s="937">
        <f t="shared" si="29"/>
        <v>82.471000000000004</v>
      </c>
      <c r="P522" s="938">
        <v>100.8</v>
      </c>
      <c r="Q522" s="937">
        <f t="shared" si="28"/>
        <v>100.8</v>
      </c>
      <c r="R522" s="933"/>
      <c r="Z522" s="958">
        <v>2452500</v>
      </c>
      <c r="AA522" s="959">
        <v>1044322</v>
      </c>
      <c r="AB522" s="932">
        <f t="shared" si="27"/>
        <v>3496822</v>
      </c>
    </row>
    <row r="523" spans="1:28">
      <c r="B523" s="584"/>
      <c r="C523" s="608" t="s">
        <v>166</v>
      </c>
      <c r="D523" s="975">
        <v>99.9</v>
      </c>
      <c r="E523" s="669">
        <v>1717</v>
      </c>
      <c r="F523" s="951">
        <v>122</v>
      </c>
      <c r="G523" s="1792">
        <v>100.9</v>
      </c>
      <c r="H523" s="645">
        <v>19163</v>
      </c>
      <c r="I523" s="943">
        <v>86.784000000000006</v>
      </c>
      <c r="J523" s="645">
        <v>6982611</v>
      </c>
      <c r="K523" s="943">
        <v>1.337</v>
      </c>
      <c r="L523" s="1803">
        <v>100</v>
      </c>
      <c r="N523" s="936">
        <v>247889</v>
      </c>
      <c r="O523" s="937">
        <f t="shared" si="29"/>
        <v>86.784000000000006</v>
      </c>
      <c r="P523" s="938">
        <v>100.7</v>
      </c>
      <c r="Q523" s="937">
        <f t="shared" si="28"/>
        <v>100</v>
      </c>
      <c r="R523" s="933"/>
      <c r="Z523" s="958">
        <v>4921751</v>
      </c>
      <c r="AA523" s="959">
        <v>2060860</v>
      </c>
      <c r="AB523" s="932">
        <f t="shared" si="27"/>
        <v>6982611</v>
      </c>
    </row>
    <row r="524" spans="1:28">
      <c r="B524" s="584"/>
      <c r="C524" s="608" t="s">
        <v>167</v>
      </c>
      <c r="D524" s="975">
        <v>98.3</v>
      </c>
      <c r="E524" s="669">
        <v>1680</v>
      </c>
      <c r="F524" s="951">
        <v>122.1</v>
      </c>
      <c r="G524" s="1792">
        <v>101.1</v>
      </c>
      <c r="H524" s="645">
        <v>18292</v>
      </c>
      <c r="I524" s="943">
        <v>78.17</v>
      </c>
      <c r="J524" s="645">
        <v>59920227</v>
      </c>
      <c r="K524" s="943">
        <v>1.3360000000000001</v>
      </c>
      <c r="L524" s="1803">
        <v>100.51</v>
      </c>
      <c r="N524" s="936">
        <v>213293</v>
      </c>
      <c r="O524" s="937">
        <f t="shared" si="29"/>
        <v>78.17</v>
      </c>
      <c r="P524" s="938">
        <v>101.1</v>
      </c>
      <c r="Q524" s="937">
        <f t="shared" si="28"/>
        <v>100.497</v>
      </c>
      <c r="R524" s="933"/>
      <c r="Z524" s="958">
        <v>42665768</v>
      </c>
      <c r="AA524" s="959">
        <v>17254459</v>
      </c>
      <c r="AB524" s="932">
        <f t="shared" si="27"/>
        <v>59920227</v>
      </c>
    </row>
    <row r="525" spans="1:28">
      <c r="A525" s="921"/>
      <c r="B525" s="935"/>
      <c r="C525" s="611" t="s">
        <v>168</v>
      </c>
      <c r="D525" s="977">
        <v>99.5</v>
      </c>
      <c r="E525" s="674">
        <v>1604</v>
      </c>
      <c r="F525" s="952">
        <v>111.8</v>
      </c>
      <c r="G525" s="1794">
        <v>100.7</v>
      </c>
      <c r="H525" s="652">
        <v>16932</v>
      </c>
      <c r="I525" s="947">
        <v>83.432000000000002</v>
      </c>
      <c r="J525" s="652">
        <v>3869524</v>
      </c>
      <c r="K525" s="947">
        <v>1.33</v>
      </c>
      <c r="L525" s="1804">
        <v>101.122</v>
      </c>
      <c r="N525" s="967">
        <v>276252</v>
      </c>
      <c r="O525" s="968">
        <f t="shared" si="29"/>
        <v>83.432000000000002</v>
      </c>
      <c r="P525" s="969">
        <v>101.6</v>
      </c>
      <c r="Q525" s="968">
        <f t="shared" si="28"/>
        <v>101.19499999999999</v>
      </c>
      <c r="R525" s="970"/>
      <c r="S525" s="921"/>
      <c r="T525" s="921"/>
      <c r="U525" s="921"/>
      <c r="V525" s="921"/>
      <c r="W525" s="921"/>
      <c r="X525" s="921"/>
      <c r="Y525" s="921"/>
      <c r="Z525" s="971">
        <v>2672590</v>
      </c>
      <c r="AA525" s="972">
        <v>1196934</v>
      </c>
      <c r="AB525" s="973">
        <f t="shared" si="27"/>
        <v>3869524</v>
      </c>
    </row>
    <row r="526" spans="1:28">
      <c r="A526" s="577">
        <v>2018</v>
      </c>
      <c r="B526" s="912" t="s">
        <v>224</v>
      </c>
      <c r="C526" s="606" t="s">
        <v>418</v>
      </c>
      <c r="D526" s="976">
        <v>98.7</v>
      </c>
      <c r="E526" s="666">
        <v>1412</v>
      </c>
      <c r="F526" s="950">
        <v>109</v>
      </c>
      <c r="G526" s="1793">
        <v>100.5</v>
      </c>
      <c r="H526" s="641">
        <v>16986</v>
      </c>
      <c r="I526" s="945">
        <v>99.903999999999996</v>
      </c>
      <c r="J526" s="641">
        <v>3869291</v>
      </c>
      <c r="K526" s="945">
        <v>1.327</v>
      </c>
      <c r="L526" s="1805">
        <v>101.53700000000001</v>
      </c>
      <c r="N526" s="936">
        <v>261808</v>
      </c>
      <c r="O526" s="937">
        <f t="shared" si="29"/>
        <v>99.903999999999996</v>
      </c>
      <c r="P526" s="962">
        <v>101.5</v>
      </c>
      <c r="Q526" s="961">
        <f t="shared" si="28"/>
        <v>101.399</v>
      </c>
      <c r="R526" s="933"/>
      <c r="Z526" s="958">
        <v>2661319</v>
      </c>
      <c r="AA526" s="959">
        <v>1207972</v>
      </c>
      <c r="AB526" s="966">
        <f t="shared" si="27"/>
        <v>3869291</v>
      </c>
    </row>
    <row r="527" spans="1:28">
      <c r="B527" s="584"/>
      <c r="C527" s="608" t="s">
        <v>419</v>
      </c>
      <c r="D527" s="975">
        <v>98.6</v>
      </c>
      <c r="E527" s="669">
        <v>1440</v>
      </c>
      <c r="F527" s="951">
        <v>119</v>
      </c>
      <c r="G527" s="1792">
        <v>100.7</v>
      </c>
      <c r="H527" s="645">
        <v>16138</v>
      </c>
      <c r="I527" s="943">
        <v>146.197</v>
      </c>
      <c r="J527" s="645">
        <v>13198535</v>
      </c>
      <c r="K527" s="943">
        <v>1.3240000000000001</v>
      </c>
      <c r="L527" s="1803">
        <v>101.43899999999999</v>
      </c>
      <c r="N527" s="936">
        <v>313459</v>
      </c>
      <c r="O527" s="937">
        <f t="shared" si="29"/>
        <v>146.197</v>
      </c>
      <c r="P527" s="938">
        <v>101.2</v>
      </c>
      <c r="Q527" s="937">
        <f t="shared" si="28"/>
        <v>101.40300000000001</v>
      </c>
      <c r="R527" s="933"/>
      <c r="Z527" s="958">
        <v>8757072</v>
      </c>
      <c r="AA527" s="959">
        <v>4441463</v>
      </c>
      <c r="AB527" s="932">
        <f t="shared" si="27"/>
        <v>13198535</v>
      </c>
    </row>
    <row r="528" spans="1:28">
      <c r="B528" s="584"/>
      <c r="C528" s="608" t="s">
        <v>420</v>
      </c>
      <c r="D528" s="975">
        <v>99.8</v>
      </c>
      <c r="E528" s="669">
        <v>1436</v>
      </c>
      <c r="F528" s="951">
        <v>129.69999999999999</v>
      </c>
      <c r="G528" s="1792">
        <v>100.5</v>
      </c>
      <c r="H528" s="645">
        <v>15852</v>
      </c>
      <c r="I528" s="943">
        <v>99.123999999999995</v>
      </c>
      <c r="J528" s="645">
        <v>2978820</v>
      </c>
      <c r="K528" s="943">
        <v>1.3160000000000001</v>
      </c>
      <c r="L528" s="1803">
        <v>101.027</v>
      </c>
      <c r="N528" s="936">
        <v>261505</v>
      </c>
      <c r="O528" s="937">
        <f t="shared" si="29"/>
        <v>99.123999999999995</v>
      </c>
      <c r="P528" s="938">
        <v>100.9</v>
      </c>
      <c r="Q528" s="937">
        <f t="shared" si="28"/>
        <v>101.102</v>
      </c>
      <c r="R528" s="933"/>
      <c r="Z528" s="958">
        <v>1987727</v>
      </c>
      <c r="AA528" s="959">
        <v>991093</v>
      </c>
      <c r="AB528" s="932">
        <f t="shared" si="27"/>
        <v>2978820</v>
      </c>
    </row>
    <row r="529" spans="1:28">
      <c r="B529" s="584"/>
      <c r="C529" s="608" t="s">
        <v>421</v>
      </c>
      <c r="D529" s="975">
        <v>100</v>
      </c>
      <c r="E529" s="669">
        <v>1761</v>
      </c>
      <c r="F529" s="951">
        <v>177.1</v>
      </c>
      <c r="G529" s="1792">
        <v>101.4</v>
      </c>
      <c r="H529" s="645">
        <v>15634</v>
      </c>
      <c r="I529" s="943">
        <v>123.714</v>
      </c>
      <c r="J529" s="645">
        <v>6748624</v>
      </c>
      <c r="K529" s="943">
        <v>1.3120000000000001</v>
      </c>
      <c r="L529" s="1803">
        <v>100.613</v>
      </c>
      <c r="N529" s="936">
        <v>311718</v>
      </c>
      <c r="O529" s="937">
        <f t="shared" si="29"/>
        <v>123.714</v>
      </c>
      <c r="P529" s="938">
        <v>100.8</v>
      </c>
      <c r="Q529" s="937">
        <f t="shared" si="28"/>
        <v>100.599</v>
      </c>
      <c r="R529" s="933"/>
      <c r="Z529" s="958">
        <v>4743241</v>
      </c>
      <c r="AA529" s="959">
        <v>2005383</v>
      </c>
      <c r="AB529" s="932">
        <f t="shared" si="27"/>
        <v>6748624</v>
      </c>
    </row>
    <row r="530" spans="1:28">
      <c r="B530" s="584"/>
      <c r="C530" s="608" t="s">
        <v>422</v>
      </c>
      <c r="D530" s="975">
        <v>99.5</v>
      </c>
      <c r="E530" s="669">
        <v>1866</v>
      </c>
      <c r="F530" s="951">
        <v>104.8</v>
      </c>
      <c r="G530" s="1792">
        <v>101.9</v>
      </c>
      <c r="H530" s="645">
        <v>18885</v>
      </c>
      <c r="I530" s="943">
        <v>95.561999999999998</v>
      </c>
      <c r="J530" s="645">
        <v>75434648</v>
      </c>
      <c r="K530" s="943">
        <v>1.3109999999999999</v>
      </c>
      <c r="L530" s="1803">
        <v>100.71599999999999</v>
      </c>
      <c r="N530" s="936">
        <v>250062</v>
      </c>
      <c r="O530" s="937">
        <f t="shared" si="29"/>
        <v>95.561999999999998</v>
      </c>
      <c r="P530" s="938">
        <v>101</v>
      </c>
      <c r="Q530" s="937">
        <f t="shared" si="28"/>
        <v>100.798</v>
      </c>
      <c r="R530" s="933"/>
      <c r="Z530" s="958">
        <v>52571024</v>
      </c>
      <c r="AA530" s="959">
        <v>22863624</v>
      </c>
      <c r="AB530" s="932">
        <f t="shared" si="27"/>
        <v>75434648</v>
      </c>
    </row>
    <row r="531" spans="1:28">
      <c r="B531" s="584"/>
      <c r="C531" s="608" t="s">
        <v>423</v>
      </c>
      <c r="D531" s="975">
        <v>98.3</v>
      </c>
      <c r="E531" s="669">
        <v>1862</v>
      </c>
      <c r="F531" s="951">
        <v>109.6</v>
      </c>
      <c r="G531" s="1792">
        <v>102</v>
      </c>
      <c r="H531" s="645">
        <v>18287</v>
      </c>
      <c r="I531" s="943">
        <v>112.273</v>
      </c>
      <c r="J531" s="645">
        <v>5598379</v>
      </c>
      <c r="K531" s="943">
        <v>1.2989999999999999</v>
      </c>
      <c r="L531" s="1803">
        <v>100.40900000000001</v>
      </c>
      <c r="N531" s="936">
        <v>235688</v>
      </c>
      <c r="O531" s="937">
        <f t="shared" si="29"/>
        <v>112.273</v>
      </c>
      <c r="P531" s="938">
        <v>100.6</v>
      </c>
      <c r="Q531" s="937">
        <f t="shared" si="28"/>
        <v>100.399</v>
      </c>
      <c r="R531" s="933"/>
      <c r="Z531" s="958">
        <v>3823173</v>
      </c>
      <c r="AA531" s="959">
        <v>1775206</v>
      </c>
      <c r="AB531" s="932">
        <f t="shared" ref="AB531:AB563" si="30">Z531+AA531</f>
        <v>5598379</v>
      </c>
    </row>
    <row r="532" spans="1:28">
      <c r="B532" s="584"/>
      <c r="C532" s="608" t="s">
        <v>424</v>
      </c>
      <c r="D532" s="975">
        <v>98.9</v>
      </c>
      <c r="E532" s="669">
        <v>1819</v>
      </c>
      <c r="F532" s="951">
        <v>111.8</v>
      </c>
      <c r="G532" s="1792">
        <v>101.8</v>
      </c>
      <c r="H532" s="645">
        <v>19164</v>
      </c>
      <c r="I532" s="943">
        <v>142.49299999999999</v>
      </c>
      <c r="J532" s="645">
        <v>5671603</v>
      </c>
      <c r="K532" s="943">
        <v>1.294</v>
      </c>
      <c r="L532" s="1803">
        <v>100.102</v>
      </c>
      <c r="N532" s="936">
        <v>293775</v>
      </c>
      <c r="O532" s="937">
        <f t="shared" si="29"/>
        <v>142.49299999999999</v>
      </c>
      <c r="P532" s="938">
        <v>100.6</v>
      </c>
      <c r="Q532" s="937">
        <f t="shared" si="28"/>
        <v>100.199</v>
      </c>
      <c r="R532" s="933"/>
      <c r="Z532" s="958">
        <v>3931369</v>
      </c>
      <c r="AA532" s="959">
        <v>1740234</v>
      </c>
      <c r="AB532" s="932">
        <f t="shared" si="30"/>
        <v>5671603</v>
      </c>
    </row>
    <row r="533" spans="1:28">
      <c r="B533" s="584"/>
      <c r="C533" s="608" t="s">
        <v>425</v>
      </c>
      <c r="D533" s="975">
        <v>99</v>
      </c>
      <c r="E533" s="669">
        <v>1870</v>
      </c>
      <c r="F533" s="951">
        <v>101.7</v>
      </c>
      <c r="G533" s="1792">
        <v>101.7</v>
      </c>
      <c r="H533" s="645">
        <v>20678</v>
      </c>
      <c r="I533" s="943">
        <v>128.99100000000001</v>
      </c>
      <c r="J533" s="645">
        <v>13876523</v>
      </c>
      <c r="K533" s="943">
        <v>1.29</v>
      </c>
      <c r="L533" s="1803">
        <v>100.61199999999999</v>
      </c>
      <c r="N533" s="936">
        <v>268308</v>
      </c>
      <c r="O533" s="937">
        <f t="shared" si="29"/>
        <v>128.99100000000001</v>
      </c>
      <c r="P533" s="938">
        <v>101.1</v>
      </c>
      <c r="Q533" s="937">
        <f t="shared" si="28"/>
        <v>100.59699999999999</v>
      </c>
      <c r="R533" s="933"/>
      <c r="Z533" s="958">
        <v>9393746</v>
      </c>
      <c r="AA533" s="959">
        <v>4482777</v>
      </c>
      <c r="AB533" s="932">
        <f t="shared" si="30"/>
        <v>13876523</v>
      </c>
    </row>
    <row r="534" spans="1:28">
      <c r="B534" s="584"/>
      <c r="C534" s="608" t="s">
        <v>426</v>
      </c>
      <c r="D534" s="975">
        <v>104.5</v>
      </c>
      <c r="E534" s="669">
        <v>1825</v>
      </c>
      <c r="F534" s="951">
        <v>109.2</v>
      </c>
      <c r="G534" s="1792">
        <v>101.6</v>
      </c>
      <c r="H534" s="645">
        <v>19625</v>
      </c>
      <c r="I534" s="943">
        <v>135.05099999999999</v>
      </c>
      <c r="J534" s="645">
        <v>3946148</v>
      </c>
      <c r="K534" s="943">
        <v>1.284</v>
      </c>
      <c r="L534" s="1803">
        <v>100.712</v>
      </c>
      <c r="N534" s="936">
        <v>280087</v>
      </c>
      <c r="O534" s="937">
        <f t="shared" si="29"/>
        <v>135.05099999999999</v>
      </c>
      <c r="P534" s="938">
        <v>101.4</v>
      </c>
      <c r="Q534" s="937">
        <f t="shared" si="28"/>
        <v>100.595</v>
      </c>
      <c r="R534" s="933"/>
      <c r="Z534" s="958">
        <v>2783391</v>
      </c>
      <c r="AA534" s="959">
        <v>1162757</v>
      </c>
      <c r="AB534" s="932">
        <f t="shared" si="30"/>
        <v>3946148</v>
      </c>
    </row>
    <row r="535" spans="1:28">
      <c r="B535" s="584"/>
      <c r="C535" s="608" t="s">
        <v>166</v>
      </c>
      <c r="D535" s="975">
        <v>102.7</v>
      </c>
      <c r="E535" s="669">
        <v>1891</v>
      </c>
      <c r="F535" s="951">
        <v>144.4</v>
      </c>
      <c r="G535" s="1792">
        <v>101.7</v>
      </c>
      <c r="H535" s="645">
        <v>19933</v>
      </c>
      <c r="I535" s="943">
        <v>127.762</v>
      </c>
      <c r="J535" s="645">
        <v>7070813</v>
      </c>
      <c r="K535" s="943">
        <v>1.284</v>
      </c>
      <c r="L535" s="1803">
        <v>101.22199999999999</v>
      </c>
      <c r="N535" s="936">
        <v>316708</v>
      </c>
      <c r="O535" s="937">
        <f t="shared" si="29"/>
        <v>127.762</v>
      </c>
      <c r="P535" s="938">
        <v>101.8</v>
      </c>
      <c r="Q535" s="937">
        <f t="shared" ref="Q535:Q576" si="31">ROUND(P535/P523*100,3)</f>
        <v>101.092</v>
      </c>
      <c r="R535" s="933"/>
      <c r="Z535" s="958">
        <v>4946888</v>
      </c>
      <c r="AA535" s="959">
        <v>2123925</v>
      </c>
      <c r="AB535" s="932">
        <f t="shared" si="30"/>
        <v>7070813</v>
      </c>
    </row>
    <row r="536" spans="1:28">
      <c r="B536" s="584"/>
      <c r="C536" s="608" t="s">
        <v>167</v>
      </c>
      <c r="D536" s="975">
        <v>99.6</v>
      </c>
      <c r="E536" s="669">
        <v>1866</v>
      </c>
      <c r="F536" s="951">
        <v>112.9</v>
      </c>
      <c r="G536" s="1792">
        <v>102</v>
      </c>
      <c r="H536" s="645">
        <v>18662</v>
      </c>
      <c r="I536" s="943">
        <v>124.667</v>
      </c>
      <c r="J536" s="645">
        <v>63050949</v>
      </c>
      <c r="K536" s="943">
        <v>1.278</v>
      </c>
      <c r="L536" s="1803">
        <v>100.50700000000001</v>
      </c>
      <c r="N536" s="936">
        <v>265905</v>
      </c>
      <c r="O536" s="937">
        <f t="shared" si="29"/>
        <v>124.667</v>
      </c>
      <c r="P536" s="938">
        <v>101.6</v>
      </c>
      <c r="Q536" s="937">
        <f t="shared" si="31"/>
        <v>100.495</v>
      </c>
      <c r="R536" s="933"/>
      <c r="Z536" s="958">
        <v>44581638</v>
      </c>
      <c r="AA536" s="959">
        <v>18469311</v>
      </c>
      <c r="AB536" s="932">
        <f t="shared" si="30"/>
        <v>63050949</v>
      </c>
    </row>
    <row r="537" spans="1:28">
      <c r="A537" s="921"/>
      <c r="B537" s="935"/>
      <c r="C537" s="611" t="s">
        <v>168</v>
      </c>
      <c r="D537" s="977">
        <v>99.5</v>
      </c>
      <c r="E537" s="674">
        <v>1853</v>
      </c>
      <c r="F537" s="952">
        <v>103.6</v>
      </c>
      <c r="G537" s="1794">
        <v>102</v>
      </c>
      <c r="H537" s="652">
        <v>17381</v>
      </c>
      <c r="I537" s="947">
        <v>113.288</v>
      </c>
      <c r="J537" s="652">
        <v>3910091</v>
      </c>
      <c r="K537" s="947">
        <v>1.268</v>
      </c>
      <c r="L537" s="1804">
        <v>99.899000000000001</v>
      </c>
      <c r="N537" s="967">
        <v>312959</v>
      </c>
      <c r="O537" s="968">
        <f t="shared" si="29"/>
        <v>113.288</v>
      </c>
      <c r="P537" s="969">
        <v>101.4</v>
      </c>
      <c r="Q537" s="968">
        <f t="shared" si="31"/>
        <v>99.802999999999997</v>
      </c>
      <c r="R537" s="970"/>
      <c r="S537" s="921"/>
      <c r="T537" s="921"/>
      <c r="U537" s="921"/>
      <c r="V537" s="921"/>
      <c r="W537" s="921"/>
      <c r="X537" s="921"/>
      <c r="Y537" s="921"/>
      <c r="Z537" s="971">
        <v>2737890</v>
      </c>
      <c r="AA537" s="972">
        <v>1172201</v>
      </c>
      <c r="AB537" s="973">
        <f t="shared" si="30"/>
        <v>3910091</v>
      </c>
    </row>
    <row r="538" spans="1:28">
      <c r="A538" s="577">
        <v>2019</v>
      </c>
      <c r="B538" s="912" t="s">
        <v>227</v>
      </c>
      <c r="C538" s="606" t="s">
        <v>418</v>
      </c>
      <c r="D538" s="976">
        <v>99.1</v>
      </c>
      <c r="E538" s="666">
        <v>1912</v>
      </c>
      <c r="F538" s="950">
        <v>97.5</v>
      </c>
      <c r="G538" s="1793">
        <v>101.3</v>
      </c>
      <c r="H538" s="641">
        <v>17212</v>
      </c>
      <c r="I538" s="945">
        <v>113.117</v>
      </c>
      <c r="J538" s="641">
        <v>4430659</v>
      </c>
      <c r="K538" s="945">
        <v>1.268</v>
      </c>
      <c r="L538" s="1805">
        <v>99.899000000000001</v>
      </c>
      <c r="N538" s="936">
        <v>296150</v>
      </c>
      <c r="O538" s="937">
        <f t="shared" si="29"/>
        <v>113.117</v>
      </c>
      <c r="P538" s="962">
        <v>101.4</v>
      </c>
      <c r="Q538" s="961">
        <f t="shared" si="31"/>
        <v>99.900999999999996</v>
      </c>
      <c r="R538" s="933"/>
      <c r="Z538" s="958">
        <v>3073276</v>
      </c>
      <c r="AA538" s="959">
        <v>1357383</v>
      </c>
      <c r="AB538" s="966">
        <f t="shared" si="30"/>
        <v>4430659</v>
      </c>
    </row>
    <row r="539" spans="1:28">
      <c r="B539" s="584"/>
      <c r="C539" s="608" t="s">
        <v>419</v>
      </c>
      <c r="D539" s="975">
        <v>100.3</v>
      </c>
      <c r="E539" s="669">
        <v>1968</v>
      </c>
      <c r="F539" s="951">
        <v>110.9</v>
      </c>
      <c r="G539" s="1792">
        <v>101.2</v>
      </c>
      <c r="H539" s="645">
        <v>16319</v>
      </c>
      <c r="I539" s="943">
        <v>69.741</v>
      </c>
      <c r="J539" s="645">
        <v>13983939</v>
      </c>
      <c r="K539" s="943">
        <v>1.266</v>
      </c>
      <c r="L539" s="1803">
        <v>100.101</v>
      </c>
      <c r="N539" s="936">
        <v>218611</v>
      </c>
      <c r="O539" s="937">
        <f t="shared" si="29"/>
        <v>69.741</v>
      </c>
      <c r="P539" s="938">
        <v>101.3</v>
      </c>
      <c r="Q539" s="937">
        <f t="shared" si="31"/>
        <v>100.099</v>
      </c>
      <c r="R539" s="933"/>
      <c r="Z539" s="958">
        <v>9552237</v>
      </c>
      <c r="AA539" s="959">
        <v>4431702</v>
      </c>
      <c r="AB539" s="932">
        <f t="shared" si="30"/>
        <v>13983939</v>
      </c>
    </row>
    <row r="540" spans="1:28">
      <c r="B540" s="584"/>
      <c r="C540" s="608" t="s">
        <v>420</v>
      </c>
      <c r="D540" s="975">
        <v>99.7</v>
      </c>
      <c r="E540" s="669">
        <v>1967</v>
      </c>
      <c r="F540" s="951">
        <v>103.6</v>
      </c>
      <c r="G540" s="1792">
        <v>100.9</v>
      </c>
      <c r="H540" s="645">
        <v>15807</v>
      </c>
      <c r="I540" s="943">
        <v>109.274</v>
      </c>
      <c r="J540" s="645">
        <v>4120952</v>
      </c>
      <c r="K540" s="943">
        <v>1.26</v>
      </c>
      <c r="L540" s="1803">
        <v>100.30500000000001</v>
      </c>
      <c r="N540" s="936">
        <v>285758</v>
      </c>
      <c r="O540" s="937">
        <f t="shared" si="29"/>
        <v>109.274</v>
      </c>
      <c r="P540" s="938">
        <v>101.2</v>
      </c>
      <c r="Q540" s="937">
        <f t="shared" si="31"/>
        <v>100.297</v>
      </c>
      <c r="R540" s="933"/>
      <c r="Z540" s="958">
        <v>2814075</v>
      </c>
      <c r="AA540" s="959">
        <v>1306877</v>
      </c>
      <c r="AB540" s="932">
        <f t="shared" si="30"/>
        <v>4120952</v>
      </c>
    </row>
    <row r="541" spans="1:28">
      <c r="B541" s="584"/>
      <c r="C541" s="608" t="s">
        <v>421</v>
      </c>
      <c r="D541" s="975">
        <v>101.9</v>
      </c>
      <c r="E541" s="669">
        <v>1936</v>
      </c>
      <c r="F541" s="951">
        <v>104.6</v>
      </c>
      <c r="G541" s="1792">
        <v>102.4</v>
      </c>
      <c r="H541" s="645">
        <v>16172</v>
      </c>
      <c r="I541" s="943">
        <v>82.221999999999994</v>
      </c>
      <c r="J541" s="645">
        <v>6613402</v>
      </c>
      <c r="K541" s="943">
        <v>1.2569999999999999</v>
      </c>
      <c r="L541" s="1803">
        <v>100.508</v>
      </c>
      <c r="N541" s="936">
        <v>256301</v>
      </c>
      <c r="O541" s="937">
        <f t="shared" si="29"/>
        <v>82.221999999999994</v>
      </c>
      <c r="P541" s="938">
        <v>101.3</v>
      </c>
      <c r="Q541" s="937">
        <f t="shared" si="31"/>
        <v>100.496</v>
      </c>
      <c r="R541" s="933"/>
      <c r="Z541" s="958">
        <v>4644281</v>
      </c>
      <c r="AA541" s="959">
        <v>1969121</v>
      </c>
      <c r="AB541" s="932">
        <f t="shared" si="30"/>
        <v>6613402</v>
      </c>
    </row>
    <row r="542" spans="1:28">
      <c r="B542" s="584" t="s">
        <v>368</v>
      </c>
      <c r="C542" s="608" t="s">
        <v>422</v>
      </c>
      <c r="D542" s="975">
        <v>102.3</v>
      </c>
      <c r="E542" s="669">
        <v>1985</v>
      </c>
      <c r="F542" s="951">
        <v>104.9</v>
      </c>
      <c r="G542" s="1792">
        <v>103.1</v>
      </c>
      <c r="H542" s="645">
        <v>17915</v>
      </c>
      <c r="I542" s="943">
        <v>108.482</v>
      </c>
      <c r="J542" s="645">
        <v>72783972</v>
      </c>
      <c r="K542" s="943">
        <v>1.2549999999999999</v>
      </c>
      <c r="L542" s="1803">
        <v>100.60899999999999</v>
      </c>
      <c r="N542" s="936">
        <v>271273</v>
      </c>
      <c r="O542" s="937">
        <f t="shared" ref="O542:O561" si="32">ROUND(N542/N530*100,3)</f>
        <v>108.482</v>
      </c>
      <c r="P542" s="938">
        <v>101.5</v>
      </c>
      <c r="Q542" s="937">
        <f t="shared" si="31"/>
        <v>100.495</v>
      </c>
      <c r="R542" s="933"/>
      <c r="Z542" s="958">
        <v>51217193</v>
      </c>
      <c r="AA542" s="959">
        <v>21566779</v>
      </c>
      <c r="AB542" s="932">
        <f t="shared" si="30"/>
        <v>72783972</v>
      </c>
    </row>
    <row r="543" spans="1:28">
      <c r="B543" s="584"/>
      <c r="C543" s="608" t="s">
        <v>423</v>
      </c>
      <c r="D543" s="975">
        <v>105.2</v>
      </c>
      <c r="E543" s="669">
        <v>2050</v>
      </c>
      <c r="F543" s="951">
        <v>114.5</v>
      </c>
      <c r="G543" s="1792">
        <v>103.3</v>
      </c>
      <c r="H543" s="645">
        <v>18332</v>
      </c>
      <c r="I543" s="943">
        <v>121.151</v>
      </c>
      <c r="J543" s="645">
        <v>6762607</v>
      </c>
      <c r="K543" s="943">
        <v>1.246</v>
      </c>
      <c r="L543" s="1803">
        <v>100.815</v>
      </c>
      <c r="N543" s="936">
        <v>285538</v>
      </c>
      <c r="O543" s="937">
        <f t="shared" si="32"/>
        <v>121.151</v>
      </c>
      <c r="P543" s="938">
        <v>101.5</v>
      </c>
      <c r="Q543" s="937">
        <f t="shared" si="31"/>
        <v>100.895</v>
      </c>
      <c r="R543" s="933"/>
      <c r="Z543" s="958">
        <v>4724766</v>
      </c>
      <c r="AA543" s="959">
        <v>2037841</v>
      </c>
      <c r="AB543" s="932">
        <f t="shared" si="30"/>
        <v>6762607</v>
      </c>
    </row>
    <row r="544" spans="1:28">
      <c r="B544" s="584"/>
      <c r="C544" s="608" t="s">
        <v>424</v>
      </c>
      <c r="D544" s="978">
        <v>102.8</v>
      </c>
      <c r="E544" s="615">
        <v>2044</v>
      </c>
      <c r="F544" s="979">
        <v>129.6</v>
      </c>
      <c r="G544" s="1788">
        <v>103.5</v>
      </c>
      <c r="H544" s="594">
        <v>19731</v>
      </c>
      <c r="I544" s="980">
        <v>87.084000000000003</v>
      </c>
      <c r="J544" s="594">
        <v>5490336</v>
      </c>
      <c r="K544" s="980">
        <v>1.2410000000000001</v>
      </c>
      <c r="L544" s="1001">
        <v>100.714</v>
      </c>
      <c r="N544" s="936">
        <v>255832</v>
      </c>
      <c r="O544" s="937">
        <f t="shared" si="32"/>
        <v>87.084000000000003</v>
      </c>
      <c r="P544" s="938">
        <v>101.3</v>
      </c>
      <c r="Q544" s="937">
        <f t="shared" si="31"/>
        <v>100.696</v>
      </c>
      <c r="R544" s="933"/>
      <c r="Z544" s="958">
        <v>4066626</v>
      </c>
      <c r="AA544" s="959">
        <v>1423710</v>
      </c>
      <c r="AB544" s="932">
        <f t="shared" si="30"/>
        <v>5490336</v>
      </c>
    </row>
    <row r="545" spans="1:28">
      <c r="B545" s="584"/>
      <c r="C545" s="608" t="s">
        <v>425</v>
      </c>
      <c r="D545" s="978">
        <v>101.6</v>
      </c>
      <c r="E545" s="615">
        <v>1998</v>
      </c>
      <c r="F545" s="979">
        <v>107</v>
      </c>
      <c r="G545" s="1788">
        <v>103.5</v>
      </c>
      <c r="H545" s="594">
        <v>19371</v>
      </c>
      <c r="I545" s="980">
        <v>99.614000000000004</v>
      </c>
      <c r="J545" s="594">
        <v>14446417</v>
      </c>
      <c r="K545" s="980">
        <v>1.2390000000000001</v>
      </c>
      <c r="L545" s="1001">
        <v>100.60899999999999</v>
      </c>
      <c r="N545" s="936">
        <v>267273</v>
      </c>
      <c r="O545" s="937">
        <f t="shared" si="32"/>
        <v>99.614000000000004</v>
      </c>
      <c r="P545" s="938">
        <v>101.7</v>
      </c>
      <c r="Q545" s="937">
        <f t="shared" si="31"/>
        <v>100.593</v>
      </c>
      <c r="R545" s="933"/>
      <c r="Z545" s="958">
        <v>9825902</v>
      </c>
      <c r="AA545" s="959">
        <v>4620515</v>
      </c>
      <c r="AB545" s="932">
        <f t="shared" si="30"/>
        <v>14446417</v>
      </c>
    </row>
    <row r="546" spans="1:28">
      <c r="B546" s="584"/>
      <c r="C546" s="608" t="s">
        <v>426</v>
      </c>
      <c r="D546" s="978">
        <v>98</v>
      </c>
      <c r="E546" s="615">
        <v>1996</v>
      </c>
      <c r="F546" s="979">
        <v>111.9</v>
      </c>
      <c r="G546" s="1788">
        <v>104.1</v>
      </c>
      <c r="H546" s="594">
        <v>19098</v>
      </c>
      <c r="I546" s="980">
        <v>94.313999999999993</v>
      </c>
      <c r="J546" s="594">
        <v>3955308</v>
      </c>
      <c r="K546" s="980">
        <v>1.236</v>
      </c>
      <c r="L546" s="1001">
        <v>100.404</v>
      </c>
      <c r="N546" s="936">
        <v>264162</v>
      </c>
      <c r="O546" s="937">
        <f t="shared" si="32"/>
        <v>94.313999999999993</v>
      </c>
      <c r="P546" s="938">
        <v>101.9</v>
      </c>
      <c r="Q546" s="937">
        <f t="shared" si="31"/>
        <v>100.49299999999999</v>
      </c>
      <c r="R546" s="933"/>
      <c r="Z546" s="958">
        <v>2768363</v>
      </c>
      <c r="AA546" s="959">
        <v>1186945</v>
      </c>
      <c r="AB546" s="932">
        <f t="shared" si="30"/>
        <v>3955308</v>
      </c>
    </row>
    <row r="547" spans="1:28">
      <c r="B547" s="584"/>
      <c r="C547" s="608" t="s">
        <v>166</v>
      </c>
      <c r="D547" s="978">
        <v>101.6</v>
      </c>
      <c r="E547" s="615">
        <v>1960</v>
      </c>
      <c r="F547" s="979">
        <v>98.2</v>
      </c>
      <c r="G547" s="1788">
        <v>103.9</v>
      </c>
      <c r="H547" s="594">
        <v>19030</v>
      </c>
      <c r="I547" s="980">
        <v>90.477000000000004</v>
      </c>
      <c r="J547" s="594">
        <v>6969035</v>
      </c>
      <c r="K547" s="980">
        <v>1.234</v>
      </c>
      <c r="L547" s="1001">
        <v>100.503</v>
      </c>
      <c r="N547" s="936">
        <v>286548</v>
      </c>
      <c r="O547" s="937">
        <f t="shared" si="32"/>
        <v>90.477000000000004</v>
      </c>
      <c r="P547" s="938">
        <v>102.4</v>
      </c>
      <c r="Q547" s="937">
        <f t="shared" si="31"/>
        <v>100.589</v>
      </c>
      <c r="R547" s="933"/>
      <c r="Z547" s="958">
        <v>4911330</v>
      </c>
      <c r="AA547" s="959">
        <v>2057705</v>
      </c>
      <c r="AB547" s="932">
        <f t="shared" si="30"/>
        <v>6969035</v>
      </c>
    </row>
    <row r="548" spans="1:28">
      <c r="B548" s="584"/>
      <c r="C548" s="608" t="s">
        <v>167</v>
      </c>
      <c r="D548" s="978">
        <v>101.4</v>
      </c>
      <c r="E548" s="615">
        <v>1981</v>
      </c>
      <c r="F548" s="979">
        <v>92.3</v>
      </c>
      <c r="G548" s="1788">
        <v>103.5</v>
      </c>
      <c r="H548" s="594">
        <v>17325</v>
      </c>
      <c r="I548" s="980">
        <v>94.438999999999993</v>
      </c>
      <c r="J548" s="594">
        <v>63855857</v>
      </c>
      <c r="K548" s="980">
        <v>1.232</v>
      </c>
      <c r="L548" s="1001">
        <v>101.211</v>
      </c>
      <c r="N548" s="936">
        <v>251118</v>
      </c>
      <c r="O548" s="937">
        <f t="shared" si="32"/>
        <v>94.438999999999993</v>
      </c>
      <c r="P548" s="938">
        <v>102.8</v>
      </c>
      <c r="Q548" s="937">
        <f t="shared" si="31"/>
        <v>101.181</v>
      </c>
      <c r="R548" s="933"/>
      <c r="Z548" s="958">
        <v>45635116</v>
      </c>
      <c r="AA548" s="959">
        <v>18220741</v>
      </c>
      <c r="AB548" s="932">
        <f t="shared" si="30"/>
        <v>63855857</v>
      </c>
    </row>
    <row r="549" spans="1:28">
      <c r="A549" s="921"/>
      <c r="B549" s="935"/>
      <c r="C549" s="611" t="s">
        <v>168</v>
      </c>
      <c r="D549" s="981">
        <v>101.5</v>
      </c>
      <c r="E549" s="622">
        <v>1946</v>
      </c>
      <c r="F549" s="982">
        <v>107</v>
      </c>
      <c r="G549" s="1795">
        <v>103.7</v>
      </c>
      <c r="H549" s="633">
        <v>17054</v>
      </c>
      <c r="I549" s="983">
        <v>101.057</v>
      </c>
      <c r="J549" s="633">
        <v>4509479</v>
      </c>
      <c r="K549" s="983">
        <v>1.226</v>
      </c>
      <c r="L549" s="1779">
        <v>101.212</v>
      </c>
      <c r="N549" s="967">
        <v>316268</v>
      </c>
      <c r="O549" s="968">
        <f t="shared" si="32"/>
        <v>101.057</v>
      </c>
      <c r="P549" s="969">
        <v>102.7</v>
      </c>
      <c r="Q549" s="968">
        <f t="shared" si="31"/>
        <v>101.282</v>
      </c>
      <c r="R549" s="933"/>
      <c r="Z549" s="958">
        <v>3168305</v>
      </c>
      <c r="AA549" s="959">
        <v>1341174</v>
      </c>
      <c r="AB549" s="932">
        <f t="shared" si="30"/>
        <v>4509479</v>
      </c>
    </row>
    <row r="550" spans="1:28">
      <c r="A550" s="577">
        <v>2020</v>
      </c>
      <c r="B550" s="912" t="s">
        <v>406</v>
      </c>
      <c r="C550" s="606" t="s">
        <v>418</v>
      </c>
      <c r="D550" s="984">
        <v>104</v>
      </c>
      <c r="E550" s="618">
        <v>2016</v>
      </c>
      <c r="F550" s="985">
        <v>98.5</v>
      </c>
      <c r="G550" s="1787">
        <v>104</v>
      </c>
      <c r="H550" s="630">
        <v>16959</v>
      </c>
      <c r="I550" s="986">
        <v>84.831999999999994</v>
      </c>
      <c r="J550" s="630">
        <v>4276661</v>
      </c>
      <c r="K550" s="986">
        <v>1.2230000000000001</v>
      </c>
      <c r="L550" s="998">
        <v>101.414</v>
      </c>
      <c r="N550" s="936">
        <v>251230</v>
      </c>
      <c r="O550" s="937">
        <f t="shared" si="32"/>
        <v>84.831999999999994</v>
      </c>
      <c r="P550" s="938">
        <v>102.6</v>
      </c>
      <c r="Q550" s="937">
        <f t="shared" si="31"/>
        <v>101.18300000000001</v>
      </c>
      <c r="R550" s="933"/>
      <c r="Z550" s="958">
        <v>2983807</v>
      </c>
      <c r="AA550" s="959">
        <v>1292854</v>
      </c>
      <c r="AB550" s="932">
        <f t="shared" si="30"/>
        <v>4276661</v>
      </c>
    </row>
    <row r="551" spans="1:28">
      <c r="B551" s="584"/>
      <c r="C551" s="608" t="s">
        <v>419</v>
      </c>
      <c r="D551" s="978">
        <v>103</v>
      </c>
      <c r="E551" s="615">
        <v>1943</v>
      </c>
      <c r="F551" s="979">
        <v>93.7</v>
      </c>
      <c r="G551" s="1788">
        <v>103.5</v>
      </c>
      <c r="H551" s="594">
        <v>15602</v>
      </c>
      <c r="I551" s="980">
        <v>121.16200000000001</v>
      </c>
      <c r="J551" s="594">
        <v>14566126</v>
      </c>
      <c r="K551" s="980">
        <v>1.22</v>
      </c>
      <c r="L551" s="1001">
        <v>101.316</v>
      </c>
      <c r="N551" s="936">
        <v>264873</v>
      </c>
      <c r="O551" s="937">
        <f t="shared" si="32"/>
        <v>121.16200000000001</v>
      </c>
      <c r="P551" s="938">
        <v>102.4</v>
      </c>
      <c r="Q551" s="937">
        <f t="shared" si="31"/>
        <v>101.086</v>
      </c>
      <c r="R551" s="933"/>
      <c r="Z551" s="958">
        <v>9866155</v>
      </c>
      <c r="AA551" s="959">
        <v>4699971</v>
      </c>
      <c r="AB551" s="932">
        <f t="shared" si="30"/>
        <v>14566126</v>
      </c>
    </row>
    <row r="552" spans="1:28">
      <c r="B552" s="584"/>
      <c r="C552" s="608" t="s">
        <v>420</v>
      </c>
      <c r="D552" s="978">
        <v>103.7</v>
      </c>
      <c r="E552" s="615">
        <v>1976</v>
      </c>
      <c r="F552" s="979">
        <v>101.1</v>
      </c>
      <c r="G552" s="1788">
        <v>102.6</v>
      </c>
      <c r="H552" s="594">
        <v>15686</v>
      </c>
      <c r="I552" s="980">
        <v>103.136</v>
      </c>
      <c r="J552" s="594">
        <v>3535498</v>
      </c>
      <c r="K552" s="980">
        <v>1.214</v>
      </c>
      <c r="L552" s="1001">
        <v>101.41800000000001</v>
      </c>
      <c r="N552" s="936">
        <v>294720</v>
      </c>
      <c r="O552" s="937">
        <f t="shared" si="32"/>
        <v>103.136</v>
      </c>
      <c r="P552" s="938">
        <v>102.4</v>
      </c>
      <c r="Q552" s="937">
        <f t="shared" si="31"/>
        <v>101.18600000000001</v>
      </c>
      <c r="R552" s="933"/>
      <c r="Z552" s="958">
        <v>2506273</v>
      </c>
      <c r="AA552" s="959">
        <v>1029225</v>
      </c>
      <c r="AB552" s="932">
        <f t="shared" si="30"/>
        <v>3535498</v>
      </c>
    </row>
    <row r="553" spans="1:28">
      <c r="B553" s="584"/>
      <c r="C553" s="608" t="s">
        <v>421</v>
      </c>
      <c r="D553" s="978">
        <v>101.7</v>
      </c>
      <c r="E553" s="615">
        <v>1975</v>
      </c>
      <c r="F553" s="979">
        <v>99.8</v>
      </c>
      <c r="G553" s="1788">
        <v>103.8</v>
      </c>
      <c r="H553" s="594">
        <v>15443</v>
      </c>
      <c r="I553" s="980">
        <v>90.429000000000002</v>
      </c>
      <c r="J553" s="594">
        <v>7012206</v>
      </c>
      <c r="K553" s="980">
        <v>1.2070000000000001</v>
      </c>
      <c r="L553" s="1001">
        <v>101.416</v>
      </c>
      <c r="N553" s="936">
        <v>231771</v>
      </c>
      <c r="O553" s="937">
        <f t="shared" si="32"/>
        <v>90.429000000000002</v>
      </c>
      <c r="P553" s="938">
        <v>102.8</v>
      </c>
      <c r="Q553" s="937">
        <f t="shared" si="31"/>
        <v>101.48099999999999</v>
      </c>
      <c r="R553" s="933"/>
      <c r="Z553" s="958">
        <v>4936178</v>
      </c>
      <c r="AA553" s="959">
        <v>2076028</v>
      </c>
      <c r="AB553" s="932">
        <f t="shared" si="30"/>
        <v>7012206</v>
      </c>
    </row>
    <row r="554" spans="1:28">
      <c r="B554" s="584"/>
      <c r="C554" s="608" t="s">
        <v>422</v>
      </c>
      <c r="D554" s="978">
        <v>101.3</v>
      </c>
      <c r="E554" s="615">
        <v>2073</v>
      </c>
      <c r="F554" s="979">
        <v>104.2</v>
      </c>
      <c r="G554" s="1788">
        <v>103.4</v>
      </c>
      <c r="H554" s="594">
        <v>17529</v>
      </c>
      <c r="I554" s="980">
        <v>84.025000000000006</v>
      </c>
      <c r="J554" s="594">
        <v>53369553</v>
      </c>
      <c r="K554" s="980">
        <v>1.2030000000000001</v>
      </c>
      <c r="L554" s="1001">
        <v>101.11</v>
      </c>
      <c r="M554" s="591" t="s">
        <v>94</v>
      </c>
      <c r="N554" s="936">
        <v>227937</v>
      </c>
      <c r="O554" s="937">
        <f t="shared" si="32"/>
        <v>84.025000000000006</v>
      </c>
      <c r="P554" s="938">
        <v>102.7</v>
      </c>
      <c r="Q554" s="937">
        <f t="shared" si="31"/>
        <v>101.182</v>
      </c>
      <c r="R554" s="933"/>
      <c r="Z554" s="958">
        <v>38009549</v>
      </c>
      <c r="AA554" s="959">
        <v>15360004</v>
      </c>
      <c r="AB554" s="932">
        <f t="shared" si="30"/>
        <v>53369553</v>
      </c>
    </row>
    <row r="555" spans="1:28">
      <c r="B555" s="584"/>
      <c r="C555" s="608" t="s">
        <v>423</v>
      </c>
      <c r="D555" s="978">
        <v>101.8</v>
      </c>
      <c r="E555" s="615">
        <v>2080</v>
      </c>
      <c r="F555" s="979">
        <v>97.1</v>
      </c>
      <c r="G555" s="1788">
        <v>105.1</v>
      </c>
      <c r="H555" s="594">
        <v>20904</v>
      </c>
      <c r="I555" s="980">
        <v>99.314999999999998</v>
      </c>
      <c r="J555" s="594">
        <v>7512764</v>
      </c>
      <c r="K555" s="980">
        <v>1.1759999999999999</v>
      </c>
      <c r="L555" s="1001">
        <v>101.111</v>
      </c>
      <c r="N555" s="936">
        <v>283583</v>
      </c>
      <c r="O555" s="937">
        <f t="shared" si="32"/>
        <v>99.314999999999998</v>
      </c>
      <c r="P555" s="938">
        <v>102.5</v>
      </c>
      <c r="Q555" s="937">
        <f t="shared" si="31"/>
        <v>100.985</v>
      </c>
      <c r="R555" s="933"/>
      <c r="Z555" s="958">
        <v>5250402</v>
      </c>
      <c r="AA555" s="959">
        <v>2262362</v>
      </c>
      <c r="AB555" s="932">
        <f t="shared" si="30"/>
        <v>7512764</v>
      </c>
    </row>
    <row r="556" spans="1:28">
      <c r="B556" s="584"/>
      <c r="C556" s="608" t="s">
        <v>424</v>
      </c>
      <c r="D556" s="978">
        <v>100.9</v>
      </c>
      <c r="E556" s="615">
        <v>2116</v>
      </c>
      <c r="F556" s="979">
        <v>99</v>
      </c>
      <c r="G556" s="1788">
        <v>104.5</v>
      </c>
      <c r="H556" s="594">
        <v>22919</v>
      </c>
      <c r="I556" s="980">
        <v>127.416</v>
      </c>
      <c r="J556" s="594">
        <v>13013912</v>
      </c>
      <c r="K556" s="980">
        <v>1.1619999999999999</v>
      </c>
      <c r="L556" s="1001">
        <v>101.215</v>
      </c>
      <c r="N556" s="936">
        <v>325971</v>
      </c>
      <c r="O556" s="937">
        <f t="shared" si="32"/>
        <v>127.416</v>
      </c>
      <c r="P556" s="938">
        <v>102.6</v>
      </c>
      <c r="Q556" s="937">
        <f t="shared" si="31"/>
        <v>101.283</v>
      </c>
      <c r="R556" s="933"/>
      <c r="S556" s="591" t="s">
        <v>94</v>
      </c>
      <c r="Z556" s="958">
        <v>9419975</v>
      </c>
      <c r="AA556" s="959">
        <v>3593937</v>
      </c>
      <c r="AB556" s="932">
        <f t="shared" si="30"/>
        <v>13013912</v>
      </c>
    </row>
    <row r="557" spans="1:28">
      <c r="B557" s="584"/>
      <c r="C557" s="608" t="s">
        <v>425</v>
      </c>
      <c r="D557" s="978">
        <v>99.1</v>
      </c>
      <c r="E557" s="615">
        <v>2102</v>
      </c>
      <c r="F557" s="979">
        <v>123.3</v>
      </c>
      <c r="G557" s="1788">
        <v>105.4</v>
      </c>
      <c r="H557" s="594">
        <v>23830</v>
      </c>
      <c r="I557" s="980">
        <v>97.352000000000004</v>
      </c>
      <c r="J557" s="594">
        <v>14551844</v>
      </c>
      <c r="K557" s="980">
        <v>1.153</v>
      </c>
      <c r="L557" s="1001">
        <v>101.008</v>
      </c>
      <c r="N557" s="936">
        <v>260195</v>
      </c>
      <c r="O557" s="937">
        <f t="shared" si="32"/>
        <v>97.352000000000004</v>
      </c>
      <c r="P557" s="938">
        <v>102.9</v>
      </c>
      <c r="Q557" s="937">
        <f t="shared" si="31"/>
        <v>101.18</v>
      </c>
      <c r="R557" s="933"/>
      <c r="Z557" s="958">
        <v>10528175</v>
      </c>
      <c r="AA557" s="959">
        <v>4023669</v>
      </c>
      <c r="AB557" s="932">
        <f t="shared" si="30"/>
        <v>14551844</v>
      </c>
    </row>
    <row r="558" spans="1:28">
      <c r="B558" s="584"/>
      <c r="C558" s="608" t="s">
        <v>426</v>
      </c>
      <c r="D558" s="978">
        <v>94.9</v>
      </c>
      <c r="E558" s="615">
        <v>2073</v>
      </c>
      <c r="F558" s="979">
        <v>97.1</v>
      </c>
      <c r="G558" s="1788">
        <v>105.1</v>
      </c>
      <c r="H558" s="594">
        <v>24396</v>
      </c>
      <c r="I558" s="980">
        <v>95.698999999999998</v>
      </c>
      <c r="J558" s="594">
        <v>4348565</v>
      </c>
      <c r="K558" s="980">
        <v>1.1459999999999999</v>
      </c>
      <c r="L558" s="1001">
        <v>100.80500000000001</v>
      </c>
      <c r="N558" s="936">
        <v>252800</v>
      </c>
      <c r="O558" s="937">
        <f t="shared" si="32"/>
        <v>95.698999999999998</v>
      </c>
      <c r="P558" s="938">
        <v>103</v>
      </c>
      <c r="Q558" s="937">
        <f t="shared" si="31"/>
        <v>101.07899999999999</v>
      </c>
      <c r="R558" s="933"/>
      <c r="Z558" s="958">
        <v>3208408</v>
      </c>
      <c r="AA558" s="959">
        <v>1140157</v>
      </c>
      <c r="AB558" s="932">
        <f t="shared" si="30"/>
        <v>4348565</v>
      </c>
    </row>
    <row r="559" spans="1:28">
      <c r="B559" s="584"/>
      <c r="C559" s="608" t="s">
        <v>166</v>
      </c>
      <c r="D559" s="978">
        <v>95.8</v>
      </c>
      <c r="E559" s="615">
        <v>2085</v>
      </c>
      <c r="F559" s="979">
        <v>100.1</v>
      </c>
      <c r="G559" s="1788">
        <v>105.1</v>
      </c>
      <c r="H559" s="594">
        <v>23907</v>
      </c>
      <c r="I559" s="980">
        <v>92.623999999999995</v>
      </c>
      <c r="J559" s="594">
        <v>7163473</v>
      </c>
      <c r="K559" s="980">
        <v>1.1399999999999999</v>
      </c>
      <c r="L559" s="1001">
        <v>100</v>
      </c>
      <c r="N559" s="936">
        <v>265412</v>
      </c>
      <c r="O559" s="937">
        <f t="shared" si="32"/>
        <v>92.623999999999995</v>
      </c>
      <c r="P559" s="938">
        <v>102.6</v>
      </c>
      <c r="Q559" s="937">
        <f t="shared" si="31"/>
        <v>100.19499999999999</v>
      </c>
      <c r="R559" s="933"/>
      <c r="Z559" s="958">
        <v>5220268</v>
      </c>
      <c r="AA559" s="959">
        <v>1943205</v>
      </c>
      <c r="AB559" s="932">
        <f t="shared" si="30"/>
        <v>7163473</v>
      </c>
    </row>
    <row r="560" spans="1:28">
      <c r="B560" s="584"/>
      <c r="C560" s="608" t="s">
        <v>167</v>
      </c>
      <c r="D560" s="978">
        <v>96.6</v>
      </c>
      <c r="E560" s="615">
        <v>2055</v>
      </c>
      <c r="F560" s="979">
        <v>97.3</v>
      </c>
      <c r="G560" s="1788">
        <v>105.6</v>
      </c>
      <c r="H560" s="594">
        <v>21359</v>
      </c>
      <c r="I560" s="980">
        <v>100.446</v>
      </c>
      <c r="J560" s="594">
        <v>58767568</v>
      </c>
      <c r="K560" s="980">
        <v>1.135</v>
      </c>
      <c r="L560" s="1001">
        <v>99.102999999999994</v>
      </c>
      <c r="N560" s="936">
        <v>252239</v>
      </c>
      <c r="O560" s="937">
        <f t="shared" si="32"/>
        <v>100.446</v>
      </c>
      <c r="P560" s="938">
        <v>101.9</v>
      </c>
      <c r="Q560" s="937">
        <f t="shared" si="31"/>
        <v>99.125</v>
      </c>
      <c r="R560" s="933"/>
      <c r="Z560" s="958">
        <v>43177303</v>
      </c>
      <c r="AA560" s="959">
        <v>15590265</v>
      </c>
      <c r="AB560" s="932">
        <f t="shared" si="30"/>
        <v>58767568</v>
      </c>
    </row>
    <row r="561" spans="1:28">
      <c r="A561" s="921"/>
      <c r="B561" s="935"/>
      <c r="C561" s="611" t="s">
        <v>168</v>
      </c>
      <c r="D561" s="981">
        <v>97.4</v>
      </c>
      <c r="E561" s="622">
        <v>1936</v>
      </c>
      <c r="F561" s="982">
        <v>96.2</v>
      </c>
      <c r="G561" s="1795">
        <v>104.8</v>
      </c>
      <c r="H561" s="633">
        <v>21176</v>
      </c>
      <c r="I561" s="983">
        <v>99.406999999999996</v>
      </c>
      <c r="J561" s="633">
        <v>4242237</v>
      </c>
      <c r="K561" s="983">
        <v>1.125</v>
      </c>
      <c r="L561" s="1779">
        <v>98.802000000000007</v>
      </c>
      <c r="N561" s="936">
        <v>314393</v>
      </c>
      <c r="O561" s="937">
        <f t="shared" si="32"/>
        <v>99.406999999999996</v>
      </c>
      <c r="P561" s="938">
        <v>101.4</v>
      </c>
      <c r="Q561" s="937">
        <f t="shared" si="31"/>
        <v>98.733999999999995</v>
      </c>
      <c r="R561" s="933"/>
      <c r="Z561" s="958">
        <v>3090379</v>
      </c>
      <c r="AA561" s="959">
        <v>1151858</v>
      </c>
      <c r="AB561" s="932">
        <f t="shared" si="30"/>
        <v>4242237</v>
      </c>
    </row>
    <row r="562" spans="1:28">
      <c r="A562" s="987">
        <v>2021</v>
      </c>
      <c r="B562" s="988" t="s">
        <v>407</v>
      </c>
      <c r="C562" s="989" t="s">
        <v>418</v>
      </c>
      <c r="D562" s="656">
        <v>97.1</v>
      </c>
      <c r="E562" s="668">
        <v>1866</v>
      </c>
      <c r="F562" s="950">
        <v>104.6</v>
      </c>
      <c r="G562" s="1792">
        <v>104.8</v>
      </c>
      <c r="H562" s="641">
        <v>20309</v>
      </c>
      <c r="I562" s="943">
        <v>95.926000000000002</v>
      </c>
      <c r="J562" s="641">
        <v>4768833</v>
      </c>
      <c r="K562" s="943">
        <v>1.123</v>
      </c>
      <c r="L562" s="1805">
        <v>99.103999999999999</v>
      </c>
      <c r="N562" s="990">
        <v>240995</v>
      </c>
      <c r="O562" s="961">
        <f>ROUND(N562/N550*100,3)</f>
        <v>95.926000000000002</v>
      </c>
      <c r="P562" s="991">
        <v>102</v>
      </c>
      <c r="Q562" s="961">
        <f t="shared" si="31"/>
        <v>99.415000000000006</v>
      </c>
      <c r="R562" s="933"/>
      <c r="Z562" s="964">
        <v>3468683</v>
      </c>
      <c r="AA562" s="965">
        <v>1300150</v>
      </c>
      <c r="AB562" s="966">
        <f t="shared" si="30"/>
        <v>4768833</v>
      </c>
    </row>
    <row r="563" spans="1:28">
      <c r="A563" s="992"/>
      <c r="B563" s="993"/>
      <c r="C563" s="214" t="s">
        <v>419</v>
      </c>
      <c r="D563" s="648">
        <v>97.6</v>
      </c>
      <c r="E563" s="668">
        <v>1870</v>
      </c>
      <c r="F563" s="951">
        <v>98</v>
      </c>
      <c r="G563" s="1792">
        <v>104.2</v>
      </c>
      <c r="H563" s="645">
        <v>20026</v>
      </c>
      <c r="I563" s="943">
        <v>102.91200000000001</v>
      </c>
      <c r="J563" s="645">
        <v>14296498</v>
      </c>
      <c r="K563" s="943">
        <v>1.1180000000000001</v>
      </c>
      <c r="L563" s="1803">
        <v>99.301000000000002</v>
      </c>
      <c r="N563" s="936">
        <v>272586</v>
      </c>
      <c r="O563" s="937">
        <f>ROUND(N563/N551*100,3)</f>
        <v>102.91200000000001</v>
      </c>
      <c r="P563" s="994">
        <v>101.8</v>
      </c>
      <c r="Q563" s="937">
        <f t="shared" si="31"/>
        <v>99.414000000000001</v>
      </c>
      <c r="R563" s="933"/>
      <c r="Z563" s="958">
        <v>9697410</v>
      </c>
      <c r="AA563" s="959">
        <v>4599088</v>
      </c>
      <c r="AB563" s="932">
        <f t="shared" si="30"/>
        <v>14296498</v>
      </c>
    </row>
    <row r="564" spans="1:28">
      <c r="A564" s="992"/>
      <c r="B564" s="993"/>
      <c r="C564" s="214" t="s">
        <v>420</v>
      </c>
      <c r="D564" s="648">
        <v>98.2</v>
      </c>
      <c r="E564" s="668">
        <v>1859</v>
      </c>
      <c r="F564" s="951">
        <v>94.4</v>
      </c>
      <c r="G564" s="1792">
        <v>104.4</v>
      </c>
      <c r="H564" s="645">
        <v>20535</v>
      </c>
      <c r="I564" s="943">
        <v>104.717</v>
      </c>
      <c r="J564" s="645">
        <v>3388379</v>
      </c>
      <c r="K564" s="943">
        <v>1.1140000000000001</v>
      </c>
      <c r="L564" s="1803">
        <v>99.5</v>
      </c>
      <c r="N564" s="936">
        <v>308621</v>
      </c>
      <c r="O564" s="937">
        <f>ROUND(N564/N552*100,3)</f>
        <v>104.717</v>
      </c>
      <c r="P564" s="994">
        <v>102</v>
      </c>
      <c r="Q564" s="937">
        <f t="shared" si="31"/>
        <v>99.608999999999995</v>
      </c>
      <c r="R564" s="933"/>
      <c r="Z564" s="958"/>
      <c r="AA564" s="959"/>
      <c r="AB564" s="932"/>
    </row>
    <row r="565" spans="1:28">
      <c r="A565" s="992"/>
      <c r="B565" s="993"/>
      <c r="C565" s="214" t="s">
        <v>421</v>
      </c>
      <c r="D565" s="648">
        <v>97.1</v>
      </c>
      <c r="E565" s="668">
        <v>1899</v>
      </c>
      <c r="F565" s="951">
        <v>109.4</v>
      </c>
      <c r="G565" s="1792">
        <v>104.7</v>
      </c>
      <c r="H565" s="645">
        <v>19523</v>
      </c>
      <c r="I565" s="943">
        <v>122.57899999999999</v>
      </c>
      <c r="J565" s="645">
        <v>8390804</v>
      </c>
      <c r="K565" s="943">
        <v>1.1040000000000001</v>
      </c>
      <c r="L565" s="1803">
        <v>98.305000000000007</v>
      </c>
      <c r="N565" s="936">
        <v>284103</v>
      </c>
      <c r="O565" s="937">
        <f t="shared" ref="O565:O572" si="33">ROUND(N565/N553*100,3)</f>
        <v>122.57899999999999</v>
      </c>
      <c r="P565" s="994">
        <v>101.6</v>
      </c>
      <c r="Q565" s="937">
        <f t="shared" si="31"/>
        <v>98.832999999999998</v>
      </c>
      <c r="R565" s="933"/>
      <c r="Z565" s="958"/>
      <c r="AA565" s="959"/>
      <c r="AB565" s="932"/>
    </row>
    <row r="566" spans="1:28">
      <c r="A566" s="992"/>
      <c r="B566" s="993"/>
      <c r="C566" s="214" t="s">
        <v>422</v>
      </c>
      <c r="D566" s="648">
        <v>95.2</v>
      </c>
      <c r="E566" s="668">
        <v>1976</v>
      </c>
      <c r="F566" s="951">
        <v>100</v>
      </c>
      <c r="G566" s="1792">
        <v>105.4</v>
      </c>
      <c r="H566" s="645">
        <v>19681</v>
      </c>
      <c r="I566" s="943">
        <v>122.788</v>
      </c>
      <c r="J566" s="645">
        <v>67452136</v>
      </c>
      <c r="K566" s="943">
        <v>1.1060000000000001</v>
      </c>
      <c r="L566" s="1803">
        <v>98.802000000000007</v>
      </c>
      <c r="N566" s="936">
        <v>279879</v>
      </c>
      <c r="O566" s="937">
        <f t="shared" si="33"/>
        <v>122.788</v>
      </c>
      <c r="P566" s="994">
        <v>102</v>
      </c>
      <c r="Q566" s="937">
        <f t="shared" si="31"/>
        <v>99.317999999999998</v>
      </c>
      <c r="R566" s="933"/>
      <c r="Z566" s="958"/>
      <c r="AA566" s="959"/>
      <c r="AB566" s="932"/>
    </row>
    <row r="567" spans="1:28">
      <c r="A567" s="992"/>
      <c r="B567" s="993"/>
      <c r="C567" s="214" t="s">
        <v>423</v>
      </c>
      <c r="D567" s="648">
        <v>97.3</v>
      </c>
      <c r="E567" s="668">
        <v>1948</v>
      </c>
      <c r="F567" s="951">
        <v>103.3</v>
      </c>
      <c r="G567" s="1792">
        <v>105.5</v>
      </c>
      <c r="H567" s="645">
        <v>21772</v>
      </c>
      <c r="I567" s="943">
        <v>102.977</v>
      </c>
      <c r="J567" s="645">
        <v>6872182</v>
      </c>
      <c r="K567" s="943">
        <v>1.1040000000000001</v>
      </c>
      <c r="L567" s="1803">
        <v>99.100999999999999</v>
      </c>
      <c r="N567" s="936">
        <v>292024</v>
      </c>
      <c r="O567" s="937">
        <f t="shared" si="33"/>
        <v>102.977</v>
      </c>
      <c r="P567" s="994">
        <v>102.2</v>
      </c>
      <c r="Q567" s="937">
        <f t="shared" si="31"/>
        <v>99.706999999999994</v>
      </c>
      <c r="R567" s="933"/>
      <c r="Z567" s="958"/>
      <c r="AA567" s="959"/>
      <c r="AB567" s="932"/>
    </row>
    <row r="568" spans="1:28">
      <c r="A568" s="992"/>
      <c r="B568" s="993"/>
      <c r="C568" s="214" t="s">
        <v>424</v>
      </c>
      <c r="D568" s="648">
        <v>96.3</v>
      </c>
      <c r="E568" s="668">
        <v>2021</v>
      </c>
      <c r="F568" s="951">
        <v>102</v>
      </c>
      <c r="G568" s="1792">
        <v>105.2</v>
      </c>
      <c r="H568" s="645">
        <v>22079</v>
      </c>
      <c r="I568" s="943">
        <v>92.534000000000006</v>
      </c>
      <c r="J568" s="645">
        <v>6838475</v>
      </c>
      <c r="K568" s="943">
        <v>1.087</v>
      </c>
      <c r="L568" s="1803">
        <v>99.3</v>
      </c>
      <c r="N568" s="936">
        <v>301633</v>
      </c>
      <c r="O568" s="937">
        <f t="shared" si="33"/>
        <v>92.534000000000006</v>
      </c>
      <c r="P568" s="994">
        <v>102.4</v>
      </c>
      <c r="Q568" s="937">
        <f t="shared" si="31"/>
        <v>99.805000000000007</v>
      </c>
      <c r="R568" s="933"/>
      <c r="Z568" s="958"/>
      <c r="AA568" s="959"/>
      <c r="AB568" s="932"/>
    </row>
    <row r="569" spans="1:28">
      <c r="A569" s="992"/>
      <c r="B569" s="993"/>
      <c r="C569" s="214" t="s">
        <v>425</v>
      </c>
      <c r="D569" s="648">
        <v>98</v>
      </c>
      <c r="E569" s="668">
        <v>2047</v>
      </c>
      <c r="F569" s="951">
        <v>93.7</v>
      </c>
      <c r="G569" s="1792">
        <v>103.5</v>
      </c>
      <c r="H569" s="645">
        <v>22329</v>
      </c>
      <c r="I569" s="943">
        <v>95.847999999999999</v>
      </c>
      <c r="J569" s="645">
        <v>15487480</v>
      </c>
      <c r="K569" s="943">
        <v>1.079</v>
      </c>
      <c r="L569" s="1803">
        <v>99.001999999999995</v>
      </c>
      <c r="N569" s="936">
        <v>249391</v>
      </c>
      <c r="O569" s="937">
        <f t="shared" si="33"/>
        <v>95.847999999999999</v>
      </c>
      <c r="P569" s="994">
        <v>102.6</v>
      </c>
      <c r="Q569" s="937">
        <f t="shared" si="31"/>
        <v>99.707999999999998</v>
      </c>
      <c r="R569" s="933"/>
      <c r="Z569" s="958"/>
      <c r="AA569" s="959"/>
      <c r="AB569" s="932"/>
    </row>
    <row r="570" spans="1:28">
      <c r="A570" s="992"/>
      <c r="B570" s="993"/>
      <c r="C570" s="214" t="s">
        <v>426</v>
      </c>
      <c r="D570" s="648">
        <v>97.4</v>
      </c>
      <c r="E570" s="668">
        <v>1965</v>
      </c>
      <c r="F570" s="951">
        <v>94.7</v>
      </c>
      <c r="G570" s="1792">
        <v>103.8</v>
      </c>
      <c r="H570" s="645">
        <v>21364</v>
      </c>
      <c r="I570" s="943">
        <v>120.884</v>
      </c>
      <c r="J570" s="645">
        <v>4136622</v>
      </c>
      <c r="K570" s="943">
        <v>1.079</v>
      </c>
      <c r="L570" s="1803">
        <v>99.400999999999996</v>
      </c>
      <c r="N570" s="936">
        <v>305594</v>
      </c>
      <c r="O570" s="937">
        <f t="shared" si="33"/>
        <v>120.884</v>
      </c>
      <c r="P570" s="994">
        <v>103</v>
      </c>
      <c r="Q570" s="937">
        <f t="shared" si="31"/>
        <v>100</v>
      </c>
      <c r="R570" s="933"/>
      <c r="Z570" s="958"/>
      <c r="AA570" s="959"/>
      <c r="AB570" s="932"/>
    </row>
    <row r="571" spans="1:28">
      <c r="A571" s="992"/>
      <c r="B571" s="993"/>
      <c r="C571" s="214" t="s">
        <v>166</v>
      </c>
      <c r="D571" s="648">
        <v>98.9</v>
      </c>
      <c r="E571" s="668">
        <v>2012</v>
      </c>
      <c r="F571" s="951">
        <v>106.1</v>
      </c>
      <c r="G571" s="1792">
        <v>102.8</v>
      </c>
      <c r="H571" s="645">
        <v>20107</v>
      </c>
      <c r="I571" s="943">
        <v>113.057</v>
      </c>
      <c r="J571" s="645">
        <v>8450047</v>
      </c>
      <c r="K571" s="943">
        <v>1.0960000000000001</v>
      </c>
      <c r="L571" s="1803">
        <v>99.498999999999995</v>
      </c>
      <c r="N571" s="936">
        <v>300067</v>
      </c>
      <c r="O571" s="937">
        <f t="shared" si="33"/>
        <v>113.057</v>
      </c>
      <c r="P571" s="994">
        <v>102.8</v>
      </c>
      <c r="Q571" s="937">
        <f t="shared" si="31"/>
        <v>100.19499999999999</v>
      </c>
      <c r="R571" s="933"/>
      <c r="Z571" s="958"/>
      <c r="AA571" s="959"/>
      <c r="AB571" s="932"/>
    </row>
    <row r="572" spans="1:28">
      <c r="A572" s="992"/>
      <c r="B572" s="993"/>
      <c r="C572" s="214" t="s">
        <v>167</v>
      </c>
      <c r="D572" s="648">
        <v>101</v>
      </c>
      <c r="E572" s="668">
        <v>2035</v>
      </c>
      <c r="F572" s="951">
        <v>94.6</v>
      </c>
      <c r="G572" s="1792">
        <v>102.5</v>
      </c>
      <c r="H572" s="645">
        <v>19394</v>
      </c>
      <c r="I572" s="943">
        <v>114.271</v>
      </c>
      <c r="J572" s="645">
        <v>58791970</v>
      </c>
      <c r="K572" s="943">
        <v>1.0920000000000001</v>
      </c>
      <c r="L572" s="1803">
        <v>100.30200000000001</v>
      </c>
      <c r="N572" s="936">
        <v>288236</v>
      </c>
      <c r="O572" s="937">
        <f t="shared" si="33"/>
        <v>114.271</v>
      </c>
      <c r="P572" s="994">
        <v>103</v>
      </c>
      <c r="Q572" s="937">
        <f t="shared" si="31"/>
        <v>101.07899999999999</v>
      </c>
      <c r="R572" s="933"/>
      <c r="Z572" s="958"/>
      <c r="AA572" s="959"/>
      <c r="AB572" s="932"/>
    </row>
    <row r="573" spans="1:28">
      <c r="A573" s="995"/>
      <c r="B573" s="996"/>
      <c r="C573" s="297" t="s">
        <v>168</v>
      </c>
      <c r="D573" s="650">
        <v>100.7</v>
      </c>
      <c r="E573" s="668">
        <v>1965</v>
      </c>
      <c r="F573" s="952">
        <v>90.2</v>
      </c>
      <c r="G573" s="1792">
        <v>102.2</v>
      </c>
      <c r="H573" s="652">
        <v>18884</v>
      </c>
      <c r="I573" s="943">
        <v>102.123</v>
      </c>
      <c r="J573" s="652">
        <v>4656098</v>
      </c>
      <c r="K573" s="943">
        <v>1.08</v>
      </c>
      <c r="L573" s="1804">
        <v>100.60599999999999</v>
      </c>
      <c r="N573" s="967">
        <v>321068</v>
      </c>
      <c r="O573" s="968">
        <f>ROUND(N573/N561*100,3)</f>
        <v>102.123</v>
      </c>
      <c r="P573" s="997">
        <v>102.8</v>
      </c>
      <c r="Q573" s="968">
        <f t="shared" si="31"/>
        <v>101.381</v>
      </c>
      <c r="R573" s="933"/>
      <c r="Z573" s="971"/>
      <c r="AA573" s="972"/>
      <c r="AB573" s="973"/>
    </row>
    <row r="574" spans="1:28">
      <c r="A574" s="720">
        <v>2022</v>
      </c>
      <c r="B574" s="661" t="s">
        <v>235</v>
      </c>
      <c r="C574" s="606" t="s">
        <v>418</v>
      </c>
      <c r="D574" s="700">
        <v>97.9</v>
      </c>
      <c r="E574" s="703">
        <v>1974</v>
      </c>
      <c r="F574" s="1787">
        <v>98.8</v>
      </c>
      <c r="G574" s="985">
        <v>103.8</v>
      </c>
      <c r="H574" s="617">
        <v>18292</v>
      </c>
      <c r="I574" s="998">
        <v>117.736</v>
      </c>
      <c r="J574" s="617">
        <v>5088767</v>
      </c>
      <c r="K574" s="998">
        <v>1.0880000000000001</v>
      </c>
      <c r="L574" s="1806">
        <v>100.503</v>
      </c>
      <c r="N574" s="999">
        <v>283737</v>
      </c>
      <c r="O574" s="937">
        <f t="shared" ref="O574:O576" si="34">ROUND(N574/N562*100,3)</f>
        <v>117.736</v>
      </c>
      <c r="P574" s="1000">
        <v>102.5</v>
      </c>
      <c r="Q574" s="937">
        <f t="shared" si="31"/>
        <v>100.49</v>
      </c>
      <c r="Z574" s="590"/>
      <c r="AB574" s="592"/>
    </row>
    <row r="575" spans="1:28">
      <c r="A575" s="726"/>
      <c r="B575" s="662"/>
      <c r="C575" s="608" t="s">
        <v>419</v>
      </c>
      <c r="D575" s="590">
        <v>97.3</v>
      </c>
      <c r="E575" s="707">
        <v>2003</v>
      </c>
      <c r="F575" s="1788">
        <v>109.5</v>
      </c>
      <c r="G575" s="979">
        <v>103.8</v>
      </c>
      <c r="H575" s="614">
        <v>17398</v>
      </c>
      <c r="I575" s="1001">
        <v>89.022999999999996</v>
      </c>
      <c r="J575" s="614">
        <v>19736087</v>
      </c>
      <c r="K575" s="1001">
        <v>1.0860000000000001</v>
      </c>
      <c r="L575" s="1807">
        <v>100.80500000000001</v>
      </c>
      <c r="N575" s="999">
        <v>242664</v>
      </c>
      <c r="O575" s="937">
        <f t="shared" si="34"/>
        <v>89.022999999999996</v>
      </c>
      <c r="P575" s="1000">
        <v>102.7</v>
      </c>
      <c r="Q575" s="937">
        <f t="shared" si="31"/>
        <v>100.884</v>
      </c>
      <c r="Z575" s="590"/>
      <c r="AB575" s="592"/>
    </row>
    <row r="576" spans="1:28">
      <c r="A576" s="726"/>
      <c r="B576" s="662"/>
      <c r="C576" s="608" t="s">
        <v>420</v>
      </c>
      <c r="D576" s="590">
        <v>96.7</v>
      </c>
      <c r="E576" s="707">
        <v>2042</v>
      </c>
      <c r="F576" s="1788">
        <v>98.1</v>
      </c>
      <c r="G576" s="763">
        <v>103.1</v>
      </c>
      <c r="H576" s="614">
        <v>17324</v>
      </c>
      <c r="I576" s="1001">
        <v>112.187</v>
      </c>
      <c r="J576" s="614">
        <v>5373218</v>
      </c>
      <c r="K576" s="1001">
        <v>1.093</v>
      </c>
      <c r="L576" s="1807">
        <v>100.703</v>
      </c>
      <c r="N576" s="999">
        <v>346232</v>
      </c>
      <c r="O576" s="937">
        <f t="shared" si="34"/>
        <v>112.187</v>
      </c>
      <c r="P576" s="1000">
        <v>102.8</v>
      </c>
      <c r="Q576" s="937">
        <f t="shared" si="31"/>
        <v>100.78400000000001</v>
      </c>
      <c r="Z576" s="590"/>
      <c r="AB576" s="592"/>
    </row>
    <row r="577" spans="1:28">
      <c r="A577" s="726"/>
      <c r="B577" s="662"/>
      <c r="C577" s="608" t="s">
        <v>421</v>
      </c>
      <c r="D577" s="590">
        <v>96.8</v>
      </c>
      <c r="E577" s="707">
        <v>2038</v>
      </c>
      <c r="F577" s="1788">
        <v>99.9</v>
      </c>
      <c r="G577" s="979">
        <v>103.9</v>
      </c>
      <c r="H577" s="573">
        <v>16658</v>
      </c>
      <c r="I577" s="1001">
        <v>121.57299999999999</v>
      </c>
      <c r="J577" s="573">
        <v>8433774</v>
      </c>
      <c r="K577" s="1001">
        <v>1.093</v>
      </c>
      <c r="L577" s="1807">
        <v>102.13</v>
      </c>
      <c r="N577" s="590"/>
      <c r="O577" s="592"/>
      <c r="P577" s="590"/>
      <c r="Q577" s="592"/>
      <c r="Z577" s="590"/>
      <c r="AB577" s="592"/>
    </row>
    <row r="578" spans="1:28">
      <c r="A578" s="726"/>
      <c r="B578" s="662"/>
      <c r="C578" s="608" t="s">
        <v>422</v>
      </c>
      <c r="D578" s="590">
        <v>98.5</v>
      </c>
      <c r="E578" s="707">
        <v>2099</v>
      </c>
      <c r="F578" s="1788">
        <v>94.9</v>
      </c>
      <c r="G578" s="979">
        <v>104</v>
      </c>
      <c r="H578" s="573">
        <v>17387</v>
      </c>
      <c r="I578" s="1001">
        <v>87.447000000000003</v>
      </c>
      <c r="J578" s="573">
        <v>76517054</v>
      </c>
      <c r="K578" s="1001">
        <v>1.0920000000000001</v>
      </c>
      <c r="L578" s="1807">
        <v>101.818</v>
      </c>
      <c r="N578" s="590"/>
      <c r="O578" s="592"/>
      <c r="P578" s="590"/>
      <c r="Q578" s="592"/>
      <c r="Z578" s="590"/>
      <c r="AB578" s="592"/>
    </row>
    <row r="579" spans="1:28">
      <c r="A579" s="726"/>
      <c r="B579" s="662"/>
      <c r="C579" s="608" t="s">
        <v>423</v>
      </c>
      <c r="D579" s="590">
        <v>96.1</v>
      </c>
      <c r="E579" s="707">
        <v>2152</v>
      </c>
      <c r="F579" s="1788">
        <v>91.8</v>
      </c>
      <c r="G579" s="979">
        <v>104.1</v>
      </c>
      <c r="H579" s="573">
        <v>19504</v>
      </c>
      <c r="I579" s="1001">
        <v>81.658000000000001</v>
      </c>
      <c r="J579" s="573">
        <v>7818283</v>
      </c>
      <c r="K579" s="1001">
        <v>1.0940000000000001</v>
      </c>
      <c r="L579" s="1807">
        <v>101.613</v>
      </c>
      <c r="N579" s="590"/>
      <c r="O579" s="592"/>
      <c r="P579" s="590"/>
      <c r="Q579" s="592"/>
      <c r="Z579" s="590"/>
      <c r="AB579" s="592"/>
    </row>
    <row r="580" spans="1:28">
      <c r="A580" s="726"/>
      <c r="B580" s="662"/>
      <c r="C580" s="608" t="s">
        <v>424</v>
      </c>
      <c r="D580" s="590">
        <v>97.8</v>
      </c>
      <c r="E580" s="707">
        <v>2204</v>
      </c>
      <c r="F580" s="1788">
        <v>101.3</v>
      </c>
      <c r="G580" s="979">
        <v>104.1</v>
      </c>
      <c r="H580" s="573">
        <v>20166</v>
      </c>
      <c r="I580" s="1001">
        <v>84.369</v>
      </c>
      <c r="J580" s="573">
        <v>13504291</v>
      </c>
      <c r="K580" s="1001">
        <v>1.091</v>
      </c>
      <c r="L580" s="1807">
        <v>101.913</v>
      </c>
      <c r="N580" s="590"/>
      <c r="O580" s="592"/>
      <c r="P580" s="590"/>
      <c r="Q580" s="592"/>
      <c r="Z580" s="590"/>
      <c r="AB580" s="592"/>
    </row>
    <row r="581" spans="1:28">
      <c r="A581" s="726"/>
      <c r="B581" s="662"/>
      <c r="C581" s="608" t="s">
        <v>425</v>
      </c>
      <c r="D581" s="590">
        <v>98.4</v>
      </c>
      <c r="E581" s="707">
        <v>2256</v>
      </c>
      <c r="F581" s="1788">
        <v>108</v>
      </c>
      <c r="G581" s="979">
        <v>103.8</v>
      </c>
      <c r="H581" s="573">
        <v>21399</v>
      </c>
      <c r="I581" s="1001">
        <v>105.11799999999999</v>
      </c>
      <c r="J581" s="573">
        <v>17426893</v>
      </c>
      <c r="K581" s="1001">
        <v>1.091</v>
      </c>
      <c r="L581" s="1807">
        <v>102.117</v>
      </c>
      <c r="N581" s="590"/>
      <c r="O581" s="592"/>
      <c r="P581" s="590"/>
      <c r="Q581" s="592"/>
      <c r="Z581" s="590"/>
      <c r="AB581" s="592"/>
    </row>
    <row r="582" spans="1:28">
      <c r="A582" s="726"/>
      <c r="B582" s="662"/>
      <c r="C582" s="608" t="s">
        <v>426</v>
      </c>
      <c r="D582" s="590">
        <v>99.2</v>
      </c>
      <c r="E582" s="707">
        <v>2192</v>
      </c>
      <c r="F582" s="1788">
        <v>107</v>
      </c>
      <c r="G582" s="979">
        <v>103.9</v>
      </c>
      <c r="H582" s="573">
        <v>20230</v>
      </c>
      <c r="I582" s="1001">
        <v>101.828</v>
      </c>
      <c r="J582" s="573">
        <v>5176424</v>
      </c>
      <c r="K582" s="1001">
        <v>1.087</v>
      </c>
      <c r="L582" s="1807">
        <v>102.41</v>
      </c>
      <c r="N582" s="590"/>
      <c r="O582" s="592"/>
      <c r="P582" s="590"/>
      <c r="Q582" s="592"/>
      <c r="Z582" s="590"/>
      <c r="AB582" s="592"/>
    </row>
    <row r="583" spans="1:28">
      <c r="A583" s="726"/>
      <c r="B583" s="662"/>
      <c r="C583" s="608" t="s">
        <v>166</v>
      </c>
      <c r="D583" s="590">
        <v>98.5</v>
      </c>
      <c r="E583" s="707">
        <v>2239</v>
      </c>
      <c r="F583" s="1788">
        <v>114.8</v>
      </c>
      <c r="G583" s="979">
        <v>103.2</v>
      </c>
      <c r="H583" s="573">
        <v>19193</v>
      </c>
      <c r="I583" s="1001">
        <v>116.59099999999999</v>
      </c>
      <c r="J583" s="573">
        <v>8050238</v>
      </c>
      <c r="K583" s="1001">
        <v>1.0880000000000001</v>
      </c>
      <c r="L583" s="1807">
        <v>103.21899999999999</v>
      </c>
      <c r="N583" s="590"/>
      <c r="O583" s="592"/>
      <c r="P583" s="590"/>
      <c r="Q583" s="592"/>
      <c r="Z583" s="590"/>
      <c r="AB583" s="592"/>
    </row>
    <row r="584" spans="1:28">
      <c r="A584" s="726"/>
      <c r="B584" s="662"/>
      <c r="C584" s="608" t="s">
        <v>167</v>
      </c>
      <c r="D584" s="590">
        <v>97.9</v>
      </c>
      <c r="E584" s="707">
        <v>2236</v>
      </c>
      <c r="F584" s="1788">
        <v>111</v>
      </c>
      <c r="G584" s="979">
        <v>103.6</v>
      </c>
      <c r="H584" s="573">
        <v>18691</v>
      </c>
      <c r="I584" s="1001">
        <v>105.509</v>
      </c>
      <c r="J584" s="573">
        <v>67228565</v>
      </c>
      <c r="K584" s="1001">
        <v>1.089</v>
      </c>
      <c r="L584" s="1807">
        <v>103.31</v>
      </c>
      <c r="N584" s="590"/>
      <c r="O584" s="592"/>
      <c r="P584" s="590"/>
      <c r="Q584" s="592"/>
      <c r="Z584" s="590"/>
      <c r="AB584" s="592"/>
    </row>
    <row r="585" spans="1:28">
      <c r="A585" s="750"/>
      <c r="B585" s="788"/>
      <c r="C585" s="611" t="s">
        <v>168</v>
      </c>
      <c r="D585" s="748">
        <v>97.4</v>
      </c>
      <c r="E585" s="710">
        <v>2176</v>
      </c>
      <c r="F585" s="1795">
        <v>118</v>
      </c>
      <c r="G585" s="982">
        <v>104.1</v>
      </c>
      <c r="H585" s="711">
        <v>17900</v>
      </c>
      <c r="I585" s="1779">
        <v>124.211</v>
      </c>
      <c r="J585" s="711">
        <v>4165061</v>
      </c>
      <c r="K585" s="1779">
        <v>1.0920000000000001</v>
      </c>
      <c r="L585" s="1808">
        <v>103.21299999999999</v>
      </c>
      <c r="N585" s="590"/>
      <c r="O585" s="592"/>
      <c r="P585" s="590"/>
      <c r="Q585" s="592"/>
      <c r="Z585" s="590"/>
      <c r="AB585" s="592"/>
    </row>
    <row r="586" spans="1:28">
      <c r="A586" s="700">
        <v>2023</v>
      </c>
      <c r="B586" s="701" t="s">
        <v>239</v>
      </c>
      <c r="C586" s="701" t="s">
        <v>157</v>
      </c>
      <c r="D586" s="702">
        <v>99.8</v>
      </c>
      <c r="E586" s="704">
        <v>2592</v>
      </c>
      <c r="F586" s="1820">
        <v>96.3</v>
      </c>
      <c r="G586" s="1722">
        <v>103.5</v>
      </c>
      <c r="H586" s="703">
        <v>17871</v>
      </c>
      <c r="I586" s="1781">
        <v>104.505</v>
      </c>
      <c r="J586" s="703">
        <v>5256765</v>
      </c>
      <c r="K586" s="998">
        <v>1.0960000000000001</v>
      </c>
      <c r="L586" s="1806">
        <v>103.9</v>
      </c>
      <c r="N586" s="590"/>
      <c r="O586" s="592"/>
      <c r="P586" s="590"/>
      <c r="Q586" s="592"/>
      <c r="Z586" s="590"/>
      <c r="AB586" s="592"/>
    </row>
    <row r="587" spans="1:28">
      <c r="A587" s="706"/>
      <c r="B587" s="324"/>
      <c r="C587" s="324" t="s">
        <v>158</v>
      </c>
      <c r="D587" s="601">
        <v>100.2</v>
      </c>
      <c r="E587" s="573">
        <v>2603</v>
      </c>
      <c r="F587" s="1821">
        <v>95.2</v>
      </c>
      <c r="G587" s="1723">
        <v>103.1</v>
      </c>
      <c r="H587" s="707">
        <v>17055</v>
      </c>
      <c r="I587" s="1685">
        <v>100.32599999999999</v>
      </c>
      <c r="J587" s="707">
        <v>17851918</v>
      </c>
      <c r="K587" s="1001">
        <v>1.099</v>
      </c>
      <c r="L587" s="1807">
        <v>102.89400000000001</v>
      </c>
      <c r="N587" s="590"/>
      <c r="O587" s="592"/>
      <c r="P587" s="590"/>
      <c r="Q587" s="592"/>
      <c r="Z587" s="590"/>
      <c r="AB587" s="592"/>
    </row>
    <row r="588" spans="1:28">
      <c r="A588" s="706"/>
      <c r="B588" s="324"/>
      <c r="C588" s="324" t="s">
        <v>159</v>
      </c>
      <c r="D588" s="601">
        <v>101.2</v>
      </c>
      <c r="E588" s="573">
        <v>2622</v>
      </c>
      <c r="F588" s="1821">
        <v>99.4</v>
      </c>
      <c r="G588" s="1723">
        <v>102.4</v>
      </c>
      <c r="H588" s="707">
        <v>17122</v>
      </c>
      <c r="I588" s="1685">
        <v>75.441000000000003</v>
      </c>
      <c r="J588" s="707">
        <v>4622518</v>
      </c>
      <c r="K588" s="1001">
        <v>1.097</v>
      </c>
      <c r="L588" s="1807">
        <v>103.09099999999999</v>
      </c>
      <c r="N588" s="590"/>
      <c r="O588" s="592"/>
      <c r="P588" s="590"/>
      <c r="Q588" s="592"/>
      <c r="Z588" s="590"/>
      <c r="AB588" s="592"/>
    </row>
    <row r="589" spans="1:28">
      <c r="A589" s="706"/>
      <c r="B589" s="324"/>
      <c r="C589" s="324" t="s">
        <v>160</v>
      </c>
      <c r="D589" s="601">
        <v>100.7</v>
      </c>
      <c r="E589" s="573">
        <v>2123</v>
      </c>
      <c r="F589" s="1821">
        <v>92.8</v>
      </c>
      <c r="G589" s="1723">
        <v>103</v>
      </c>
      <c r="H589" s="707">
        <v>16871</v>
      </c>
      <c r="I589" s="1685">
        <v>83.677000000000007</v>
      </c>
      <c r="J589" s="707">
        <v>8454364</v>
      </c>
      <c r="K589" s="1001">
        <v>1.0980000000000001</v>
      </c>
      <c r="L589" s="1807">
        <v>103.376</v>
      </c>
      <c r="N589" s="590"/>
      <c r="O589" s="592"/>
      <c r="P589" s="590"/>
      <c r="Q589" s="592"/>
      <c r="Z589" s="590"/>
      <c r="AB589" s="592"/>
    </row>
    <row r="590" spans="1:28">
      <c r="A590" s="706"/>
      <c r="B590" s="324"/>
      <c r="C590" s="324" t="s">
        <v>161</v>
      </c>
      <c r="D590" s="601">
        <v>100.8</v>
      </c>
      <c r="E590" s="573">
        <v>2219</v>
      </c>
      <c r="F590" s="1821">
        <v>87.9</v>
      </c>
      <c r="G590" s="1723">
        <v>103.4</v>
      </c>
      <c r="H590" s="707">
        <v>19550</v>
      </c>
      <c r="I590" s="1685">
        <v>120.747</v>
      </c>
      <c r="J590" s="707">
        <v>86426616</v>
      </c>
      <c r="K590" s="1001">
        <v>1.095</v>
      </c>
      <c r="L590" s="1807">
        <v>103.571</v>
      </c>
      <c r="N590" s="590"/>
      <c r="O590" s="592"/>
      <c r="P590" s="590"/>
      <c r="Q590" s="592"/>
      <c r="Z590" s="590"/>
      <c r="AB590" s="592"/>
    </row>
    <row r="591" spans="1:28">
      <c r="A591" s="706"/>
      <c r="B591" s="324"/>
      <c r="C591" s="324" t="s">
        <v>162</v>
      </c>
      <c r="D591" s="601">
        <v>102.1</v>
      </c>
      <c r="E591" s="573">
        <v>2182</v>
      </c>
      <c r="F591" s="1821">
        <v>119.5</v>
      </c>
      <c r="G591" s="1723">
        <v>103.4</v>
      </c>
      <c r="H591" s="707">
        <v>20542</v>
      </c>
      <c r="I591" s="1685">
        <v>115.077</v>
      </c>
      <c r="J591" s="707">
        <v>6112743</v>
      </c>
      <c r="K591" s="1001">
        <v>1.0920000000000001</v>
      </c>
      <c r="L591" s="1807">
        <v>103.373</v>
      </c>
      <c r="N591" s="590"/>
      <c r="O591" s="592"/>
      <c r="P591" s="590"/>
      <c r="Q591" s="592"/>
      <c r="Z591" s="590"/>
      <c r="AB591" s="592"/>
    </row>
    <row r="592" spans="1:28">
      <c r="A592" s="706"/>
      <c r="B592" s="324"/>
      <c r="C592" s="324" t="s">
        <v>163</v>
      </c>
      <c r="D592" s="601">
        <v>100.4</v>
      </c>
      <c r="F592" s="1821">
        <v>81.7</v>
      </c>
      <c r="G592" s="1723">
        <v>103.7</v>
      </c>
      <c r="H592" s="707">
        <v>21919</v>
      </c>
      <c r="I592" s="1685">
        <v>127.473</v>
      </c>
      <c r="J592" s="707">
        <v>6346235</v>
      </c>
      <c r="K592" s="1001">
        <v>1.0900000000000001</v>
      </c>
      <c r="L592" s="1807">
        <v>103.458</v>
      </c>
      <c r="N592" s="590"/>
      <c r="O592" s="592"/>
      <c r="P592" s="590"/>
      <c r="Q592" s="592"/>
      <c r="Z592" s="590"/>
      <c r="AB592" s="592"/>
    </row>
    <row r="593" spans="1:28">
      <c r="A593" s="706"/>
      <c r="B593" s="324"/>
      <c r="C593" s="324" t="s">
        <v>164</v>
      </c>
      <c r="D593" s="601">
        <v>100.1</v>
      </c>
      <c r="F593" s="1821">
        <v>90.1</v>
      </c>
      <c r="G593" s="1723">
        <v>103.5</v>
      </c>
      <c r="H593" s="707">
        <v>23042</v>
      </c>
      <c r="I593" s="1685">
        <v>111.273</v>
      </c>
      <c r="J593" s="707">
        <v>17830116</v>
      </c>
      <c r="K593" s="1001">
        <v>1.0920000000000001</v>
      </c>
      <c r="L593" s="1807">
        <v>103.554</v>
      </c>
      <c r="N593" s="590"/>
      <c r="O593" s="592"/>
      <c r="P593" s="590"/>
      <c r="Q593" s="592"/>
      <c r="Z593" s="590"/>
      <c r="AB593" s="592"/>
    </row>
    <row r="594" spans="1:28">
      <c r="A594" s="706"/>
      <c r="B594" s="324"/>
      <c r="C594" s="324" t="s">
        <v>165</v>
      </c>
      <c r="D594" s="601">
        <v>100.6</v>
      </c>
      <c r="F594" s="1821">
        <v>79.599999999999994</v>
      </c>
      <c r="G594" s="1723">
        <v>103.4</v>
      </c>
      <c r="H594" s="707">
        <v>21349</v>
      </c>
      <c r="I594" s="1685">
        <v>82.998000000000005</v>
      </c>
      <c r="J594" s="707">
        <v>4943114</v>
      </c>
      <c r="K594" s="1001">
        <v>1.095</v>
      </c>
      <c r="L594" s="1807">
        <v>103.235</v>
      </c>
      <c r="N594" s="590"/>
      <c r="O594" s="592"/>
      <c r="P594" s="590"/>
      <c r="Q594" s="592"/>
      <c r="Z594" s="590"/>
      <c r="AB594" s="592"/>
    </row>
    <row r="595" spans="1:28">
      <c r="A595" s="706"/>
      <c r="B595" s="324"/>
      <c r="C595" s="324" t="s">
        <v>166</v>
      </c>
      <c r="D595" s="601">
        <v>100.4</v>
      </c>
      <c r="F595" s="1821">
        <v>74.599999999999994</v>
      </c>
      <c r="G595" s="1723">
        <v>103.6</v>
      </c>
      <c r="H595" s="707">
        <v>21154</v>
      </c>
      <c r="I595" s="1685">
        <v>82.504999999999995</v>
      </c>
      <c r="J595" s="707">
        <v>8236661</v>
      </c>
      <c r="K595" s="1001">
        <v>1.0980000000000001</v>
      </c>
      <c r="L595" s="1807">
        <v>103.509</v>
      </c>
      <c r="N595" s="590"/>
      <c r="O595" s="592"/>
      <c r="P595" s="590"/>
      <c r="Q595" s="592"/>
      <c r="Z595" s="590"/>
      <c r="AB595" s="592"/>
    </row>
    <row r="596" spans="1:28">
      <c r="A596" s="706"/>
      <c r="B596" s="324"/>
      <c r="C596" s="324" t="s">
        <v>167</v>
      </c>
      <c r="D596" s="601">
        <v>101.3</v>
      </c>
      <c r="F596" s="1821">
        <v>77.900000000000006</v>
      </c>
      <c r="G596" s="1723">
        <v>103.8</v>
      </c>
      <c r="H596" s="707">
        <v>19797</v>
      </c>
      <c r="I596" s="1685">
        <v>78.346000000000004</v>
      </c>
      <c r="J596" s="707">
        <v>72830912</v>
      </c>
      <c r="K596" s="1001">
        <v>1.1000000000000001</v>
      </c>
      <c r="L596" s="1807">
        <v>103.20399999999999</v>
      </c>
      <c r="N596" s="590"/>
      <c r="O596" s="592"/>
      <c r="P596" s="590"/>
      <c r="Q596" s="592"/>
      <c r="Z596" s="590"/>
      <c r="AB596" s="592"/>
    </row>
    <row r="597" spans="1:28">
      <c r="A597" s="709"/>
      <c r="B597" s="696"/>
      <c r="C597" s="696" t="s">
        <v>168</v>
      </c>
      <c r="D597" s="697">
        <v>101.1</v>
      </c>
      <c r="E597" s="711"/>
      <c r="F597" s="1822">
        <v>105.7</v>
      </c>
      <c r="G597" s="1724">
        <v>103.8</v>
      </c>
      <c r="H597" s="710">
        <v>18756</v>
      </c>
      <c r="I597" s="1782">
        <v>74.509</v>
      </c>
      <c r="J597" s="710">
        <v>4243280</v>
      </c>
      <c r="K597" s="1779">
        <v>1.0980000000000001</v>
      </c>
      <c r="L597" s="1808">
        <v>103.21</v>
      </c>
      <c r="N597" s="590"/>
      <c r="O597" s="592"/>
      <c r="P597" s="590"/>
      <c r="Q597" s="592"/>
      <c r="Z597" s="590"/>
      <c r="AB597" s="592"/>
    </row>
    <row r="598" spans="1:28">
      <c r="A598" s="693">
        <v>2024</v>
      </c>
      <c r="B598" s="324" t="s">
        <v>241</v>
      </c>
      <c r="C598" s="324" t="s">
        <v>157</v>
      </c>
      <c r="D598" s="601">
        <v>98.7</v>
      </c>
      <c r="F598" s="1821">
        <v>81.900000000000006</v>
      </c>
      <c r="G598" s="1723">
        <v>103.3</v>
      </c>
      <c r="H598" s="707">
        <v>19032</v>
      </c>
      <c r="I598" s="1685">
        <v>86.034999999999997</v>
      </c>
      <c r="J598" s="707">
        <v>5997603</v>
      </c>
      <c r="K598" s="1001">
        <v>1.095</v>
      </c>
      <c r="L598" s="1807">
        <v>102.117</v>
      </c>
      <c r="N598" s="590"/>
      <c r="O598" s="592"/>
      <c r="P598" s="590"/>
      <c r="Q598" s="592"/>
      <c r="Z598" s="590"/>
      <c r="AB598" s="592"/>
    </row>
    <row r="599" spans="1:28">
      <c r="A599" s="706"/>
      <c r="B599" s="324"/>
      <c r="C599" s="324" t="s">
        <v>158</v>
      </c>
      <c r="D599" s="601">
        <v>102.5</v>
      </c>
      <c r="F599" s="1821">
        <v>90.1</v>
      </c>
      <c r="G599" s="1723">
        <v>102.7</v>
      </c>
      <c r="H599" s="707">
        <v>18139</v>
      </c>
      <c r="I599" s="1685">
        <v>125.583</v>
      </c>
      <c r="J599" s="707">
        <v>20353818</v>
      </c>
      <c r="K599" s="1001">
        <v>1.0960000000000001</v>
      </c>
      <c r="L599" s="1807">
        <v>102.91</v>
      </c>
      <c r="N599" s="590"/>
      <c r="O599" s="592"/>
      <c r="P599" s="590"/>
      <c r="Q599" s="592"/>
      <c r="Z599" s="590"/>
      <c r="AB599" s="592"/>
    </row>
    <row r="600" spans="1:28">
      <c r="A600" s="706"/>
      <c r="B600" s="324"/>
      <c r="C600" s="324" t="s">
        <v>159</v>
      </c>
      <c r="D600" s="601">
        <v>102.9</v>
      </c>
      <c r="F600" s="1821">
        <v>99.5</v>
      </c>
      <c r="G600" s="1723">
        <v>102.6</v>
      </c>
      <c r="H600" s="707">
        <v>17250</v>
      </c>
      <c r="I600" s="1685">
        <v>109.854</v>
      </c>
      <c r="J600" s="707">
        <v>5130094</v>
      </c>
      <c r="K600" s="1001">
        <v>1.099</v>
      </c>
      <c r="L600" s="1807">
        <v>102.998</v>
      </c>
      <c r="N600" s="590"/>
      <c r="O600" s="592"/>
      <c r="P600" s="590"/>
      <c r="Q600" s="592"/>
      <c r="Z600" s="590"/>
      <c r="AB600" s="592"/>
    </row>
    <row r="601" spans="1:28">
      <c r="A601" s="706"/>
      <c r="B601" s="324"/>
      <c r="C601" s="324" t="s">
        <v>160</v>
      </c>
      <c r="D601" s="601">
        <v>101.8</v>
      </c>
      <c r="F601" s="1821">
        <v>79.2</v>
      </c>
      <c r="G601" s="1723">
        <v>102.6</v>
      </c>
      <c r="H601" s="707">
        <v>17974</v>
      </c>
      <c r="I601" s="1685">
        <v>89.429000000000002</v>
      </c>
      <c r="J601" s="707">
        <v>9763179</v>
      </c>
      <c r="K601" s="1001">
        <v>1.105</v>
      </c>
      <c r="L601" s="1807">
        <v>102.69</v>
      </c>
      <c r="N601" s="590"/>
      <c r="O601" s="592"/>
      <c r="P601" s="590"/>
      <c r="Q601" s="592"/>
      <c r="Z601" s="590"/>
      <c r="AB601" s="592"/>
    </row>
    <row r="602" spans="1:28">
      <c r="A602" s="706"/>
      <c r="B602" s="324"/>
      <c r="C602" s="324" t="s">
        <v>161</v>
      </c>
      <c r="D602" s="601">
        <v>98.9</v>
      </c>
      <c r="F602" s="1821">
        <v>74.7</v>
      </c>
      <c r="G602" s="1723">
        <v>103.6</v>
      </c>
      <c r="H602" s="707">
        <v>19693</v>
      </c>
      <c r="I602" s="1685">
        <v>99.087999999999994</v>
      </c>
      <c r="J602" s="707">
        <v>94866916</v>
      </c>
      <c r="K602" s="1001">
        <v>1.109</v>
      </c>
      <c r="L602" s="1807">
        <v>102.682</v>
      </c>
      <c r="N602" s="590"/>
      <c r="O602" s="592"/>
      <c r="P602" s="590"/>
      <c r="Q602" s="592"/>
      <c r="Z602" s="590"/>
      <c r="AB602" s="592"/>
    </row>
    <row r="603" spans="1:28">
      <c r="A603" s="706"/>
      <c r="B603" s="324"/>
      <c r="C603" s="324" t="s">
        <v>162</v>
      </c>
      <c r="D603" s="601">
        <v>99.8</v>
      </c>
      <c r="F603" s="1821">
        <v>83.4</v>
      </c>
      <c r="G603" s="1723">
        <v>103.4</v>
      </c>
      <c r="H603" s="707">
        <v>19628</v>
      </c>
      <c r="I603" s="1685">
        <v>96.049000000000007</v>
      </c>
      <c r="J603" s="707">
        <v>6140422</v>
      </c>
      <c r="K603" s="1001">
        <v>1.113</v>
      </c>
      <c r="L603" s="1807">
        <v>103.071</v>
      </c>
      <c r="N603" s="590"/>
      <c r="O603" s="592"/>
      <c r="P603" s="590"/>
      <c r="Q603" s="592"/>
      <c r="Z603" s="590"/>
      <c r="AB603" s="592"/>
    </row>
    <row r="604" spans="1:28">
      <c r="A604" s="706"/>
      <c r="B604" s="324"/>
      <c r="C604" s="324" t="s">
        <v>163</v>
      </c>
      <c r="D604" s="601">
        <v>100.1</v>
      </c>
      <c r="F604" s="1821">
        <v>91.6</v>
      </c>
      <c r="G604" s="1723">
        <v>103.3</v>
      </c>
      <c r="H604" s="707">
        <v>22206</v>
      </c>
      <c r="I604" s="1685">
        <v>79.465999999999994</v>
      </c>
      <c r="J604" s="707">
        <v>7527956</v>
      </c>
      <c r="K604" s="1001">
        <v>1.117</v>
      </c>
      <c r="L604" s="1807">
        <v>102.77</v>
      </c>
      <c r="N604" s="590"/>
      <c r="O604" s="592"/>
      <c r="P604" s="590"/>
      <c r="Q604" s="592"/>
      <c r="Z604" s="590"/>
      <c r="AB604" s="592"/>
    </row>
    <row r="605" spans="1:28">
      <c r="A605" s="706"/>
      <c r="B605" s="324"/>
      <c r="C605" s="324" t="s">
        <v>164</v>
      </c>
      <c r="D605" s="601">
        <v>105.7</v>
      </c>
      <c r="F605" s="1821">
        <v>89.6</v>
      </c>
      <c r="G605" s="1723">
        <v>103.7</v>
      </c>
      <c r="H605" s="707">
        <v>21536</v>
      </c>
      <c r="I605" s="1685">
        <v>89.685000000000002</v>
      </c>
      <c r="J605" s="707">
        <v>19527606</v>
      </c>
      <c r="K605" s="1001">
        <v>1.1180000000000001</v>
      </c>
      <c r="L605" s="1807">
        <v>103.241</v>
      </c>
      <c r="N605" s="590"/>
      <c r="O605" s="592"/>
      <c r="P605" s="590"/>
      <c r="Q605" s="592"/>
      <c r="Z605" s="590"/>
      <c r="AB605" s="592"/>
    </row>
    <row r="606" spans="1:28">
      <c r="A606" s="706"/>
      <c r="B606" s="324"/>
      <c r="C606" s="324" t="s">
        <v>165</v>
      </c>
      <c r="D606" s="601"/>
      <c r="F606" s="1821"/>
      <c r="G606" s="1723"/>
      <c r="H606" s="707"/>
      <c r="I606" s="1685"/>
      <c r="J606" s="707"/>
      <c r="K606" s="1001"/>
      <c r="L606" s="1807"/>
      <c r="N606" s="590"/>
      <c r="O606" s="592"/>
      <c r="P606" s="590"/>
      <c r="Q606" s="592"/>
      <c r="Z606" s="590"/>
      <c r="AB606" s="592"/>
    </row>
    <row r="607" spans="1:28">
      <c r="A607" s="706"/>
      <c r="B607" s="324"/>
      <c r="C607" s="324" t="s">
        <v>166</v>
      </c>
      <c r="D607" s="601"/>
      <c r="F607" s="1821"/>
      <c r="G607" s="1723"/>
      <c r="H607" s="707"/>
      <c r="I607" s="1685"/>
      <c r="J607" s="707"/>
      <c r="K607" s="1001"/>
      <c r="L607" s="1807"/>
      <c r="N607" s="590"/>
      <c r="O607" s="592"/>
      <c r="P607" s="590"/>
      <c r="Q607" s="592"/>
      <c r="Z607" s="590"/>
      <c r="AB607" s="592"/>
    </row>
    <row r="608" spans="1:28">
      <c r="A608" s="706"/>
      <c r="B608" s="324"/>
      <c r="C608" s="324" t="s">
        <v>167</v>
      </c>
      <c r="D608" s="601"/>
      <c r="F608" s="1821"/>
      <c r="G608" s="1723"/>
      <c r="H608" s="707"/>
      <c r="I608" s="1685"/>
      <c r="J608" s="707"/>
      <c r="K608" s="1001"/>
      <c r="L608" s="1807"/>
      <c r="N608" s="590"/>
      <c r="O608" s="592"/>
      <c r="P608" s="590"/>
      <c r="Q608" s="592"/>
      <c r="Z608" s="590"/>
      <c r="AB608" s="592"/>
    </row>
    <row r="609" spans="1:28">
      <c r="A609" s="709"/>
      <c r="B609" s="696"/>
      <c r="C609" s="696" t="s">
        <v>168</v>
      </c>
      <c r="D609" s="697"/>
      <c r="E609" s="711"/>
      <c r="F609" s="1822"/>
      <c r="G609" s="1724"/>
      <c r="H609" s="710"/>
      <c r="I609" s="1782"/>
      <c r="J609" s="710"/>
      <c r="K609" s="1779"/>
      <c r="L609" s="1808"/>
      <c r="N609" s="748"/>
      <c r="O609" s="749"/>
      <c r="P609" s="748"/>
      <c r="Q609" s="749"/>
      <c r="Z609" s="748"/>
      <c r="AA609" s="921"/>
      <c r="AB609" s="749"/>
    </row>
  </sheetData>
  <phoneticPr fontId="1"/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9EFCA-5477-4FE6-8A98-D4573847072E}">
  <dimension ref="B1:AT32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G17" sqref="G17"/>
    </sheetView>
  </sheetViews>
  <sheetFormatPr defaultColWidth="8.90625" defaultRowHeight="12.5"/>
  <cols>
    <col min="1" max="1" width="0.453125" style="1004" customWidth="1"/>
    <col min="2" max="2" width="9.90625" style="1004" customWidth="1"/>
    <col min="3" max="5" width="11.08984375" style="1004" customWidth="1"/>
    <col min="6" max="8" width="8.08984375" style="1004" customWidth="1"/>
    <col min="9" max="11" width="11.08984375" style="1004" customWidth="1"/>
    <col min="12" max="14" width="8.08984375" style="1004" customWidth="1"/>
    <col min="15" max="17" width="11.08984375" style="1004" hidden="1" customWidth="1"/>
    <col min="18" max="20" width="8.08984375" style="1004" hidden="1" customWidth="1"/>
    <col min="21" max="23" width="11.08984375" style="1004" hidden="1" customWidth="1"/>
    <col min="24" max="26" width="8.08984375" style="1004" hidden="1" customWidth="1"/>
    <col min="27" max="29" width="11.08984375" style="1004" hidden="1" customWidth="1"/>
    <col min="30" max="32" width="8.08984375" style="1004" hidden="1" customWidth="1"/>
    <col min="33" max="35" width="11.08984375" style="1004" hidden="1" customWidth="1"/>
    <col min="36" max="38" width="8.08984375" style="1004" hidden="1" customWidth="1"/>
    <col min="39" max="41" width="11.08984375" style="1004" hidden="1" customWidth="1"/>
    <col min="42" max="44" width="8.08984375" style="1004" hidden="1" customWidth="1"/>
    <col min="45" max="45" width="23.7265625" style="1004" customWidth="1"/>
    <col min="46" max="46" width="24.26953125" style="1004" customWidth="1"/>
    <col min="47" max="16384" width="8.90625" style="1004"/>
  </cols>
  <sheetData>
    <row r="1" spans="2:46" ht="13" thickBot="1">
      <c r="B1" s="1002" t="s">
        <v>129</v>
      </c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  <c r="N1" s="1003"/>
      <c r="O1" s="1003"/>
      <c r="P1" s="1003"/>
      <c r="Q1" s="1003"/>
      <c r="R1" s="1003"/>
      <c r="S1" s="1003"/>
      <c r="T1" s="1003"/>
      <c r="U1" s="1003"/>
      <c r="V1" s="1003"/>
      <c r="W1" s="1003"/>
      <c r="X1" s="1003"/>
      <c r="Y1" s="1003"/>
      <c r="Z1" s="1003"/>
      <c r="AA1" s="1003"/>
      <c r="AB1" s="1003"/>
      <c r="AC1" s="1003"/>
      <c r="AD1" s="1003"/>
      <c r="AE1" s="1003"/>
      <c r="AF1" s="1003"/>
    </row>
    <row r="2" spans="2:46">
      <c r="B2" s="1005"/>
      <c r="C2" s="1919" t="s">
        <v>538</v>
      </c>
      <c r="D2" s="1920"/>
      <c r="E2" s="1920"/>
      <c r="F2" s="1920"/>
      <c r="G2" s="1920"/>
      <c r="H2" s="1921"/>
      <c r="I2" s="1919" t="s">
        <v>539</v>
      </c>
      <c r="J2" s="1920"/>
      <c r="K2" s="1920"/>
      <c r="L2" s="1920"/>
      <c r="M2" s="1920"/>
      <c r="N2" s="1921"/>
      <c r="O2" s="1919" t="s">
        <v>540</v>
      </c>
      <c r="P2" s="1920"/>
      <c r="Q2" s="1920"/>
      <c r="R2" s="1920"/>
      <c r="S2" s="1920"/>
      <c r="T2" s="1921"/>
      <c r="U2" s="1919" t="s">
        <v>541</v>
      </c>
      <c r="V2" s="1920"/>
      <c r="W2" s="1920"/>
      <c r="X2" s="1920"/>
      <c r="Y2" s="1920"/>
      <c r="Z2" s="1921"/>
      <c r="AA2" s="1919" t="s">
        <v>542</v>
      </c>
      <c r="AB2" s="1920"/>
      <c r="AC2" s="1920"/>
      <c r="AD2" s="1920"/>
      <c r="AE2" s="1920"/>
      <c r="AF2" s="1920"/>
      <c r="AG2" s="1907" t="s">
        <v>543</v>
      </c>
      <c r="AH2" s="1908"/>
      <c r="AI2" s="1908"/>
      <c r="AJ2" s="1908"/>
      <c r="AK2" s="1908"/>
      <c r="AL2" s="1922"/>
      <c r="AM2" s="1907" t="s">
        <v>544</v>
      </c>
      <c r="AN2" s="1908"/>
      <c r="AO2" s="1908"/>
      <c r="AP2" s="1908"/>
      <c r="AQ2" s="1908"/>
      <c r="AR2" s="1908"/>
      <c r="AS2" s="1909" t="s">
        <v>545</v>
      </c>
      <c r="AT2" s="1910"/>
    </row>
    <row r="3" spans="2:46">
      <c r="B3" s="1006" t="s">
        <v>546</v>
      </c>
      <c r="C3" s="1007" t="s">
        <v>35</v>
      </c>
      <c r="D3" s="1008" t="s">
        <v>33</v>
      </c>
      <c r="E3" s="1009" t="s">
        <v>35</v>
      </c>
      <c r="F3" s="1913" t="s">
        <v>547</v>
      </c>
      <c r="G3" s="1914"/>
      <c r="H3" s="1915"/>
      <c r="I3" s="1007" t="s">
        <v>35</v>
      </c>
      <c r="J3" s="1008" t="s">
        <v>33</v>
      </c>
      <c r="K3" s="1009" t="s">
        <v>35</v>
      </c>
      <c r="L3" s="1913" t="s">
        <v>547</v>
      </c>
      <c r="M3" s="1914"/>
      <c r="N3" s="1915"/>
      <c r="O3" s="1007" t="s">
        <v>35</v>
      </c>
      <c r="P3" s="1008" t="s">
        <v>33</v>
      </c>
      <c r="Q3" s="1009" t="s">
        <v>35</v>
      </c>
      <c r="R3" s="1913" t="s">
        <v>547</v>
      </c>
      <c r="S3" s="1914"/>
      <c r="T3" s="1915"/>
      <c r="U3" s="1007" t="s">
        <v>35</v>
      </c>
      <c r="V3" s="1008" t="s">
        <v>33</v>
      </c>
      <c r="W3" s="1009" t="s">
        <v>35</v>
      </c>
      <c r="X3" s="1913" t="s">
        <v>547</v>
      </c>
      <c r="Y3" s="1914"/>
      <c r="Z3" s="1915"/>
      <c r="AA3" s="1007" t="s">
        <v>35</v>
      </c>
      <c r="AB3" s="1008" t="s">
        <v>33</v>
      </c>
      <c r="AC3" s="1009" t="s">
        <v>35</v>
      </c>
      <c r="AD3" s="1913" t="s">
        <v>547</v>
      </c>
      <c r="AE3" s="1914"/>
      <c r="AF3" s="1914"/>
      <c r="AG3" s="1010" t="s">
        <v>35</v>
      </c>
      <c r="AH3" s="1011" t="s">
        <v>33</v>
      </c>
      <c r="AI3" s="1012" t="s">
        <v>35</v>
      </c>
      <c r="AJ3" s="1916" t="s">
        <v>547</v>
      </c>
      <c r="AK3" s="1917"/>
      <c r="AL3" s="1918"/>
      <c r="AM3" s="1010" t="s">
        <v>35</v>
      </c>
      <c r="AN3" s="1011" t="s">
        <v>33</v>
      </c>
      <c r="AO3" s="1012" t="s">
        <v>35</v>
      </c>
      <c r="AP3" s="1916" t="s">
        <v>547</v>
      </c>
      <c r="AQ3" s="1917"/>
      <c r="AR3" s="1917"/>
      <c r="AS3" s="1911"/>
      <c r="AT3" s="1912"/>
    </row>
    <row r="4" spans="2:46" ht="13" thickBot="1">
      <c r="B4" s="1013"/>
      <c r="C4" s="1014"/>
      <c r="D4" s="1015"/>
      <c r="E4" s="1016"/>
      <c r="F4" s="1015" t="s">
        <v>548</v>
      </c>
      <c r="G4" s="1015" t="s">
        <v>549</v>
      </c>
      <c r="H4" s="1017" t="s">
        <v>550</v>
      </c>
      <c r="I4" s="1014"/>
      <c r="J4" s="1015"/>
      <c r="K4" s="1016"/>
      <c r="L4" s="1015" t="s">
        <v>548</v>
      </c>
      <c r="M4" s="1015" t="s">
        <v>549</v>
      </c>
      <c r="N4" s="1017" t="s">
        <v>550</v>
      </c>
      <c r="O4" s="1014"/>
      <c r="P4" s="1015"/>
      <c r="Q4" s="1016"/>
      <c r="R4" s="1015" t="s">
        <v>548</v>
      </c>
      <c r="S4" s="1015" t="s">
        <v>549</v>
      </c>
      <c r="T4" s="1017" t="s">
        <v>550</v>
      </c>
      <c r="U4" s="1014"/>
      <c r="V4" s="1015"/>
      <c r="W4" s="1016"/>
      <c r="X4" s="1015" t="s">
        <v>548</v>
      </c>
      <c r="Y4" s="1015" t="s">
        <v>549</v>
      </c>
      <c r="Z4" s="1017" t="s">
        <v>550</v>
      </c>
      <c r="AA4" s="1014"/>
      <c r="AB4" s="1015"/>
      <c r="AC4" s="1016"/>
      <c r="AD4" s="1015" t="s">
        <v>548</v>
      </c>
      <c r="AE4" s="1015" t="s">
        <v>549</v>
      </c>
      <c r="AF4" s="1018" t="s">
        <v>550</v>
      </c>
      <c r="AG4" s="1019"/>
      <c r="AH4" s="1020"/>
      <c r="AI4" s="1021"/>
      <c r="AJ4" s="1020" t="s">
        <v>548</v>
      </c>
      <c r="AK4" s="1020" t="s">
        <v>549</v>
      </c>
      <c r="AL4" s="1022" t="s">
        <v>550</v>
      </c>
      <c r="AM4" s="1019"/>
      <c r="AN4" s="1020"/>
      <c r="AO4" s="1021"/>
      <c r="AP4" s="1020" t="s">
        <v>548</v>
      </c>
      <c r="AQ4" s="1020" t="s">
        <v>549</v>
      </c>
      <c r="AR4" s="1023" t="s">
        <v>550</v>
      </c>
      <c r="AS4" s="1024" t="s">
        <v>548</v>
      </c>
      <c r="AT4" s="1025" t="s">
        <v>549</v>
      </c>
    </row>
    <row r="5" spans="2:46" ht="16" customHeight="1">
      <c r="B5" s="1026" t="s">
        <v>551</v>
      </c>
      <c r="C5" s="1027" t="s">
        <v>552</v>
      </c>
      <c r="D5" s="1028" t="s">
        <v>553</v>
      </c>
      <c r="E5" s="1029" t="s">
        <v>554</v>
      </c>
      <c r="F5" s="1030">
        <v>57</v>
      </c>
      <c r="G5" s="1030">
        <v>16</v>
      </c>
      <c r="H5" s="1031">
        <f t="shared" ref="H5:H12" si="0">F5+G5</f>
        <v>73</v>
      </c>
      <c r="I5" s="1027" t="s">
        <v>555</v>
      </c>
      <c r="J5" s="1028" t="s">
        <v>556</v>
      </c>
      <c r="K5" s="1029" t="s">
        <v>557</v>
      </c>
      <c r="L5" s="1030">
        <v>57</v>
      </c>
      <c r="M5" s="1030">
        <v>17</v>
      </c>
      <c r="N5" s="1031">
        <f t="shared" ref="N5:N12" si="1">L5+M5</f>
        <v>74</v>
      </c>
      <c r="O5" s="1027"/>
      <c r="P5" s="1028"/>
      <c r="Q5" s="1029"/>
      <c r="R5" s="1030"/>
      <c r="S5" s="1030"/>
      <c r="T5" s="1031"/>
      <c r="U5" s="1027"/>
      <c r="V5" s="1028"/>
      <c r="W5" s="1029"/>
      <c r="X5" s="1030"/>
      <c r="Y5" s="1030"/>
      <c r="Z5" s="1031"/>
      <c r="AA5" s="1027" t="s">
        <v>558</v>
      </c>
      <c r="AB5" s="1028" t="s">
        <v>559</v>
      </c>
      <c r="AC5" s="1029" t="s">
        <v>557</v>
      </c>
      <c r="AD5" s="1030"/>
      <c r="AE5" s="1030"/>
      <c r="AF5" s="1032"/>
      <c r="AG5" s="1027"/>
      <c r="AH5" s="1028"/>
      <c r="AI5" s="1029"/>
      <c r="AJ5" s="1030"/>
      <c r="AK5" s="1030"/>
      <c r="AL5" s="1031"/>
      <c r="AM5" s="1027"/>
      <c r="AN5" s="1028"/>
      <c r="AO5" s="1029"/>
      <c r="AP5" s="1030"/>
      <c r="AQ5" s="1030"/>
      <c r="AR5" s="1032"/>
      <c r="AS5" s="1033" t="s">
        <v>560</v>
      </c>
      <c r="AT5" s="1034" t="s">
        <v>561</v>
      </c>
    </row>
    <row r="6" spans="2:46" ht="16" customHeight="1">
      <c r="B6" s="1026" t="s">
        <v>562</v>
      </c>
      <c r="C6" s="1027" t="s">
        <v>554</v>
      </c>
      <c r="D6" s="1028" t="s">
        <v>563</v>
      </c>
      <c r="E6" s="1029" t="s">
        <v>564</v>
      </c>
      <c r="F6" s="1030">
        <v>22</v>
      </c>
      <c r="G6" s="1030">
        <v>20</v>
      </c>
      <c r="H6" s="1031">
        <f t="shared" si="0"/>
        <v>42</v>
      </c>
      <c r="I6" s="1027" t="s">
        <v>557</v>
      </c>
      <c r="J6" s="1028" t="s">
        <v>563</v>
      </c>
      <c r="K6" s="1029" t="s">
        <v>565</v>
      </c>
      <c r="L6" s="1030">
        <v>23</v>
      </c>
      <c r="M6" s="1030">
        <v>16</v>
      </c>
      <c r="N6" s="1031">
        <f t="shared" si="1"/>
        <v>39</v>
      </c>
      <c r="O6" s="1027"/>
      <c r="P6" s="1028"/>
      <c r="Q6" s="1029"/>
      <c r="R6" s="1030"/>
      <c r="S6" s="1030"/>
      <c r="T6" s="1031"/>
      <c r="U6" s="1027"/>
      <c r="V6" s="1028"/>
      <c r="W6" s="1029"/>
      <c r="X6" s="1030"/>
      <c r="Y6" s="1030"/>
      <c r="Z6" s="1031"/>
      <c r="AA6" s="1027" t="s">
        <v>557</v>
      </c>
      <c r="AB6" s="1028" t="s">
        <v>563</v>
      </c>
      <c r="AC6" s="1029" t="s">
        <v>566</v>
      </c>
      <c r="AD6" s="1030"/>
      <c r="AE6" s="1030"/>
      <c r="AF6" s="1032"/>
      <c r="AG6" s="1027"/>
      <c r="AH6" s="1028"/>
      <c r="AI6" s="1029"/>
      <c r="AJ6" s="1030"/>
      <c r="AK6" s="1030"/>
      <c r="AL6" s="1031"/>
      <c r="AM6" s="1027"/>
      <c r="AN6" s="1028"/>
      <c r="AO6" s="1029"/>
      <c r="AP6" s="1030"/>
      <c r="AQ6" s="1030"/>
      <c r="AR6" s="1032"/>
      <c r="AS6" s="1033" t="s">
        <v>567</v>
      </c>
      <c r="AT6" s="1034" t="s">
        <v>568</v>
      </c>
    </row>
    <row r="7" spans="2:46" ht="16" customHeight="1">
      <c r="B7" s="1026" t="s">
        <v>569</v>
      </c>
      <c r="C7" s="1027" t="s">
        <v>564</v>
      </c>
      <c r="D7" s="1028" t="s">
        <v>570</v>
      </c>
      <c r="E7" s="1029" t="s">
        <v>571</v>
      </c>
      <c r="F7" s="1030">
        <v>17</v>
      </c>
      <c r="G7" s="1030">
        <v>14</v>
      </c>
      <c r="H7" s="1031">
        <f t="shared" si="0"/>
        <v>31</v>
      </c>
      <c r="I7" s="1027" t="s">
        <v>565</v>
      </c>
      <c r="J7" s="1028" t="s">
        <v>572</v>
      </c>
      <c r="K7" s="1029" t="s">
        <v>573</v>
      </c>
      <c r="L7" s="1030">
        <v>22</v>
      </c>
      <c r="M7" s="1030">
        <v>9</v>
      </c>
      <c r="N7" s="1031">
        <f t="shared" si="1"/>
        <v>31</v>
      </c>
      <c r="O7" s="1027"/>
      <c r="P7" s="1028"/>
      <c r="Q7" s="1029"/>
      <c r="R7" s="1030"/>
      <c r="S7" s="1030"/>
      <c r="T7" s="1031"/>
      <c r="U7" s="1027"/>
      <c r="V7" s="1028"/>
      <c r="W7" s="1029"/>
      <c r="X7" s="1030"/>
      <c r="Y7" s="1030"/>
      <c r="Z7" s="1031"/>
      <c r="AA7" s="1027" t="s">
        <v>566</v>
      </c>
      <c r="AB7" s="1028" t="s">
        <v>574</v>
      </c>
      <c r="AC7" s="1029" t="s">
        <v>573</v>
      </c>
      <c r="AD7" s="1030"/>
      <c r="AE7" s="1030"/>
      <c r="AF7" s="1032"/>
      <c r="AG7" s="1027"/>
      <c r="AH7" s="1028"/>
      <c r="AI7" s="1029"/>
      <c r="AJ7" s="1030"/>
      <c r="AK7" s="1030"/>
      <c r="AL7" s="1031"/>
      <c r="AM7" s="1027" t="s">
        <v>575</v>
      </c>
      <c r="AN7" s="1028" t="s">
        <v>576</v>
      </c>
      <c r="AO7" s="1029" t="s">
        <v>573</v>
      </c>
      <c r="AP7" s="1030" t="s">
        <v>577</v>
      </c>
      <c r="AQ7" s="1030" t="s">
        <v>578</v>
      </c>
      <c r="AR7" s="1032"/>
      <c r="AS7" s="1033" t="s">
        <v>579</v>
      </c>
      <c r="AT7" s="1034" t="s">
        <v>580</v>
      </c>
    </row>
    <row r="8" spans="2:46" ht="16" customHeight="1">
      <c r="B8" s="1026" t="s">
        <v>581</v>
      </c>
      <c r="C8" s="1027" t="s">
        <v>571</v>
      </c>
      <c r="D8" s="1028" t="s">
        <v>582</v>
      </c>
      <c r="E8" s="1029" t="s">
        <v>583</v>
      </c>
      <c r="F8" s="1030">
        <v>27</v>
      </c>
      <c r="G8" s="1030">
        <v>36</v>
      </c>
      <c r="H8" s="1031">
        <f t="shared" si="0"/>
        <v>63</v>
      </c>
      <c r="I8" s="1027" t="s">
        <v>573</v>
      </c>
      <c r="J8" s="1028" t="s">
        <v>584</v>
      </c>
      <c r="K8" s="1029" t="s">
        <v>585</v>
      </c>
      <c r="L8" s="1030">
        <v>28</v>
      </c>
      <c r="M8" s="1030">
        <v>36</v>
      </c>
      <c r="N8" s="1031">
        <f t="shared" si="1"/>
        <v>64</v>
      </c>
      <c r="O8" s="1027"/>
      <c r="P8" s="1028"/>
      <c r="Q8" s="1029"/>
      <c r="R8" s="1030"/>
      <c r="S8" s="1030"/>
      <c r="T8" s="1031"/>
      <c r="U8" s="1027"/>
      <c r="V8" s="1028"/>
      <c r="W8" s="1029"/>
      <c r="X8" s="1030"/>
      <c r="Y8" s="1030"/>
      <c r="Z8" s="1031"/>
      <c r="AA8" s="1027" t="s">
        <v>573</v>
      </c>
      <c r="AB8" s="1035"/>
      <c r="AC8" s="1029" t="s">
        <v>586</v>
      </c>
      <c r="AD8" s="1030"/>
      <c r="AE8" s="1030"/>
      <c r="AF8" s="1032"/>
      <c r="AG8" s="1027"/>
      <c r="AH8" s="1028"/>
      <c r="AI8" s="1029"/>
      <c r="AJ8" s="1030"/>
      <c r="AK8" s="1030"/>
      <c r="AL8" s="1031"/>
      <c r="AM8" s="1027" t="s">
        <v>573</v>
      </c>
      <c r="AN8" s="1028" t="s">
        <v>587</v>
      </c>
      <c r="AO8" s="1029" t="s">
        <v>588</v>
      </c>
      <c r="AP8" s="1030" t="s">
        <v>589</v>
      </c>
      <c r="AQ8" s="1030" t="s">
        <v>590</v>
      </c>
      <c r="AR8" s="1032"/>
      <c r="AS8" s="1033" t="s">
        <v>591</v>
      </c>
      <c r="AT8" s="1034" t="s">
        <v>592</v>
      </c>
    </row>
    <row r="9" spans="2:46" ht="16" customHeight="1">
      <c r="B9" s="1026" t="s">
        <v>593</v>
      </c>
      <c r="C9" s="1027" t="s">
        <v>583</v>
      </c>
      <c r="D9" s="1028" t="s">
        <v>594</v>
      </c>
      <c r="E9" s="1029" t="s">
        <v>595</v>
      </c>
      <c r="F9" s="1030">
        <v>23</v>
      </c>
      <c r="G9" s="1030">
        <v>19</v>
      </c>
      <c r="H9" s="1031">
        <f t="shared" si="0"/>
        <v>42</v>
      </c>
      <c r="I9" s="1027" t="s">
        <v>585</v>
      </c>
      <c r="J9" s="1028" t="s">
        <v>596</v>
      </c>
      <c r="K9" s="1029" t="s">
        <v>595</v>
      </c>
      <c r="L9" s="1030">
        <v>28</v>
      </c>
      <c r="M9" s="1030">
        <v>17</v>
      </c>
      <c r="N9" s="1031">
        <f t="shared" si="1"/>
        <v>45</v>
      </c>
      <c r="O9" s="1027"/>
      <c r="P9" s="1028"/>
      <c r="Q9" s="1029"/>
      <c r="R9" s="1030"/>
      <c r="S9" s="1030"/>
      <c r="T9" s="1031"/>
      <c r="U9" s="1027"/>
      <c r="V9" s="1028"/>
      <c r="W9" s="1029"/>
      <c r="X9" s="1030"/>
      <c r="Y9" s="1030"/>
      <c r="Z9" s="1031"/>
      <c r="AA9" s="1027" t="s">
        <v>586</v>
      </c>
      <c r="AB9" s="1028" t="s">
        <v>597</v>
      </c>
      <c r="AC9" s="1029" t="s">
        <v>598</v>
      </c>
      <c r="AD9" s="1030"/>
      <c r="AE9" s="1030"/>
      <c r="AF9" s="1032"/>
      <c r="AG9" s="1027"/>
      <c r="AH9" s="1028"/>
      <c r="AI9" s="1029"/>
      <c r="AJ9" s="1030"/>
      <c r="AK9" s="1030"/>
      <c r="AL9" s="1031"/>
      <c r="AM9" s="1027" t="s">
        <v>588</v>
      </c>
      <c r="AN9" s="1028" t="s">
        <v>599</v>
      </c>
      <c r="AO9" s="1029" t="s">
        <v>600</v>
      </c>
      <c r="AP9" s="1030" t="s">
        <v>601</v>
      </c>
      <c r="AQ9" s="1030" t="s">
        <v>602</v>
      </c>
      <c r="AR9" s="1032"/>
      <c r="AS9" s="1033" t="s">
        <v>603</v>
      </c>
      <c r="AT9" s="1034" t="s">
        <v>580</v>
      </c>
    </row>
    <row r="10" spans="2:46" ht="16" customHeight="1">
      <c r="B10" s="1026" t="s">
        <v>604</v>
      </c>
      <c r="C10" s="1027" t="s">
        <v>595</v>
      </c>
      <c r="D10" s="1028" t="s">
        <v>605</v>
      </c>
      <c r="E10" s="1029" t="s">
        <v>606</v>
      </c>
      <c r="F10" s="1030">
        <v>52</v>
      </c>
      <c r="G10" s="1030">
        <v>31</v>
      </c>
      <c r="H10" s="1031">
        <f t="shared" si="0"/>
        <v>83</v>
      </c>
      <c r="I10" s="1027" t="s">
        <v>595</v>
      </c>
      <c r="J10" s="1028" t="s">
        <v>607</v>
      </c>
      <c r="K10" s="1029" t="s">
        <v>606</v>
      </c>
      <c r="L10" s="1030">
        <v>51</v>
      </c>
      <c r="M10" s="1030">
        <v>32</v>
      </c>
      <c r="N10" s="1031">
        <f t="shared" si="1"/>
        <v>83</v>
      </c>
      <c r="O10" s="1027"/>
      <c r="P10" s="1028"/>
      <c r="Q10" s="1029"/>
      <c r="R10" s="1030"/>
      <c r="S10" s="1030"/>
      <c r="T10" s="1031"/>
      <c r="U10" s="1027"/>
      <c r="V10" s="1028"/>
      <c r="W10" s="1029"/>
      <c r="X10" s="1030"/>
      <c r="Y10" s="1030"/>
      <c r="Z10" s="1031"/>
      <c r="AA10" s="1027" t="s">
        <v>598</v>
      </c>
      <c r="AB10" s="1028" t="s">
        <v>608</v>
      </c>
      <c r="AC10" s="1029" t="s">
        <v>609</v>
      </c>
      <c r="AD10" s="1030"/>
      <c r="AE10" s="1030"/>
      <c r="AF10" s="1032"/>
      <c r="AG10" s="1027"/>
      <c r="AH10" s="1028"/>
      <c r="AI10" s="1029"/>
      <c r="AJ10" s="1030"/>
      <c r="AK10" s="1030"/>
      <c r="AL10" s="1031"/>
      <c r="AM10" s="1027" t="s">
        <v>600</v>
      </c>
      <c r="AN10" s="1028" t="s">
        <v>610</v>
      </c>
      <c r="AO10" s="1029" t="s">
        <v>611</v>
      </c>
      <c r="AP10" s="1030" t="s">
        <v>612</v>
      </c>
      <c r="AQ10" s="1030" t="s">
        <v>613</v>
      </c>
      <c r="AR10" s="1032"/>
      <c r="AS10" s="1033" t="s">
        <v>614</v>
      </c>
      <c r="AT10" s="1034" t="s">
        <v>615</v>
      </c>
    </row>
    <row r="11" spans="2:46" ht="16" customHeight="1">
      <c r="B11" s="1026" t="s">
        <v>616</v>
      </c>
      <c r="C11" s="1027" t="s">
        <v>606</v>
      </c>
      <c r="D11" s="1028" t="s">
        <v>617</v>
      </c>
      <c r="E11" s="1029" t="s">
        <v>618</v>
      </c>
      <c r="F11" s="1030">
        <v>42</v>
      </c>
      <c r="G11" s="1030">
        <v>25</v>
      </c>
      <c r="H11" s="1031">
        <f t="shared" si="0"/>
        <v>67</v>
      </c>
      <c r="I11" s="1027" t="s">
        <v>606</v>
      </c>
      <c r="J11" s="1028" t="s">
        <v>619</v>
      </c>
      <c r="K11" s="1029" t="s">
        <v>620</v>
      </c>
      <c r="L11" s="1030">
        <v>43</v>
      </c>
      <c r="M11" s="1030">
        <v>20</v>
      </c>
      <c r="N11" s="1031">
        <f t="shared" si="1"/>
        <v>63</v>
      </c>
      <c r="O11" s="1027" t="s">
        <v>621</v>
      </c>
      <c r="P11" s="1028" t="s">
        <v>622</v>
      </c>
      <c r="Q11" s="1029" t="s">
        <v>623</v>
      </c>
      <c r="R11" s="1030" t="s">
        <v>624</v>
      </c>
      <c r="S11" s="1030" t="s">
        <v>625</v>
      </c>
      <c r="T11" s="1031" t="s">
        <v>626</v>
      </c>
      <c r="U11" s="1027" t="s">
        <v>627</v>
      </c>
      <c r="V11" s="1028" t="s">
        <v>628</v>
      </c>
      <c r="W11" s="1029" t="s">
        <v>629</v>
      </c>
      <c r="X11" s="1030" t="s">
        <v>630</v>
      </c>
      <c r="Y11" s="1030" t="s">
        <v>631</v>
      </c>
      <c r="Z11" s="1031" t="s">
        <v>626</v>
      </c>
      <c r="AA11" s="1027" t="s">
        <v>609</v>
      </c>
      <c r="AB11" s="1028" t="s">
        <v>632</v>
      </c>
      <c r="AC11" s="1029" t="s">
        <v>633</v>
      </c>
      <c r="AD11" s="1030"/>
      <c r="AE11" s="1030"/>
      <c r="AF11" s="1032"/>
      <c r="AG11" s="1027"/>
      <c r="AH11" s="1028"/>
      <c r="AI11" s="1029"/>
      <c r="AJ11" s="1030"/>
      <c r="AK11" s="1030"/>
      <c r="AL11" s="1031"/>
      <c r="AM11" s="1027" t="s">
        <v>611</v>
      </c>
      <c r="AN11" s="1028" t="s">
        <v>634</v>
      </c>
      <c r="AO11" s="1029" t="s">
        <v>635</v>
      </c>
      <c r="AP11" s="1030" t="s">
        <v>636</v>
      </c>
      <c r="AQ11" s="1030" t="s">
        <v>637</v>
      </c>
      <c r="AR11" s="1032"/>
      <c r="AS11" s="1033" t="s">
        <v>638</v>
      </c>
      <c r="AT11" s="1034" t="s">
        <v>639</v>
      </c>
    </row>
    <row r="12" spans="2:46" ht="16" customHeight="1">
      <c r="B12" s="1026" t="s">
        <v>640</v>
      </c>
      <c r="C12" s="1027" t="s">
        <v>618</v>
      </c>
      <c r="D12" s="1028" t="s">
        <v>641</v>
      </c>
      <c r="E12" s="1028" t="s">
        <v>642</v>
      </c>
      <c r="F12" s="1030">
        <v>14</v>
      </c>
      <c r="G12" s="1030">
        <v>17</v>
      </c>
      <c r="H12" s="1031">
        <f t="shared" si="0"/>
        <v>31</v>
      </c>
      <c r="I12" s="1027" t="s">
        <v>620</v>
      </c>
      <c r="J12" s="1028" t="s">
        <v>643</v>
      </c>
      <c r="K12" s="1028" t="s">
        <v>644</v>
      </c>
      <c r="L12" s="1030">
        <v>22</v>
      </c>
      <c r="M12" s="1030">
        <v>14</v>
      </c>
      <c r="N12" s="1031">
        <f t="shared" si="1"/>
        <v>36</v>
      </c>
      <c r="O12" s="1027" t="s">
        <v>623</v>
      </c>
      <c r="P12" s="1028" t="s">
        <v>645</v>
      </c>
      <c r="Q12" s="1028" t="s">
        <v>642</v>
      </c>
      <c r="R12" s="1030" t="s">
        <v>646</v>
      </c>
      <c r="S12" s="1030" t="s">
        <v>647</v>
      </c>
      <c r="T12" s="1031" t="s">
        <v>613</v>
      </c>
      <c r="U12" s="1027" t="s">
        <v>629</v>
      </c>
      <c r="V12" s="1028" t="s">
        <v>648</v>
      </c>
      <c r="W12" s="1028" t="s">
        <v>649</v>
      </c>
      <c r="X12" s="1030" t="s">
        <v>646</v>
      </c>
      <c r="Y12" s="1030" t="s">
        <v>646</v>
      </c>
      <c r="Z12" s="1031" t="s">
        <v>650</v>
      </c>
      <c r="AA12" s="1027" t="s">
        <v>633</v>
      </c>
      <c r="AB12" s="1028" t="s">
        <v>651</v>
      </c>
      <c r="AC12" s="1028" t="s">
        <v>652</v>
      </c>
      <c r="AD12" s="1030"/>
      <c r="AE12" s="1030"/>
      <c r="AF12" s="1032"/>
      <c r="AG12" s="1027"/>
      <c r="AH12" s="1028"/>
      <c r="AI12" s="1028"/>
      <c r="AJ12" s="1030"/>
      <c r="AK12" s="1030"/>
      <c r="AL12" s="1031"/>
      <c r="AM12" s="1027" t="s">
        <v>635</v>
      </c>
      <c r="AN12" s="1028" t="s">
        <v>653</v>
      </c>
      <c r="AO12" s="1028" t="s">
        <v>654</v>
      </c>
      <c r="AP12" s="1030" t="s">
        <v>655</v>
      </c>
      <c r="AQ12" s="1030" t="s">
        <v>655</v>
      </c>
      <c r="AR12" s="1032"/>
      <c r="AS12" s="1033" t="s">
        <v>656</v>
      </c>
      <c r="AT12" s="1034" t="s">
        <v>657</v>
      </c>
    </row>
    <row r="13" spans="2:46" ht="16" customHeight="1">
      <c r="B13" s="1026" t="s">
        <v>658</v>
      </c>
      <c r="C13" s="1036" t="s">
        <v>642</v>
      </c>
      <c r="D13" s="1028" t="s">
        <v>659</v>
      </c>
      <c r="E13" s="1028" t="s">
        <v>660</v>
      </c>
      <c r="F13" s="1037" t="s">
        <v>661</v>
      </c>
      <c r="G13" s="1038" t="s">
        <v>662</v>
      </c>
      <c r="H13" s="1039" t="s">
        <v>663</v>
      </c>
      <c r="I13" s="1036" t="s">
        <v>644</v>
      </c>
      <c r="J13" s="1028" t="s">
        <v>664</v>
      </c>
      <c r="K13" s="1028" t="s">
        <v>660</v>
      </c>
      <c r="L13" s="1040" t="s">
        <v>665</v>
      </c>
      <c r="M13" s="1041" t="s">
        <v>666</v>
      </c>
      <c r="N13" s="1042" t="s">
        <v>667</v>
      </c>
      <c r="O13" s="1036" t="s">
        <v>642</v>
      </c>
      <c r="P13" s="1028" t="s">
        <v>668</v>
      </c>
      <c r="Q13" s="1028" t="s">
        <v>669</v>
      </c>
      <c r="R13" s="1037" t="s">
        <v>670</v>
      </c>
      <c r="S13" s="1038" t="s">
        <v>666</v>
      </c>
      <c r="T13" s="1039" t="s">
        <v>663</v>
      </c>
      <c r="U13" s="1036" t="s">
        <v>649</v>
      </c>
      <c r="V13" s="1028" t="s">
        <v>671</v>
      </c>
      <c r="W13" s="1028" t="s">
        <v>669</v>
      </c>
      <c r="X13" s="1037" t="s">
        <v>672</v>
      </c>
      <c r="Y13" s="1038" t="s">
        <v>673</v>
      </c>
      <c r="Z13" s="1039" t="s">
        <v>674</v>
      </c>
      <c r="AA13" s="1036" t="s">
        <v>652</v>
      </c>
      <c r="AB13" s="1028" t="s">
        <v>675</v>
      </c>
      <c r="AC13" s="1028" t="s">
        <v>676</v>
      </c>
      <c r="AD13" s="1037"/>
      <c r="AE13" s="1038"/>
      <c r="AF13" s="1037"/>
      <c r="AG13" s="1036"/>
      <c r="AH13" s="1028"/>
      <c r="AI13" s="1028"/>
      <c r="AJ13" s="1037"/>
      <c r="AK13" s="1038"/>
      <c r="AL13" s="1039"/>
      <c r="AM13" s="1036" t="s">
        <v>654</v>
      </c>
      <c r="AN13" s="1028" t="s">
        <v>677</v>
      </c>
      <c r="AO13" s="1028" t="s">
        <v>678</v>
      </c>
      <c r="AP13" s="1037" t="s">
        <v>679</v>
      </c>
      <c r="AQ13" s="1038" t="s">
        <v>680</v>
      </c>
      <c r="AR13" s="1037"/>
      <c r="AS13" s="1033" t="s">
        <v>681</v>
      </c>
      <c r="AT13" s="1034" t="s">
        <v>682</v>
      </c>
    </row>
    <row r="14" spans="2:46" ht="16" customHeight="1">
      <c r="B14" s="1043" t="s">
        <v>683</v>
      </c>
      <c r="C14" s="1044" t="s">
        <v>684</v>
      </c>
      <c r="D14" s="1045" t="s">
        <v>685</v>
      </c>
      <c r="E14" s="1045" t="s">
        <v>686</v>
      </c>
      <c r="F14" s="1046" t="s">
        <v>687</v>
      </c>
      <c r="G14" s="1047" t="s">
        <v>602</v>
      </c>
      <c r="H14" s="1048" t="s">
        <v>688</v>
      </c>
      <c r="I14" s="1044" t="s">
        <v>684</v>
      </c>
      <c r="J14" s="1045" t="s">
        <v>922</v>
      </c>
      <c r="K14" s="1045" t="s">
        <v>689</v>
      </c>
      <c r="L14" s="1046" t="s">
        <v>923</v>
      </c>
      <c r="M14" s="1047" t="s">
        <v>924</v>
      </c>
      <c r="N14" s="1048" t="s">
        <v>690</v>
      </c>
      <c r="O14" s="1044" t="s">
        <v>669</v>
      </c>
      <c r="P14" s="1045" t="s">
        <v>691</v>
      </c>
      <c r="Q14" s="1045" t="s">
        <v>692</v>
      </c>
      <c r="R14" s="1046" t="s">
        <v>693</v>
      </c>
      <c r="S14" s="1047" t="s">
        <v>694</v>
      </c>
      <c r="T14" s="1048" t="s">
        <v>695</v>
      </c>
      <c r="U14" s="1044" t="s">
        <v>669</v>
      </c>
      <c r="V14" s="1045" t="s">
        <v>696</v>
      </c>
      <c r="W14" s="1045" t="s">
        <v>697</v>
      </c>
      <c r="X14" s="1046" t="s">
        <v>650</v>
      </c>
      <c r="Y14" s="1047" t="s">
        <v>698</v>
      </c>
      <c r="Z14" s="1048" t="s">
        <v>699</v>
      </c>
      <c r="AA14" s="1044" t="s">
        <v>676</v>
      </c>
      <c r="AB14" s="1049"/>
      <c r="AC14" s="1049"/>
      <c r="AD14" s="1046"/>
      <c r="AE14" s="1047"/>
      <c r="AF14" s="1050"/>
      <c r="AG14" s="1036"/>
      <c r="AH14" s="1028"/>
      <c r="AI14" s="1028"/>
      <c r="AJ14" s="1040"/>
      <c r="AK14" s="1041"/>
      <c r="AL14" s="1042"/>
      <c r="AM14" s="1036" t="s">
        <v>678</v>
      </c>
      <c r="AN14" s="1028" t="s">
        <v>700</v>
      </c>
      <c r="AO14" s="1028" t="s">
        <v>692</v>
      </c>
      <c r="AP14" s="1040" t="s">
        <v>701</v>
      </c>
      <c r="AQ14" s="1041" t="s">
        <v>702</v>
      </c>
      <c r="AR14" s="1051"/>
      <c r="AS14" s="1033" t="s">
        <v>703</v>
      </c>
      <c r="AT14" s="1034" t="s">
        <v>580</v>
      </c>
    </row>
    <row r="15" spans="2:46" ht="16" customHeight="1" thickBot="1">
      <c r="B15" s="1634" t="s">
        <v>704</v>
      </c>
      <c r="C15" s="1052" t="s">
        <v>705</v>
      </c>
      <c r="D15" s="1053" t="s">
        <v>706</v>
      </c>
      <c r="E15" s="1053" t="s">
        <v>707</v>
      </c>
      <c r="F15" s="1054" t="s">
        <v>708</v>
      </c>
      <c r="G15" s="1055" t="s">
        <v>920</v>
      </c>
      <c r="H15" s="1056" t="s">
        <v>921</v>
      </c>
      <c r="I15" s="1052" t="s">
        <v>711</v>
      </c>
      <c r="J15" s="1053" t="s">
        <v>712</v>
      </c>
      <c r="K15" s="1053" t="s">
        <v>707</v>
      </c>
      <c r="L15" s="1054" t="s">
        <v>713</v>
      </c>
      <c r="M15" s="1055" t="s">
        <v>709</v>
      </c>
      <c r="N15" s="1056" t="s">
        <v>710</v>
      </c>
      <c r="O15" s="1052"/>
      <c r="P15" s="1053"/>
      <c r="Q15" s="1053"/>
      <c r="R15" s="1054"/>
      <c r="S15" s="1055"/>
      <c r="T15" s="1056"/>
      <c r="U15" s="1052"/>
      <c r="V15" s="1053"/>
      <c r="W15" s="1053"/>
      <c r="X15" s="1054"/>
      <c r="Y15" s="1055"/>
      <c r="Z15" s="1056"/>
      <c r="AA15" s="1052"/>
      <c r="AB15" s="1053"/>
      <c r="AC15" s="1053"/>
      <c r="AD15" s="1054"/>
      <c r="AE15" s="1055"/>
      <c r="AF15" s="1057"/>
      <c r="AG15" s="1052"/>
      <c r="AH15" s="1053"/>
      <c r="AI15" s="1053"/>
      <c r="AJ15" s="1054"/>
      <c r="AK15" s="1055"/>
      <c r="AL15" s="1056"/>
      <c r="AM15" s="1052"/>
      <c r="AN15" s="1053"/>
      <c r="AO15" s="1053"/>
      <c r="AP15" s="1054"/>
      <c r="AQ15" s="1055"/>
      <c r="AR15" s="1057"/>
      <c r="AS15" s="1058" t="s">
        <v>714</v>
      </c>
      <c r="AT15" s="1059" t="s">
        <v>715</v>
      </c>
    </row>
    <row r="16" spans="2:46" ht="16" customHeight="1">
      <c r="B16" s="1003" t="s">
        <v>716</v>
      </c>
      <c r="D16" s="1060"/>
      <c r="E16" s="1060"/>
      <c r="F16" s="1060"/>
      <c r="G16" s="1060"/>
      <c r="H16" s="1060"/>
      <c r="I16" s="1060"/>
      <c r="K16" s="1061" t="s">
        <v>135</v>
      </c>
      <c r="L16" s="1060"/>
    </row>
    <row r="17" spans="3:39" ht="13.5">
      <c r="C17" s="1060"/>
      <c r="D17" s="1060"/>
      <c r="E17" s="1060"/>
      <c r="F17" s="1060"/>
      <c r="G17" s="1060"/>
      <c r="H17" s="1060"/>
      <c r="I17" s="1060"/>
      <c r="K17" s="1061"/>
      <c r="L17" s="1060"/>
      <c r="AM17" s="1062"/>
    </row>
    <row r="18" spans="3:39" ht="13.5">
      <c r="AM18" s="1062"/>
    </row>
    <row r="19" spans="3:39">
      <c r="AM19" s="1063"/>
    </row>
    <row r="20" spans="3:39">
      <c r="AM20" s="1063"/>
    </row>
    <row r="21" spans="3:39">
      <c r="AM21" s="1063"/>
    </row>
    <row r="22" spans="3:39">
      <c r="AM22" s="1063"/>
    </row>
    <row r="23" spans="3:39">
      <c r="AM23" s="1063"/>
    </row>
    <row r="24" spans="3:39">
      <c r="AM24" s="1063"/>
    </row>
    <row r="25" spans="3:39">
      <c r="AM25" s="1063"/>
    </row>
    <row r="26" spans="3:39">
      <c r="AM26" s="1063"/>
    </row>
    <row r="27" spans="3:39">
      <c r="AM27" s="1063"/>
    </row>
    <row r="28" spans="3:39">
      <c r="AM28" s="1063"/>
    </row>
    <row r="29" spans="3:39">
      <c r="AM29" s="1063"/>
    </row>
    <row r="30" spans="3:39">
      <c r="AM30" s="1063"/>
    </row>
    <row r="31" spans="3:39">
      <c r="AM31" s="1063"/>
    </row>
    <row r="32" spans="3:39">
      <c r="AM32" s="1063"/>
    </row>
  </sheetData>
  <mergeCells count="15">
    <mergeCell ref="AM2:AR2"/>
    <mergeCell ref="AS2:AT3"/>
    <mergeCell ref="F3:H3"/>
    <mergeCell ref="L3:N3"/>
    <mergeCell ref="R3:T3"/>
    <mergeCell ref="X3:Z3"/>
    <mergeCell ref="AD3:AF3"/>
    <mergeCell ref="AJ3:AL3"/>
    <mergeCell ref="AP3:AR3"/>
    <mergeCell ref="C2:H2"/>
    <mergeCell ref="I2:N2"/>
    <mergeCell ref="O2:T2"/>
    <mergeCell ref="U2:Z2"/>
    <mergeCell ref="AA2:AF2"/>
    <mergeCell ref="AG2:AL2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6</vt:i4>
      </vt:variant>
    </vt:vector>
  </HeadingPairs>
  <TitlesOfParts>
    <vt:vector size="25" baseType="lpstr">
      <vt:lpstr>目次</vt:lpstr>
      <vt:lpstr>1国県CI</vt:lpstr>
      <vt:lpstr>2先行個別</vt:lpstr>
      <vt:lpstr>3一致個別</vt:lpstr>
      <vt:lpstr>4遅行個別</vt:lpstr>
      <vt:lpstr>5先行長期</vt:lpstr>
      <vt:lpstr>6一致長期</vt:lpstr>
      <vt:lpstr>7遅行長期</vt:lpstr>
      <vt:lpstr>8景気基準日付</vt:lpstr>
      <vt:lpstr>9経済指標比較</vt:lpstr>
      <vt:lpstr>10基調判断資料</vt:lpstr>
      <vt:lpstr>11グラフデータ</vt:lpstr>
      <vt:lpstr>12ciグラフ</vt:lpstr>
      <vt:lpstr>13diグラフ</vt:lpstr>
      <vt:lpstr>14ci移動平均グラフ</vt:lpstr>
      <vt:lpstr>15国県ciグラフ</vt:lpstr>
      <vt:lpstr>16累積diグラフ</vt:lpstr>
      <vt:lpstr>17兵庫CLI2020</vt:lpstr>
      <vt:lpstr>18兵庫CLI2015</vt:lpstr>
      <vt:lpstr>'12ciグラフ'!Print_Area</vt:lpstr>
      <vt:lpstr>'13diグラフ'!Print_Area</vt:lpstr>
      <vt:lpstr>'14ci移動平均グラフ'!Print_Area</vt:lpstr>
      <vt:lpstr>'15国県ciグラフ'!Print_Area</vt:lpstr>
      <vt:lpstr>'16累積diグラフ'!Print_Area</vt:lpstr>
      <vt:lpstr>'11グラフデータ'!Print_Titles</vt:lpstr>
    </vt:vector>
  </TitlesOfParts>
  <Company>兵庫県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椎名　一博</cp:lastModifiedBy>
  <cp:lastPrinted>2024-11-19T07:35:31Z</cp:lastPrinted>
  <dcterms:created xsi:type="dcterms:W3CDTF">2000-12-14T11:08:00Z</dcterms:created>
  <dcterms:modified xsi:type="dcterms:W3CDTF">2024-11-20T04:55:17Z</dcterms:modified>
</cp:coreProperties>
</file>