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441DBF46-F7A8-423E-A0A8-0D904F25E423}" xr6:coauthVersionLast="47" xr6:coauthVersionMax="47" xr10:uidLastSave="{00000000-0000-0000-0000-000000000000}"/>
  <bookViews>
    <workbookView xWindow="-120" yWindow="-120" windowWidth="29040" windowHeight="15720" tabRatio="870" firstSheet="1" activeTab="1" xr2:uid="{00000000-000D-0000-FFFF-FFFF00000000}"/>
  </bookViews>
  <sheets>
    <sheet name="【参考】集計用シート（賃上げ支援事業）" sheetId="98" state="hidden" r:id="rId1"/>
    <sheet name="【訪看】賃金改善報告（複数・法人）" sheetId="130" r:id="rId2"/>
    <sheet name="基準額計算シート" sheetId="136" r:id="rId3"/>
    <sheet name="【訪看】対象施設（複数・法人）" sheetId="131" r:id="rId4"/>
    <sheet name="【訪看】別紙（2％超部分）（複数・法人）" sheetId="132" r:id="rId5"/>
    <sheet name="都道府県リスト" sheetId="62" state="hidden" r:id="rId6"/>
  </sheets>
  <definedNames>
    <definedName name="_xlnm._FilterDatabase" localSheetId="1" hidden="1">'【訪看】賃金改善報告（複数・法人）'!$A$10:$AA$56</definedName>
    <definedName name="_xlnm._FilterDatabase" localSheetId="4" hidden="1">'【訪看】別紙（2％超部分）（複数・法人）'!$A$3:$L$4</definedName>
    <definedName name="_xlnm.Print_Area" localSheetId="3">'【訪看】対象施設（複数・法人）'!$A$1:$O$19</definedName>
    <definedName name="_xlnm.Print_Area" localSheetId="1">'【訪看】賃金改善報告（複数・法人）'!$A$1:$W$56</definedName>
    <definedName name="_xlnm.Print_Area" localSheetId="4">'【訪看】別紙（2％超部分）（複数・法人）'!$A$1:$S$22</definedName>
    <definedName name="_xlnm.Print_Area" localSheetId="2">基準額計算シート!$A$1:$K$53</definedName>
    <definedName name="_xlnm.Print_Area">#REF!</definedName>
    <definedName name="_xlnm.Print_Titles" localSheetId="1">'【訪看】賃金改善報告（複数・法人）'!$1:$9</definedName>
    <definedName name="_xlnm.Print_Titles" localSheetId="4">'【訪看】別紙（2％超部分）（複数・法人）'!$1:$2</definedName>
    <definedName name="ブロック" localSheetId="2">#REF!</definedName>
    <definedName name="ブロック">#REF!</definedName>
    <definedName name="医療提供体制施設整備交付金" localSheetId="2">#REF!</definedName>
    <definedName name="医療提供体制施設整備交付金">#REF!</definedName>
    <definedName name="医療提供体制施設整備補助金" localSheetId="2">#REF!</definedName>
    <definedName name="医療提供体制施設整備補助金">#REF!</definedName>
    <definedName name="地域医療介護総合確保基金" localSheetId="2">#REF!</definedName>
    <definedName name="地域医療介護総合確保基金">#REF!</definedName>
    <definedName name="鉄筋コンクリート" localSheetId="2">#REF!</definedName>
    <definedName name="鉄筋コンクリート">#REF!</definedName>
    <definedName name="病床確保料" localSheetId="2">#REF!</definedName>
    <definedName name="病床確保料">#REF!</definedName>
    <definedName name="木造" localSheetId="2">#REF!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36" l="1"/>
  <c r="I51" i="136"/>
  <c r="I48" i="136"/>
  <c r="I45" i="136"/>
  <c r="I39" i="136"/>
  <c r="C27" i="136"/>
  <c r="G30" i="136" s="1"/>
  <c r="C14" i="136"/>
  <c r="G17" i="136" s="1"/>
  <c r="I7" i="136"/>
  <c r="W7" i="130"/>
  <c r="R6" i="130"/>
  <c r="W56" i="130"/>
  <c r="W55" i="130"/>
  <c r="W54" i="130"/>
  <c r="W53" i="130"/>
  <c r="W51" i="130"/>
  <c r="W50" i="130"/>
  <c r="W49" i="130"/>
  <c r="W48" i="130"/>
  <c r="W46" i="130"/>
  <c r="W45" i="130"/>
  <c r="W44" i="130"/>
  <c r="W43" i="130"/>
  <c r="W41" i="130"/>
  <c r="W40" i="130"/>
  <c r="W39" i="130"/>
  <c r="W38" i="130"/>
  <c r="W36" i="130"/>
  <c r="W35" i="130"/>
  <c r="W34" i="130"/>
  <c r="W33" i="130"/>
  <c r="W31" i="130"/>
  <c r="W30" i="130"/>
  <c r="W29" i="130"/>
  <c r="W28" i="130"/>
  <c r="W26" i="130"/>
  <c r="W25" i="130"/>
  <c r="W24" i="130"/>
  <c r="W23" i="130"/>
  <c r="W21" i="130"/>
  <c r="W20" i="130"/>
  <c r="W19" i="130"/>
  <c r="W18" i="130"/>
  <c r="W15" i="130"/>
  <c r="W14" i="130"/>
  <c r="W13" i="130"/>
  <c r="W12" i="130"/>
  <c r="W11" i="130"/>
  <c r="W4" i="130"/>
  <c r="W6" i="130" s="1"/>
  <c r="R7" i="130" s="1"/>
  <c r="G27" i="136" l="1"/>
  <c r="G14" i="136"/>
  <c r="M4" i="131"/>
  <c r="I5" i="131"/>
  <c r="N35" i="132"/>
  <c r="M35" i="132"/>
  <c r="N34" i="132"/>
  <c r="M34" i="132"/>
  <c r="O34" i="132" s="1"/>
  <c r="O35" i="132" s="1"/>
  <c r="N33" i="132"/>
  <c r="M33" i="132"/>
  <c r="O33" i="132" s="1"/>
  <c r="O32" i="132"/>
  <c r="O31" i="132"/>
  <c r="S5" i="132"/>
  <c r="N5" i="132"/>
  <c r="O5" i="132" s="1"/>
  <c r="S4" i="132"/>
  <c r="N4" i="132"/>
  <c r="O4" i="132" s="1"/>
  <c r="I5" i="132" l="1"/>
  <c r="D5" i="132"/>
  <c r="E5" i="132" s="1"/>
  <c r="I4" i="132"/>
  <c r="D4" i="132"/>
  <c r="E4" i="132" s="1"/>
  <c r="K56" i="130" l="1"/>
  <c r="K55" i="130"/>
  <c r="K54" i="130"/>
  <c r="K53" i="130"/>
  <c r="K51" i="130"/>
  <c r="K50" i="130"/>
  <c r="K49" i="130"/>
  <c r="K48" i="130"/>
  <c r="K46" i="130"/>
  <c r="K45" i="130"/>
  <c r="K44" i="130"/>
  <c r="K43" i="130"/>
  <c r="K41" i="130"/>
  <c r="K40" i="130"/>
  <c r="K39" i="130"/>
  <c r="K38" i="130"/>
  <c r="K36" i="130"/>
  <c r="K35" i="130"/>
  <c r="K34" i="130"/>
  <c r="K33" i="130"/>
  <c r="K31" i="130"/>
  <c r="K30" i="130"/>
  <c r="K29" i="130"/>
  <c r="K28" i="130"/>
  <c r="K26" i="130"/>
  <c r="K25" i="130"/>
  <c r="K24" i="130"/>
  <c r="K23" i="130"/>
  <c r="K21" i="130"/>
  <c r="K20" i="130"/>
  <c r="K19" i="130"/>
  <c r="K18" i="130"/>
  <c r="K14" i="130"/>
  <c r="K13" i="130"/>
  <c r="K12" i="130"/>
  <c r="K11" i="130"/>
  <c r="E4" i="131" l="1"/>
  <c r="K7" i="130" s="1"/>
  <c r="K15" i="130" l="1"/>
  <c r="A5" i="131"/>
  <c r="F6" i="130" s="1"/>
  <c r="K4" i="130" l="1"/>
  <c r="K6" i="130" s="1"/>
  <c r="F7" i="130"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1C156E01-BE3C-43E3-9434-D0018515A2D4}">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B9D97844-3D6E-4616-BA1E-D9A44C595B0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0" authorId="0" shapeId="0" xr:uid="{C38D3259-98A8-42AE-8758-0A3FD422C00C}">
      <text>
        <r>
          <rPr>
            <b/>
            <sz val="9"/>
            <color indexed="81"/>
            <rFont val="MS P ゴシック"/>
            <family val="3"/>
            <charset val="128"/>
          </rPr>
          <t>「③月数の期間中における対象職員数の延べ人数」÷「③月数」
例：（４月の対象職員100名＋５月の対象職員100名）÷２ヶ月</t>
        </r>
      </text>
    </comment>
    <comment ref="O10" authorId="0" shapeId="0" xr:uid="{3823C8E8-800B-4017-A28C-48731E18542B}">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<sst xmlns="http://schemas.openxmlformats.org/spreadsheetml/2006/main" count="834" uniqueCount="202">
  <si>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</si>
  <si>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</si>
  <si>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</si>
  <si>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</si>
  <si>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</si>
  <si>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</si>
  <si>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</si>
  <si>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</si>
  <si>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</si>
  <si>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</si>
  <si>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</si>
  <si>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</si>
  <si>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</si>
  <si>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</si>
  <si>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</si>
  <si>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</si>
  <si>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</si>
  <si>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</si>
  <si>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</si>
  <si>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</si>
  <si>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</si>
  <si>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</si>
  <si>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</si>
  <si>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</si>
  <si>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</si>
  <si>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</si>
  <si>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</si>
  <si>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</si>
  <si>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</si>
  <si>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</si>
  <si>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</si>
  <si>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</si>
  <si>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</si>
  <si>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</si>
  <si>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</si>
  <si>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</si>
  <si>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</si>
  <si>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</si>
  <si>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</si>
  <si>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</si>
  <si>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</si>
  <si>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</si>
  <si>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</si>
  <si>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</si>
  <si>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</si>
  <si>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</si>
  <si>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</si>
  <si>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</si>
  <si>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</si>
  <si>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</si>
  <si>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</si>
  <si>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</si>
  <si>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</si>
  <si>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</si>
  <si>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</si>
  <si>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</si>
  <si>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</si>
  <si>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</si>
  <si>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</si>
  <si>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</si>
  <si>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</si>
  <si>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</si>
  <si>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</si>
  <si>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</si>
  <si>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</si>
  <si>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</si>
  <si>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</si>
  <si>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</si>
  <si>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</si>
  <si>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</si>
  <si>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</si>
  <si>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</si>
  <si>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</si>
  <si>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</si>
  <si>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</si>
  <si>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</si>
  <si>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</si>
  <si>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</si>
  <si>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</si>
  <si>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</si>
  <si>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</si>
  <si>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</si>
  <si>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</si>
  <si>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</si>
  <si>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</si>
  <si>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</si>
  <si>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</si>
  <si>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</si>
  <si>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</si>
  <si>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</si>
  <si>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</si>
  <si>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</si>
  <si>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</si>
  <si>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</si>
  <si>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</si>
  <si>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</si>
  <si>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</si>
  <si>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</si>
  <si>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</si>
  <si>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</si>
  <si>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</si>
  <si>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</si>
  <si>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</si>
  <si>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</si>
  <si>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</si>
  <si>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</si>
  <si>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</si>
  <si>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</si>
  <si>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</si>
  <si>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</si>
  <si>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</si>
  <si>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</si>
  <si>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総額</t>
    <rPh sb="0" eb="2">
      <t>ソウガク</t>
    </rPh>
    <phoneticPr fontId="31"/>
  </si>
  <si>
    <t>❷：補助対象経費（自動計算）（千円未満切り捨て）</t>
    <phoneticPr fontId="31"/>
  </si>
  <si>
    <t>施設数（自動計算）</t>
    <rPh sb="0" eb="3">
      <t>シセツスウ</t>
    </rPh>
    <rPh sb="4" eb="6">
      <t>ジドウ</t>
    </rPh>
    <rPh sb="6" eb="8">
      <t>ケイサン</t>
    </rPh>
    <phoneticPr fontId="31"/>
  </si>
  <si>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</si>
  <si>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</si>
  <si>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</si>
  <si>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令和８年３月１日時点のベースアップ評価料の届出</t>
  </si>
  <si>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</si>
  <si>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申請額（千円未満切り捨て）</t>
    <rPh sb="0" eb="2">
      <t>シンセイ</t>
    </rPh>
    <rPh sb="2" eb="3">
      <t>ガク</t>
    </rPh>
    <phoneticPr fontId="31"/>
  </si>
  <si>
    <t>施設区分</t>
    <rPh sb="0" eb="4">
      <t>シセツクブン</t>
    </rPh>
    <phoneticPr fontId="31"/>
  </si>
  <si>
    <t>リスト</t>
    <phoneticPr fontId="31"/>
  </si>
  <si>
    <t>医科（無床）</t>
    <rPh sb="0" eb="2">
      <t>イカ</t>
    </rPh>
    <rPh sb="3" eb="5">
      <t>ムショウ</t>
    </rPh>
    <phoneticPr fontId="31"/>
  </si>
  <si>
    <t>医科（有床）</t>
    <rPh sb="0" eb="2">
      <t>イカ</t>
    </rPh>
    <rPh sb="3" eb="5">
      <t>ユウショウ</t>
    </rPh>
    <phoneticPr fontId="31"/>
  </si>
  <si>
    <t>歯科（無床）</t>
    <rPh sb="0" eb="2">
      <t>シカ</t>
    </rPh>
    <rPh sb="3" eb="5">
      <t>ムショウ</t>
    </rPh>
    <phoneticPr fontId="31"/>
  </si>
  <si>
    <t>歯科（有床）</t>
    <rPh sb="0" eb="2">
      <t>シカ</t>
    </rPh>
    <rPh sb="3" eb="5">
      <t>ユウショウ</t>
    </rPh>
    <phoneticPr fontId="31"/>
  </si>
  <si>
    <t>訪看ST</t>
    <rPh sb="0" eb="2">
      <t>ホウカン</t>
    </rPh>
    <phoneticPr fontId="31"/>
  </si>
  <si>
    <t>薬局</t>
    <rPh sb="0" eb="2">
      <t>ヤッキョク</t>
    </rPh>
    <phoneticPr fontId="31"/>
  </si>
  <si>
    <t>❸：賃上げ支援事業の申請額（対象施設報告シートから自動転記）</t>
    <rPh sb="2" eb="4">
      <t>チンア</t>
    </rPh>
    <rPh sb="5" eb="7">
      <t>シエン</t>
    </rPh>
    <rPh sb="7" eb="9">
      <t>ジギョウ</t>
    </rPh>
    <rPh sb="10" eb="13">
      <t>シンセイガク</t>
    </rPh>
    <rPh sb="14" eb="16">
      <t>タイショウ</t>
    </rPh>
    <rPh sb="16" eb="18">
      <t>シセツ</t>
    </rPh>
    <rPh sb="18" eb="20">
      <t>ホウコク</t>
    </rPh>
    <rPh sb="25" eb="27">
      <t>ジドウ</t>
    </rPh>
    <rPh sb="27" eb="29">
      <t>テンキ</t>
    </rPh>
    <phoneticPr fontId="31"/>
  </si>
  <si>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</si>
  <si>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1"/>
  </si>
  <si>
    <t>○○訪問看護ステーション</t>
    <rPh sb="2" eb="4">
      <t>ホウモン</t>
    </rPh>
    <rPh sb="4" eb="6">
      <t>カンゴ</t>
    </rPh>
    <phoneticPr fontId="31"/>
  </si>
  <si>
    <t>対象施設報告シート</t>
    <rPh sb="0" eb="4">
      <t>タイショウシセツ</t>
    </rPh>
    <rPh sb="4" eb="6">
      <t>ホウコク</t>
    </rPh>
    <phoneticPr fontId="31"/>
  </si>
  <si>
    <t>基準額</t>
    <rPh sb="0" eb="3">
      <t>キジュンガク</t>
    </rPh>
    <phoneticPr fontId="32"/>
  </si>
  <si>
    <t>×</t>
    <phoneticPr fontId="32"/>
  </si>
  <si>
    <t>＝</t>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</si>
  <si>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</si>
  <si>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</si>
  <si>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</si>
  <si>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</si>
  <si>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</si>
  <si>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</si>
  <si>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①無床診療所（医科・歯科） 基準額　　150,000円×施設数</t>
    <rPh sb="1" eb="3">
      <t>ムショウ</t>
    </rPh>
    <rPh sb="3" eb="6">
      <t>シンリョウジョ</t>
    </rPh>
    <rPh sb="7" eb="9">
      <t>イカ</t>
    </rPh>
    <rPh sb="10" eb="12">
      <t>シカ</t>
    </rPh>
    <rPh sb="14" eb="17">
      <t>キジュンガク</t>
    </rPh>
    <rPh sb="26" eb="27">
      <t>エン</t>
    </rPh>
    <rPh sb="28" eb="31">
      <t>シセツスウ</t>
    </rPh>
    <phoneticPr fontId="39"/>
  </si>
  <si>
    <t>②有床診療所（医科・歯科） 基準額　施設ごとに、下記のとおり計算</t>
    <rPh sb="1" eb="3">
      <t>ユウショウ</t>
    </rPh>
    <rPh sb="3" eb="6">
      <t>シンリョウジョ</t>
    </rPh>
    <rPh sb="7" eb="9">
      <t>イカ</t>
    </rPh>
    <rPh sb="10" eb="12">
      <t>シカ</t>
    </rPh>
    <rPh sb="14" eb="17">
      <t>キジュンガク</t>
    </rPh>
    <rPh sb="18" eb="20">
      <t>シセツ</t>
    </rPh>
    <rPh sb="24" eb="26">
      <t>カキ</t>
    </rPh>
    <rPh sb="30" eb="32">
      <t>ケイサン</t>
    </rPh>
    <phoneticPr fontId="39"/>
  </si>
  <si>
    <t>③訪問看護ステーション　基準額　228,000円×施設数</t>
    <rPh sb="1" eb="5">
      <t>ホウモンカンゴ</t>
    </rPh>
    <rPh sb="12" eb="15">
      <t>キジュンガク</t>
    </rPh>
    <rPh sb="23" eb="24">
      <t>エン</t>
    </rPh>
    <rPh sb="25" eb="28">
      <t>シセツスウ</t>
    </rPh>
    <phoneticPr fontId="39"/>
  </si>
  <si>
    <t>申請施設数</t>
    <rPh sb="0" eb="2">
      <t>シンセイ</t>
    </rPh>
    <rPh sb="2" eb="5">
      <t>シセツスウ</t>
    </rPh>
    <phoneticPr fontId="32"/>
  </si>
  <si>
    <t>診療所等賃上げ支援事業　基準額計算シート（複数施設・法人単位）</t>
    <rPh sb="12" eb="15">
      <t>キジュンガク</t>
    </rPh>
    <rPh sb="15" eb="17">
      <t>ケイサン</t>
    </rPh>
    <rPh sb="21" eb="25">
      <t>フクスウシセツ</t>
    </rPh>
    <rPh sb="26" eb="28">
      <t>ホウジン</t>
    </rPh>
    <rPh sb="28" eb="30">
      <t>タンイ</t>
    </rPh>
    <phoneticPr fontId="31"/>
  </si>
  <si>
    <t>対象病床数(自動計算)</t>
    <rPh sb="0" eb="2">
      <t>タイショウ</t>
    </rPh>
    <rPh sb="2" eb="5">
      <t>ビョウショウスウ</t>
    </rPh>
    <rPh sb="6" eb="8">
      <t>ジドウ</t>
    </rPh>
    <rPh sb="8" eb="10">
      <t>ケイサン</t>
    </rPh>
    <phoneticPr fontId="32"/>
  </si>
  <si>
    <t>使用許可病床数（R7.8.1時点）</t>
    <phoneticPr fontId="32"/>
  </si>
  <si>
    <t>単価（３床以上の場合）</t>
    <rPh sb="0" eb="2">
      <t>タンカ</t>
    </rPh>
    <rPh sb="4" eb="5">
      <t>ユカ</t>
    </rPh>
    <rPh sb="5" eb="7">
      <t>イジョウ</t>
    </rPh>
    <rPh sb="8" eb="10">
      <t>バアイ</t>
    </rPh>
    <phoneticPr fontId="32"/>
  </si>
  <si>
    <t>単価（２床以下の場合）</t>
    <rPh sb="0" eb="2">
      <t>タンカ</t>
    </rPh>
    <rPh sb="4" eb="5">
      <t>ユカ</t>
    </rPh>
    <rPh sb="5" eb="7">
      <t>イカ</t>
    </rPh>
    <rPh sb="8" eb="10">
      <t>バアイ</t>
    </rPh>
    <phoneticPr fontId="32"/>
  </si>
  <si>
    <t>❷補助対象経費（自動計算）≧❸申請額の判定（×は〇になるように基準額から減額が必要）</t>
    <rPh sb="15" eb="18">
      <t>シンセイガク</t>
    </rPh>
    <rPh sb="19" eb="21">
      <t>ハンテイ</t>
    </rPh>
    <rPh sb="31" eb="34">
      <t>キジュンガク</t>
    </rPh>
    <rPh sb="36" eb="38">
      <t>ゲンガク</t>
    </rPh>
    <rPh sb="39" eb="41">
      <t>ヒツヨウ</t>
    </rPh>
    <phoneticPr fontId="31"/>
  </si>
  <si>
    <t>保険医療機関コード
（28＋点数表番号＋7桁の医療機関番号）</t>
    <rPh sb="0" eb="2">
      <t>ホケン</t>
    </rPh>
    <rPh sb="2" eb="6">
      <t>イリョウキカン</t>
    </rPh>
    <rPh sb="14" eb="19">
      <t>テンスウヒョウバンゴウ</t>
    </rPh>
    <rPh sb="21" eb="22">
      <t>ケタ</t>
    </rPh>
    <rPh sb="23" eb="29">
      <t>イリョウキカンバンゴウ</t>
    </rPh>
    <phoneticPr fontId="31"/>
  </si>
  <si>
    <t>入力欄</t>
    <rPh sb="0" eb="2">
      <t>ニュウリョク</t>
    </rPh>
    <rPh sb="2" eb="3">
      <t>ラン</t>
    </rPh>
    <phoneticPr fontId="31"/>
  </si>
  <si>
    <t>入力・自動計算欄</t>
    <rPh sb="0" eb="2">
      <t>ニュウリョク</t>
    </rPh>
    <rPh sb="3" eb="7">
      <t>ジドウケイサン</t>
    </rPh>
    <rPh sb="7" eb="8">
      <t>ラン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</si>
  <si>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</si>
  <si>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賃金改善（全体）の内容</t>
    <rPh sb="0" eb="2">
      <t>チンギン</t>
    </rPh>
    <rPh sb="2" eb="4">
      <t>カイゼン</t>
    </rPh>
    <rPh sb="5" eb="7">
      <t>ゼンタイ</t>
    </rPh>
    <rPh sb="9" eb="11">
      <t>ナイヨウ</t>
    </rPh>
    <phoneticPr fontId="31"/>
  </si>
  <si>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</si>
  <si>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賃金改善の総額（自動計算）</t>
    <rPh sb="8" eb="12">
      <t>ジドウケイサン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</si>
  <si>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</si>
  <si>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</si>
  <si>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</si>
  <si>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</si>
  <si>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開設者（法人等の名称）：</t>
    <rPh sb="0" eb="3">
      <t>カイセツシャ</t>
    </rPh>
    <rPh sb="4" eb="7">
      <t>ホウジントウ</t>
    </rPh>
    <rPh sb="8" eb="10">
      <t>メイショウ</t>
    </rPh>
    <phoneticPr fontId="32"/>
  </si>
  <si>
    <t>〇</t>
  </si>
  <si>
    <t>❶：賃金改善の総額（自動計算）</t>
    <phoneticPr fontId="31"/>
  </si>
  <si>
    <t>株式会社○○</t>
    <rPh sb="0" eb="4">
      <t>カブシキガイシャ</t>
    </rPh>
    <phoneticPr fontId="31"/>
  </si>
  <si>
    <t>↓入力内容</t>
    <rPh sb="1" eb="3">
      <t>ニュウリョク</t>
    </rPh>
    <rPh sb="3" eb="5">
      <t>ナイヨウ</t>
    </rPh>
    <phoneticPr fontId="31"/>
  </si>
  <si>
    <t>具体例</t>
    <rPh sb="0" eb="3">
      <t>グタイレイ</t>
    </rPh>
    <phoneticPr fontId="31"/>
  </si>
  <si>
    <t>看護職員
（7名）</t>
    <rPh sb="0" eb="4">
      <t>カンゴショクイン</t>
    </rPh>
    <rPh sb="7" eb="8">
      <t>メイ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</si>
  <si>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</si>
  <si>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</si>
  <si>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</si>
  <si>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</si>
  <si>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｛（34万×7人）＋（24万×1人）｝÷8人</t>
    <rPh sb="4" eb="5">
      <t>マン</t>
    </rPh>
    <rPh sb="7" eb="8">
      <t>ニン</t>
    </rPh>
    <rPh sb="13" eb="14">
      <t>ヨロズ</t>
    </rPh>
    <rPh sb="16" eb="17">
      <t>ニン</t>
    </rPh>
    <rPh sb="21" eb="22">
      <t>ニン</t>
    </rPh>
    <phoneticPr fontId="31"/>
  </si>
  <si>
    <t>引上げ額</t>
    <rPh sb="0" eb="1">
      <t>ヒ</t>
    </rPh>
    <rPh sb="1" eb="2">
      <t>ア</t>
    </rPh>
    <rPh sb="3" eb="4">
      <t>ガク</t>
    </rPh>
    <phoneticPr fontId="31"/>
  </si>
  <si>
    <t>｛（1.36万×7人）＋（0.96万×1人）｝÷8人</t>
    <rPh sb="6" eb="7">
      <t>マン</t>
    </rPh>
    <rPh sb="9" eb="10">
      <t>ニン</t>
    </rPh>
    <rPh sb="17" eb="18">
      <t>ヨロズ</t>
    </rPh>
    <rPh sb="20" eb="21">
      <t>ニン</t>
    </rPh>
    <rPh sb="25" eb="26">
      <t>ニン</t>
    </rPh>
    <phoneticPr fontId="31"/>
  </si>
  <si>
    <t>引上げ割合</t>
    <rPh sb="0" eb="2">
      <t>ヒキア</t>
    </rPh>
    <rPh sb="3" eb="5">
      <t>ワリアイ</t>
    </rPh>
    <phoneticPr fontId="31"/>
  </si>
  <si>
    <t>引上げ額（2％超）</t>
    <rPh sb="0" eb="1">
      <t>ヒ</t>
    </rPh>
    <rPh sb="1" eb="2">
      <t>ア</t>
    </rPh>
    <rPh sb="3" eb="4">
      <t>ガク</t>
    </rPh>
    <rPh sb="7" eb="8">
      <t>チョウ</t>
    </rPh>
    <phoneticPr fontId="31"/>
  </si>
  <si>
    <t>｛（6,800×7）＋（4,800×1）｝÷8人</t>
    <rPh sb="23" eb="24">
      <t>ニン</t>
    </rPh>
    <phoneticPr fontId="31"/>
  </si>
  <si>
    <t>引上げ割合（2％超）</t>
    <rPh sb="0" eb="2">
      <t>ヒキア</t>
    </rPh>
    <rPh sb="3" eb="5">
      <t>ワリアイ</t>
    </rPh>
    <rPh sb="8" eb="9">
      <t>チョウ</t>
    </rPh>
    <phoneticPr fontId="31"/>
  </si>
  <si>
    <r>
      <t>（別紙２－２）</t>
    </r>
    <r>
      <rPr>
        <b/>
        <sz val="14"/>
        <color rgb="FFFF0000"/>
        <rFont val="BIZ UDゴシック"/>
        <family val="3"/>
        <charset val="128"/>
      </rPr>
      <t>※訪問看護ＳＴ（複数施設・法人単位）の報告</t>
    </r>
    <rPh sb="8" eb="10">
      <t>ホウモン</t>
    </rPh>
    <rPh sb="10" eb="12">
      <t>カンゴ</t>
    </rPh>
    <rPh sb="15" eb="17">
      <t>フクスウ</t>
    </rPh>
    <rPh sb="17" eb="19">
      <t>シセツ</t>
    </rPh>
    <rPh sb="20" eb="22">
      <t>ホウジン</t>
    </rPh>
    <rPh sb="22" eb="24">
      <t>タンイ</t>
    </rPh>
    <rPh sb="26" eb="28">
      <t>ホウコク</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</si>
  <si>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</si>
  <si>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</si>
  <si>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</si>
  <si>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看護職員等（保健師、助産師、看護師及び准看護師）の賃金改善の内容</t>
    </r>
    <r>
      <rPr>
        <b/>
        <sz val="18"/>
        <color rgb="FFFF0000"/>
        <rFont val="BIZ UDゴシック"/>
        <family val="3"/>
        <charset val="128"/>
      </rPr>
      <t>（参考）</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rPh sb="33" eb="35">
      <t>サンコウ</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</si>
  <si>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</si>
  <si>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看護補助者の賃金改善の内容</t>
    </r>
    <r>
      <rPr>
        <b/>
        <sz val="18"/>
        <color rgb="FFFF0000"/>
        <rFont val="BIZ UDゴシック"/>
        <family val="3"/>
        <charset val="128"/>
      </rPr>
      <t>（参考）</t>
    </r>
    <rPh sb="0" eb="2">
      <t>カンゴ</t>
    </rPh>
    <rPh sb="2" eb="5">
      <t>ホジョシャ</t>
    </rPh>
    <rPh sb="6" eb="8">
      <t>チンギン</t>
    </rPh>
    <rPh sb="8" eb="10">
      <t>カイゼン</t>
    </rPh>
    <rPh sb="11" eb="13">
      <t>ナイヨウ</t>
    </rPh>
    <phoneticPr fontId="31"/>
  </si>
  <si>
    <r>
      <rPr>
        <b/>
        <sz val="14"/>
        <color rgb="FFFF0000"/>
        <rFont val="BIZ UDゴシック"/>
        <family val="3"/>
        <charset val="128"/>
      </rPr>
      <t xml:space="preserve">（常勤（換算しない）10人以上を雇用している場合は必ず記載）
</t>
    </r>
    <r>
      <rPr>
        <b/>
        <sz val="14"/>
        <color theme="1"/>
        <rFont val="BIZ UDゴシック"/>
        <family val="3"/>
        <charset val="128"/>
      </rPr>
      <t>リハビリ職種（理学療法士、作業療法士、言語聴覚士）の賃金改善の内容</t>
    </r>
    <r>
      <rPr>
        <b/>
        <sz val="14"/>
        <color rgb="FFFF0000"/>
        <rFont val="BIZ UDゴシック"/>
        <family val="3"/>
        <charset val="128"/>
      </rPr>
      <t>（参考）</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31"/>
  </si>
  <si>
    <r>
      <rPr>
        <b/>
        <sz val="14"/>
        <color rgb="FFFF0000"/>
        <rFont val="BIZ UDゴシック"/>
        <family val="3"/>
        <charset val="128"/>
      </rPr>
      <t xml:space="preserve">（理学療法士単独の賃金表がある場合は必ず記載）
</t>
    </r>
    <r>
      <rPr>
        <b/>
        <sz val="14"/>
        <color theme="1"/>
        <rFont val="BIZ UDゴシック"/>
        <family val="3"/>
        <charset val="128"/>
      </rPr>
      <t>理学療法士の賃金改善の内容</t>
    </r>
    <r>
      <rPr>
        <b/>
        <sz val="14"/>
        <color rgb="FFFF0000"/>
        <rFont val="BIZ UDゴシック"/>
        <family val="3"/>
        <charset val="128"/>
      </rPr>
      <t>（参考）</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1"/>
  </si>
  <si>
    <r>
      <rPr>
        <b/>
        <sz val="14"/>
        <color rgb="FFFF0000"/>
        <rFont val="BIZ UDゴシック"/>
        <family val="3"/>
        <charset val="128"/>
      </rPr>
      <t xml:space="preserve">（作業療法士単独の賃金表がある場合は必ず記載）
</t>
    </r>
    <r>
      <rPr>
        <b/>
        <sz val="14"/>
        <color theme="1"/>
        <rFont val="BIZ UDゴシック"/>
        <family val="3"/>
        <charset val="128"/>
      </rPr>
      <t>作業療法士の賃金改善の内容</t>
    </r>
    <r>
      <rPr>
        <b/>
        <sz val="14"/>
        <color rgb="FFFF0000"/>
        <rFont val="BIZ UDゴシック"/>
        <family val="3"/>
        <charset val="128"/>
      </rPr>
      <t>（参考）</t>
    </r>
    <rPh sb="18" eb="19">
      <t>カナラ</t>
    </rPh>
    <phoneticPr fontId="31"/>
  </si>
  <si>
    <r>
      <rPr>
        <b/>
        <sz val="14"/>
        <color rgb="FFFF0000"/>
        <rFont val="BIZ UDゴシック"/>
        <family val="3"/>
        <charset val="128"/>
      </rPr>
      <t xml:space="preserve">（言語聴覚士単独の賃金表がある場合は必ず記載）
</t>
    </r>
    <r>
      <rPr>
        <b/>
        <sz val="14"/>
        <color theme="1"/>
        <rFont val="BIZ UDゴシック"/>
        <family val="3"/>
        <charset val="128"/>
      </rPr>
      <t>言語聴覚士の賃金改善の内容</t>
    </r>
    <r>
      <rPr>
        <b/>
        <sz val="14"/>
        <color rgb="FFFF0000"/>
        <rFont val="BIZ UDゴシック"/>
        <family val="3"/>
        <charset val="128"/>
      </rPr>
      <t>（参考）</t>
    </r>
    <rPh sb="1" eb="3">
      <t>ゲンゴ</t>
    </rPh>
    <rPh sb="3" eb="6">
      <t>チョウカクシチンギンカイゼンナイヨウ</t>
    </rPh>
    <rPh sb="18" eb="19">
      <t>カナラ</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</si>
  <si>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</si>
  <si>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t>（１施設目</t>
    <rPh sb="2" eb="5">
      <t>シセツメ</t>
    </rPh>
    <phoneticPr fontId="31"/>
  </si>
  <si>
    <t>：</t>
    <phoneticPr fontId="31"/>
  </si>
  <si>
    <t>）</t>
    <phoneticPr fontId="31"/>
  </si>
  <si>
    <t>（２施設目</t>
    <rPh sb="2" eb="5">
      <t>シセツメ</t>
    </rPh>
    <phoneticPr fontId="31"/>
  </si>
  <si>
    <r>
      <t xml:space="preserve">（別紙）
</t>
    </r>
    <r>
      <rPr>
        <b/>
        <sz val="14"/>
        <color rgb="FFFF0000"/>
        <rFont val="BIZ UDゴシック"/>
        <family val="3"/>
        <charset val="128"/>
      </rPr>
      <t>※訪問看護ＳＴ（複数施設・法人単位）の報告</t>
    </r>
    <rPh sb="1" eb="3">
      <t>ベッシ</t>
    </rPh>
    <rPh sb="6" eb="8">
      <t>ホウモン</t>
    </rPh>
    <rPh sb="8" eb="10">
      <t>カンゴ</t>
    </rPh>
    <rPh sb="13" eb="15">
      <t>フクスウ</t>
    </rPh>
    <rPh sb="15" eb="17">
      <t>シセツ</t>
    </rPh>
    <rPh sb="18" eb="20">
      <t>ホウジン</t>
    </rPh>
    <rPh sb="20" eb="22">
      <t>タンイ</t>
    </rPh>
    <rPh sb="24" eb="26">
      <t>ホウコク</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</si>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</sst>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0&quot;床&quot;"/>
    <numFmt numFmtId="182" formatCode="#,##0&quot;施設&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u/>
      <sz val="13"/>
      <color theme="1"/>
      <name val="BIZ UDゴシック"/>
      <family val="3"/>
      <charset val="128"/>
    </font>
    <font>
      <b/>
      <u/>
      <sz val="12"/>
      <color theme="1"/>
      <name val="BIZ UDゴシック"/>
      <family val="3"/>
      <charset val="128"/>
    </font>
    <font>
      <b/>
      <u/>
      <sz val="14"/>
      <color theme="1"/>
      <name val="BIZ UDゴシック"/>
      <family val="3"/>
      <charset val="128"/>
    </font>
    <font>
      <b/>
      <sz val="11"/>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4"/>
      <color theme="1"/>
      <name val="BIZ UDゴシック"/>
      <family val="3"/>
      <charset val="128"/>
    </font>
    <font>
      <sz val="12"/>
      <color theme="1"/>
      <name val="BIZ UDゴシック"/>
      <family val="3"/>
      <charset val="128"/>
    </font>
    <font>
      <b/>
      <u/>
      <sz val="16"/>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47">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39" borderId="0" xfId="75" applyFont="1" applyFill="1">
      <alignment vertical="center"/>
    </xf>
    <xf numFmtId="0" fontId="40" fillId="39" borderId="0" xfId="75" applyFont="1" applyFill="1" applyAlignment="1">
      <alignment horizontal="center" vertical="center"/>
    </xf>
    <xf numFmtId="0" fontId="42" fillId="39" borderId="0" xfId="75" applyFont="1" applyFill="1">
      <alignment vertical="center"/>
    </xf>
    <xf numFmtId="0" fontId="42" fillId="39" borderId="0" xfId="75" applyFont="1" applyFill="1" applyAlignment="1">
      <alignment horizontal="center" vertical="center"/>
    </xf>
    <xf numFmtId="0" fontId="43" fillId="39" borderId="0" xfId="75" applyFont="1" applyFill="1" applyProtection="1">
      <alignment vertical="center"/>
      <protection locked="0"/>
    </xf>
    <xf numFmtId="0" fontId="43" fillId="39" borderId="0" xfId="75" applyFont="1" applyFill="1" applyAlignment="1" applyProtection="1">
      <alignment horizontal="right" vertical="center"/>
      <protection locked="0"/>
    </xf>
    <xf numFmtId="0" fontId="43" fillId="37" borderId="0" xfId="75" applyFont="1" applyFill="1" applyAlignment="1">
      <alignment horizontal="right" vertical="center"/>
    </xf>
    <xf numFmtId="0" fontId="42" fillId="0" borderId="0" xfId="75" applyFont="1">
      <alignment vertical="center"/>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4" fillId="37" borderId="0" xfId="75" applyFont="1" applyFill="1" applyAlignment="1">
      <alignment horizontal="center" vertical="center"/>
    </xf>
    <xf numFmtId="0" fontId="45" fillId="36" borderId="39" xfId="75" applyFont="1" applyFill="1" applyBorder="1" applyAlignment="1">
      <alignment horizontal="center" vertical="center"/>
    </xf>
    <xf numFmtId="0" fontId="45" fillId="37" borderId="0" xfId="75" applyFont="1" applyFill="1" applyAlignment="1">
      <alignment horizontal="center" vertical="center"/>
    </xf>
    <xf numFmtId="0" fontId="46" fillId="39" borderId="0" xfId="75" applyFont="1" applyFill="1" applyProtection="1">
      <alignment vertical="center"/>
      <protection locked="0"/>
    </xf>
    <xf numFmtId="0" fontId="47" fillId="39" borderId="0" xfId="75" applyFont="1" applyFill="1" applyAlignment="1" applyProtection="1">
      <alignment horizontal="center" vertical="center"/>
      <protection locked="0"/>
    </xf>
    <xf numFmtId="0" fontId="48" fillId="36" borderId="0" xfId="75"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xf>
    <xf numFmtId="176" fontId="48" fillId="37" borderId="0" xfId="68" applyNumberFormat="1" applyFont="1" applyFill="1" applyBorder="1" applyAlignment="1" applyProtection="1">
      <alignment horizontal="right" vertical="center" shrinkToFit="1"/>
    </xf>
    <xf numFmtId="176" fontId="47" fillId="36" borderId="0" xfId="68" applyNumberFormat="1" applyFont="1" applyFill="1" applyAlignment="1" applyProtection="1">
      <alignment horizontal="right" vertical="center"/>
      <protection locked="0"/>
    </xf>
    <xf numFmtId="0" fontId="46" fillId="39" borderId="0" xfId="75" applyFont="1" applyFill="1">
      <alignment vertical="center"/>
    </xf>
    <xf numFmtId="0" fontId="47" fillId="0" borderId="0" xfId="75" applyFont="1" applyProtection="1">
      <alignment vertical="center"/>
      <protection locked="0"/>
    </xf>
    <xf numFmtId="0" fontId="47" fillId="0" borderId="0" xfId="75" applyFont="1" applyAlignment="1" applyProtection="1">
      <alignment horizontal="center" vertical="center"/>
      <protection locked="0"/>
    </xf>
    <xf numFmtId="176" fontId="47" fillId="36" borderId="0" xfId="75" applyNumberFormat="1" applyFont="1" applyFill="1" applyAlignment="1" applyProtection="1">
      <alignment horizontal="right" vertical="center"/>
      <protection locked="0"/>
    </xf>
    <xf numFmtId="176" fontId="47" fillId="37" borderId="0" xfId="68" applyNumberFormat="1" applyFont="1" applyFill="1" applyBorder="1" applyAlignment="1" applyProtection="1">
      <alignment horizontal="right" vertical="center"/>
    </xf>
    <xf numFmtId="0" fontId="49" fillId="38" borderId="5" xfId="75" applyFont="1" applyFill="1" applyBorder="1" applyAlignment="1">
      <alignment horizontal="center" vertical="center" wrapText="1"/>
    </xf>
    <xf numFmtId="0" fontId="44" fillId="37" borderId="5" xfId="75" applyFont="1" applyFill="1" applyBorder="1" applyAlignment="1">
      <alignment horizontal="center" vertical="top" wrapText="1"/>
    </xf>
    <xf numFmtId="0" fontId="49" fillId="37" borderId="5" xfId="75" applyFont="1" applyFill="1" applyBorder="1" applyAlignment="1">
      <alignment horizontal="center" vertical="top" wrapText="1"/>
    </xf>
    <xf numFmtId="0" fontId="44" fillId="37" borderId="67" xfId="75" applyFont="1" applyFill="1" applyBorder="1" applyAlignment="1">
      <alignment horizontal="center" vertical="center" wrapText="1"/>
    </xf>
    <xf numFmtId="0" fontId="49" fillId="0" borderId="5" xfId="75" applyFont="1" applyBorder="1" applyAlignment="1">
      <alignment vertical="center" wrapText="1"/>
    </xf>
    <xf numFmtId="177" fontId="40" fillId="35" borderId="5" xfId="75" applyNumberFormat="1" applyFont="1" applyFill="1" applyBorder="1" applyAlignment="1" applyProtection="1">
      <alignment horizontal="center" vertical="center" wrapText="1"/>
      <protection locked="0"/>
    </xf>
    <xf numFmtId="176" fontId="40" fillId="35" borderId="5" xfId="75" applyNumberFormat="1" applyFont="1" applyFill="1" applyBorder="1" applyAlignment="1" applyProtection="1">
      <alignment horizontal="center" vertical="center" wrapText="1"/>
      <protection locked="0"/>
    </xf>
    <xf numFmtId="180" fontId="40" fillId="35" borderId="5" xfId="75" applyNumberFormat="1" applyFont="1" applyFill="1" applyBorder="1" applyAlignment="1" applyProtection="1">
      <alignment horizontal="center" vertical="center" wrapText="1"/>
      <protection locked="0"/>
    </xf>
    <xf numFmtId="0" fontId="49" fillId="39" borderId="3" xfId="75" applyFont="1" applyFill="1" applyBorder="1" applyAlignment="1">
      <alignment vertical="center" wrapText="1"/>
    </xf>
    <xf numFmtId="177" fontId="49" fillId="39" borderId="1" xfId="75" applyNumberFormat="1" applyFont="1" applyFill="1" applyBorder="1" applyAlignment="1">
      <alignment horizontal="center" vertical="center" wrapText="1"/>
    </xf>
    <xf numFmtId="176" fontId="49" fillId="39" borderId="1" xfId="75" applyNumberFormat="1" applyFont="1" applyFill="1" applyBorder="1" applyAlignment="1">
      <alignment horizontal="center" vertical="center" wrapText="1"/>
    </xf>
    <xf numFmtId="180" fontId="49" fillId="39" borderId="2" xfId="75" applyNumberFormat="1" applyFont="1" applyFill="1" applyBorder="1" applyAlignment="1">
      <alignment horizontal="center" vertical="center" wrapText="1"/>
    </xf>
    <xf numFmtId="176" fontId="40" fillId="0" borderId="5" xfId="75" applyNumberFormat="1" applyFont="1" applyBorder="1" applyAlignment="1">
      <alignment horizontal="center" vertical="center" wrapText="1"/>
    </xf>
    <xf numFmtId="0" fontId="44" fillId="37" borderId="68" xfId="75" applyFont="1" applyFill="1" applyBorder="1" applyAlignment="1">
      <alignment horizontal="center" vertical="top" wrapText="1"/>
    </xf>
    <xf numFmtId="176" fontId="40" fillId="37" borderId="67" xfId="75" applyNumberFormat="1" applyFont="1" applyFill="1" applyBorder="1" applyAlignment="1">
      <alignment horizontal="center" vertical="center" wrapText="1"/>
    </xf>
    <xf numFmtId="179" fontId="49" fillId="35" borderId="5" xfId="75" applyNumberFormat="1" applyFont="1" applyFill="1" applyBorder="1" applyAlignment="1" applyProtection="1">
      <alignment horizontal="center" vertical="center" wrapText="1"/>
      <protection locked="0"/>
    </xf>
    <xf numFmtId="179" fontId="49" fillId="39" borderId="2" xfId="75" applyNumberFormat="1" applyFont="1" applyFill="1" applyBorder="1" applyAlignment="1">
      <alignment horizontal="center" vertical="center" wrapText="1"/>
    </xf>
    <xf numFmtId="176" fontId="40" fillId="37" borderId="69" xfId="75" applyNumberFormat="1" applyFont="1" applyFill="1" applyBorder="1" applyAlignment="1">
      <alignment horizontal="center" vertical="center" wrapText="1"/>
    </xf>
    <xf numFmtId="0" fontId="44" fillId="37" borderId="5" xfId="75" applyFont="1" applyFill="1" applyBorder="1" applyAlignment="1">
      <alignment vertical="center" wrapText="1"/>
    </xf>
    <xf numFmtId="0" fontId="49" fillId="37" borderId="5" xfId="75" applyFont="1" applyFill="1" applyBorder="1" applyAlignment="1">
      <alignment horizontal="center" vertical="center" wrapText="1"/>
    </xf>
    <xf numFmtId="0" fontId="41" fillId="37" borderId="0" xfId="75" applyFont="1" applyFill="1" applyAlignment="1">
      <alignment horizontal="center" vertical="center" wrapText="1"/>
    </xf>
    <xf numFmtId="0" fontId="44" fillId="37" borderId="68" xfId="75" applyFont="1" applyFill="1" applyBorder="1" applyAlignment="1">
      <alignment horizontal="center" vertical="center" wrapText="1"/>
    </xf>
    <xf numFmtId="0" fontId="40" fillId="37" borderId="5" xfId="75" applyFont="1" applyFill="1" applyBorder="1" applyAlignment="1">
      <alignment vertical="center" wrapText="1"/>
    </xf>
    <xf numFmtId="177" fontId="49" fillId="35" borderId="5" xfId="75" applyNumberFormat="1" applyFont="1" applyFill="1" applyBorder="1" applyAlignment="1">
      <alignment horizontal="center" vertical="center" wrapText="1"/>
    </xf>
    <xf numFmtId="176" fontId="49" fillId="35" borderId="5" xfId="75" applyNumberFormat="1" applyFont="1" applyFill="1" applyBorder="1" applyAlignment="1">
      <alignment horizontal="center" vertical="center" wrapText="1"/>
    </xf>
    <xf numFmtId="180" fontId="49" fillId="35" borderId="5" xfId="75" applyNumberFormat="1" applyFont="1" applyFill="1" applyBorder="1" applyAlignment="1">
      <alignment horizontal="center" vertical="center" wrapText="1"/>
    </xf>
    <xf numFmtId="176" fontId="49" fillId="0" borderId="5" xfId="75" applyNumberFormat="1" applyFont="1" applyBorder="1" applyAlignment="1">
      <alignment horizontal="center" vertical="center" wrapText="1"/>
    </xf>
    <xf numFmtId="0" fontId="42" fillId="37" borderId="0" xfId="75" applyFont="1" applyFill="1">
      <alignment vertical="center"/>
    </xf>
    <xf numFmtId="0" fontId="52" fillId="37" borderId="5" xfId="75" applyFont="1" applyFill="1" applyBorder="1" applyAlignment="1">
      <alignment vertical="center" wrapText="1"/>
    </xf>
    <xf numFmtId="0" fontId="55" fillId="0" borderId="0" xfId="75" applyFont="1">
      <alignment vertical="center"/>
    </xf>
    <xf numFmtId="0" fontId="42" fillId="0" borderId="0" xfId="75" applyFont="1" applyAlignment="1">
      <alignment horizontal="center" vertical="center"/>
    </xf>
    <xf numFmtId="0" fontId="42" fillId="35" borderId="0" xfId="75" applyFont="1" applyFill="1" applyAlignment="1">
      <alignment horizontal="center" vertical="center"/>
    </xf>
    <xf numFmtId="0" fontId="40" fillId="42" borderId="0" xfId="75" applyFont="1" applyFill="1" applyAlignment="1" applyProtection="1">
      <alignment horizontal="right" vertical="center"/>
      <protection locked="0"/>
    </xf>
    <xf numFmtId="176" fontId="47" fillId="42" borderId="0" xfId="68" applyNumberFormat="1" applyFont="1" applyFill="1" applyAlignment="1" applyProtection="1">
      <alignment horizontal="right" vertical="center"/>
      <protection locked="0"/>
    </xf>
    <xf numFmtId="0" fontId="52" fillId="36" borderId="0" xfId="75" applyFont="1" applyFill="1" applyAlignment="1">
      <alignment horizontal="center" vertical="center"/>
    </xf>
    <xf numFmtId="176" fontId="52" fillId="36" borderId="0" xfId="68" applyNumberFormat="1" applyFont="1" applyFill="1" applyAlignment="1" applyProtection="1">
      <alignment horizontal="center" vertical="center"/>
    </xf>
    <xf numFmtId="0" fontId="40" fillId="36" borderId="0" xfId="75" applyFont="1" applyFill="1" applyAlignment="1" applyProtection="1">
      <alignment horizontal="right" vertical="center"/>
      <protection locked="0"/>
    </xf>
    <xf numFmtId="0" fontId="40" fillId="36" borderId="0" xfId="75" applyFont="1" applyFill="1" applyAlignment="1" applyProtection="1">
      <alignment horizontal="center" vertical="center"/>
      <protection locked="0"/>
    </xf>
    <xf numFmtId="176" fontId="40" fillId="36" borderId="0" xfId="68" applyNumberFormat="1" applyFont="1" applyFill="1" applyAlignment="1" applyProtection="1">
      <alignment horizontal="center" vertical="center"/>
      <protection locked="0"/>
    </xf>
    <xf numFmtId="0" fontId="56" fillId="0" borderId="0" xfId="75" applyFont="1">
      <alignment vertical="center"/>
    </xf>
    <xf numFmtId="0" fontId="57" fillId="0" borderId="0" xfId="75" applyFont="1">
      <alignment vertical="center"/>
    </xf>
    <xf numFmtId="0" fontId="56" fillId="0" borderId="5" xfId="75" applyFont="1" applyBorder="1" applyAlignment="1">
      <alignment horizontal="center" vertical="center" wrapText="1"/>
    </xf>
    <xf numFmtId="0" fontId="56" fillId="0" borderId="0" xfId="75" applyFont="1" applyAlignment="1">
      <alignment horizontal="center" vertical="center" wrapText="1"/>
    </xf>
    <xf numFmtId="0" fontId="56" fillId="0" borderId="0" xfId="75" applyFont="1" applyAlignment="1">
      <alignment horizontal="center" vertical="center"/>
    </xf>
    <xf numFmtId="0" fontId="56" fillId="0" borderId="5" xfId="75" applyFont="1" applyBorder="1" applyAlignment="1">
      <alignment horizontal="center" vertical="center"/>
    </xf>
    <xf numFmtId="176" fontId="55" fillId="0" borderId="5" xfId="75" applyNumberFormat="1" applyFont="1" applyBorder="1">
      <alignment vertical="center"/>
    </xf>
    <xf numFmtId="182" fontId="55" fillId="35" borderId="5" xfId="75" applyNumberFormat="1" applyFont="1" applyFill="1" applyBorder="1" applyProtection="1">
      <alignment vertical="center"/>
      <protection locked="0"/>
    </xf>
    <xf numFmtId="176" fontId="55" fillId="35" borderId="5" xfId="75" applyNumberFormat="1" applyFont="1" applyFill="1" applyBorder="1">
      <alignment vertical="center"/>
    </xf>
    <xf numFmtId="0" fontId="52" fillId="0" borderId="0" xfId="75" applyFont="1">
      <alignment vertical="center"/>
    </xf>
    <xf numFmtId="0" fontId="56" fillId="0" borderId="31" xfId="75" applyFont="1" applyBorder="1">
      <alignment vertical="center"/>
    </xf>
    <xf numFmtId="0" fontId="56" fillId="0" borderId="32" xfId="75" applyFont="1" applyBorder="1">
      <alignment vertical="center"/>
    </xf>
    <xf numFmtId="0" fontId="56" fillId="0" borderId="33" xfId="75" applyFont="1" applyBorder="1">
      <alignment vertical="center"/>
    </xf>
    <xf numFmtId="0" fontId="56" fillId="0" borderId="34" xfId="75" applyFont="1" applyBorder="1">
      <alignment vertical="center"/>
    </xf>
    <xf numFmtId="0" fontId="45" fillId="0" borderId="0" xfId="75" applyFont="1" applyAlignment="1" applyProtection="1">
      <alignment horizontal="right" vertical="center"/>
      <protection locked="0"/>
    </xf>
    <xf numFmtId="0" fontId="45" fillId="0" borderId="0" xfId="75" applyFont="1" applyAlignment="1" applyProtection="1">
      <alignment horizontal="left" vertical="center"/>
      <protection locked="0"/>
    </xf>
    <xf numFmtId="0" fontId="45" fillId="42" borderId="0" xfId="75" applyFont="1" applyFill="1" applyAlignment="1" applyProtection="1">
      <alignment horizontal="left" vertical="center" shrinkToFit="1"/>
      <protection locked="0"/>
    </xf>
    <xf numFmtId="0" fontId="56" fillId="0" borderId="35" xfId="75" applyFont="1" applyBorder="1">
      <alignment vertical="center"/>
    </xf>
    <xf numFmtId="181" fontId="55" fillId="0" borderId="5" xfId="75" applyNumberFormat="1" applyFont="1" applyBorder="1">
      <alignment vertical="center"/>
    </xf>
    <xf numFmtId="181" fontId="56" fillId="0" borderId="0" xfId="75" applyNumberFormat="1" applyFont="1">
      <alignment vertical="center"/>
    </xf>
    <xf numFmtId="176" fontId="56" fillId="0" borderId="0" xfId="75" applyNumberFormat="1" applyFont="1">
      <alignment vertical="center"/>
    </xf>
    <xf numFmtId="181" fontId="55" fillId="35" borderId="5" xfId="75" applyNumberFormat="1" applyFont="1" applyFill="1" applyBorder="1" applyProtection="1">
      <alignment vertical="center"/>
      <protection locked="0"/>
    </xf>
    <xf numFmtId="176" fontId="56" fillId="0" borderId="0" xfId="76" applyNumberFormat="1" applyFont="1" applyFill="1" applyBorder="1" applyProtection="1">
      <alignment vertical="center"/>
    </xf>
    <xf numFmtId="0" fontId="56" fillId="0" borderId="36" xfId="75" applyFont="1" applyBorder="1">
      <alignment vertical="center"/>
    </xf>
    <xf numFmtId="181" fontId="56" fillId="0" borderId="37" xfId="75" applyNumberFormat="1" applyFont="1" applyBorder="1">
      <alignment vertical="center"/>
    </xf>
    <xf numFmtId="0" fontId="56" fillId="0" borderId="37" xfId="75" applyFont="1" applyBorder="1">
      <alignment vertical="center"/>
    </xf>
    <xf numFmtId="176" fontId="56" fillId="0" borderId="37" xfId="76" applyNumberFormat="1" applyFont="1" applyFill="1" applyBorder="1" applyProtection="1">
      <alignment vertical="center"/>
    </xf>
    <xf numFmtId="0" fontId="56" fillId="0" borderId="38" xfId="75" applyFont="1" applyBorder="1">
      <alignment vertical="center"/>
    </xf>
    <xf numFmtId="0" fontId="45" fillId="0" borderId="31" xfId="75" applyFont="1" applyBorder="1">
      <alignment vertical="center"/>
    </xf>
    <xf numFmtId="0" fontId="56" fillId="0" borderId="5" xfId="75" applyFont="1" applyBorder="1" applyAlignment="1">
      <alignment horizontal="left" vertical="center" wrapText="1"/>
    </xf>
    <xf numFmtId="0" fontId="56" fillId="0" borderId="39" xfId="75" applyFont="1" applyBorder="1" applyAlignment="1" applyProtection="1">
      <alignment horizontal="center" vertical="center"/>
      <protection locked="0"/>
    </xf>
    <xf numFmtId="181" fontId="41" fillId="0" borderId="37" xfId="75" applyNumberFormat="1" applyFont="1" applyBorder="1" applyAlignment="1" applyProtection="1">
      <alignment horizontal="left" vertical="center"/>
      <protection hidden="1"/>
    </xf>
    <xf numFmtId="0" fontId="52" fillId="0" borderId="37" xfId="75" applyFont="1" applyBorder="1" applyAlignment="1">
      <alignment horizontal="center" vertical="center"/>
    </xf>
    <xf numFmtId="0" fontId="56" fillId="42" borderId="28" xfId="0" applyFont="1" applyFill="1" applyBorder="1" applyAlignment="1" applyProtection="1">
      <alignment horizontal="right" vertical="center"/>
      <protection locked="0"/>
    </xf>
    <xf numFmtId="0" fontId="56" fillId="42" borderId="29" xfId="0" applyFont="1" applyFill="1" applyBorder="1" applyAlignment="1" applyProtection="1">
      <alignment horizontal="right" vertical="center"/>
      <protection locked="0"/>
    </xf>
    <xf numFmtId="0" fontId="56" fillId="42" borderId="66" xfId="0" applyFont="1" applyFill="1" applyBorder="1" applyAlignment="1" applyProtection="1">
      <alignment horizontal="right" vertical="center"/>
      <protection locked="0"/>
    </xf>
    <xf numFmtId="0" fontId="56" fillId="42" borderId="30" xfId="0" applyFont="1" applyFill="1" applyBorder="1" applyAlignment="1" applyProtection="1">
      <alignment horizontal="right" vertical="center"/>
      <protection locked="0"/>
    </xf>
    <xf numFmtId="0" fontId="55" fillId="0" borderId="0" xfId="0" applyFont="1" applyAlignment="1">
      <alignment horizontal="centerContinuous" vertical="center"/>
    </xf>
    <xf numFmtId="0" fontId="56" fillId="0" borderId="0" xfId="0" applyFont="1" applyAlignment="1">
      <alignment horizontal="centerContinuous" vertical="center"/>
    </xf>
    <xf numFmtId="0" fontId="56" fillId="40" borderId="0" xfId="0" applyFont="1" applyFill="1" applyAlignment="1">
      <alignment horizontal="centerContinuous" vertical="center"/>
    </xf>
    <xf numFmtId="0" fontId="56" fillId="0" borderId="0" xfId="0" applyFont="1">
      <alignment vertical="center"/>
    </xf>
    <xf numFmtId="0" fontId="56" fillId="0" borderId="5" xfId="0" applyFont="1" applyBorder="1" applyAlignment="1">
      <alignment horizontal="center" vertical="center" wrapText="1"/>
    </xf>
    <xf numFmtId="0" fontId="56" fillId="38" borderId="5" xfId="0" applyFont="1" applyFill="1" applyBorder="1" applyAlignment="1">
      <alignment vertical="center" wrapText="1"/>
    </xf>
    <xf numFmtId="0" fontId="56" fillId="40" borderId="5" xfId="0" applyFont="1" applyFill="1" applyBorder="1" applyAlignment="1">
      <alignment vertical="center" wrapText="1"/>
    </xf>
    <xf numFmtId="0" fontId="56" fillId="0" borderId="0" xfId="0" applyFont="1" applyAlignment="1">
      <alignment vertical="center" wrapText="1"/>
    </xf>
    <xf numFmtId="0" fontId="56" fillId="0" borderId="3" xfId="0" applyFont="1" applyBorder="1" applyAlignment="1">
      <alignment horizontal="center" vertical="center" wrapText="1"/>
    </xf>
    <xf numFmtId="176" fontId="56" fillId="0" borderId="4" xfId="0" applyNumberFormat="1" applyFont="1" applyBorder="1" applyAlignment="1">
      <alignment horizontal="center" vertical="center" wrapText="1"/>
    </xf>
    <xf numFmtId="0" fontId="56" fillId="38" borderId="4" xfId="0" applyFont="1" applyFill="1" applyBorder="1" applyAlignment="1">
      <alignment vertical="center" wrapText="1"/>
    </xf>
    <xf numFmtId="0" fontId="56" fillId="40" borderId="40" xfId="0" applyFont="1" applyFill="1" applyBorder="1" applyAlignment="1">
      <alignment vertical="center" wrapText="1"/>
    </xf>
    <xf numFmtId="0" fontId="56" fillId="0" borderId="3" xfId="0" applyFont="1" applyBorder="1">
      <alignment vertical="center"/>
    </xf>
    <xf numFmtId="176" fontId="47" fillId="40" borderId="40" xfId="75" applyNumberFormat="1" applyFont="1" applyFill="1" applyBorder="1" applyAlignment="1">
      <alignment horizontal="right" vertical="center"/>
    </xf>
    <xf numFmtId="176" fontId="47" fillId="40" borderId="0" xfId="75" applyNumberFormat="1" applyFont="1" applyFill="1" applyAlignment="1">
      <alignment horizontal="right" vertical="center"/>
    </xf>
    <xf numFmtId="0" fontId="56" fillId="0" borderId="26" xfId="0" applyFont="1" applyBorder="1" applyAlignment="1">
      <alignment horizontal="right" vertical="center"/>
    </xf>
    <xf numFmtId="176" fontId="56" fillId="0" borderId="26" xfId="0" applyNumberFormat="1" applyFont="1" applyBorder="1" applyAlignment="1">
      <alignment horizontal="right" vertical="center"/>
    </xf>
    <xf numFmtId="0" fontId="56" fillId="40" borderId="0" xfId="0" applyFont="1" applyFill="1">
      <alignment vertical="center"/>
    </xf>
    <xf numFmtId="176" fontId="56" fillId="42" borderId="28" xfId="0" applyNumberFormat="1" applyFont="1" applyFill="1" applyBorder="1" applyAlignment="1" applyProtection="1">
      <alignment horizontal="right" vertical="center"/>
      <protection locked="0"/>
    </xf>
    <xf numFmtId="176" fontId="47" fillId="42" borderId="28" xfId="75" applyNumberFormat="1" applyFont="1" applyFill="1" applyBorder="1" applyAlignment="1" applyProtection="1">
      <alignment horizontal="center" vertical="center"/>
      <protection locked="0"/>
    </xf>
    <xf numFmtId="176" fontId="56" fillId="42" borderId="29" xfId="0" applyNumberFormat="1" applyFont="1" applyFill="1" applyBorder="1" applyAlignment="1" applyProtection="1">
      <alignment horizontal="right" vertical="center"/>
      <protection locked="0"/>
    </xf>
    <xf numFmtId="176" fontId="47" fillId="42" borderId="29" xfId="75" applyNumberFormat="1" applyFont="1" applyFill="1" applyBorder="1" applyAlignment="1" applyProtection="1">
      <alignment horizontal="center" vertical="center"/>
      <protection locked="0"/>
    </xf>
    <xf numFmtId="176" fontId="56" fillId="42" borderId="66" xfId="0" applyNumberFormat="1" applyFont="1" applyFill="1" applyBorder="1" applyAlignment="1" applyProtection="1">
      <alignment horizontal="right" vertical="center"/>
      <protection locked="0"/>
    </xf>
    <xf numFmtId="176" fontId="47" fillId="42" borderId="66" xfId="75" applyNumberFormat="1" applyFont="1" applyFill="1" applyBorder="1" applyAlignment="1" applyProtection="1">
      <alignment horizontal="center" vertical="center"/>
      <protection locked="0"/>
    </xf>
    <xf numFmtId="176" fontId="56" fillId="42" borderId="30" xfId="0" applyNumberFormat="1" applyFont="1" applyFill="1" applyBorder="1" applyAlignment="1" applyProtection="1">
      <alignment horizontal="right" vertical="center"/>
      <protection locked="0"/>
    </xf>
    <xf numFmtId="176" fontId="47" fillId="42" borderId="30" xfId="75" applyNumberFormat="1" applyFont="1" applyFill="1" applyBorder="1" applyAlignment="1" applyProtection="1">
      <alignment horizontal="center" vertical="center"/>
      <protection locked="0"/>
    </xf>
    <xf numFmtId="0" fontId="56" fillId="42" borderId="28" xfId="0" applyFont="1" applyFill="1" applyBorder="1" applyAlignment="1">
      <alignment horizontal="right" vertical="center"/>
    </xf>
    <xf numFmtId="176" fontId="56" fillId="42" borderId="28" xfId="0" applyNumberFormat="1" applyFont="1" applyFill="1" applyBorder="1" applyAlignment="1">
      <alignment horizontal="right" vertical="center"/>
    </xf>
    <xf numFmtId="0" fontId="56" fillId="42" borderId="29" xfId="0" applyFont="1" applyFill="1" applyBorder="1" applyAlignment="1">
      <alignment horizontal="right" vertical="center"/>
    </xf>
    <xf numFmtId="176" fontId="56" fillId="42" borderId="29" xfId="0" applyNumberFormat="1" applyFont="1" applyFill="1" applyBorder="1" applyAlignment="1">
      <alignment horizontal="right" vertical="center"/>
    </xf>
    <xf numFmtId="0" fontId="56" fillId="42" borderId="30" xfId="0" applyFont="1" applyFill="1" applyBorder="1" applyAlignment="1">
      <alignment horizontal="right" vertical="center"/>
    </xf>
    <xf numFmtId="176" fontId="56" fillId="42" borderId="30" xfId="0" applyNumberFormat="1" applyFont="1" applyFill="1" applyBorder="1" applyAlignment="1">
      <alignment horizontal="right" vertical="center"/>
    </xf>
    <xf numFmtId="0" fontId="40" fillId="0" borderId="0" xfId="75" applyFont="1" applyAlignment="1">
      <alignment vertical="center" wrapText="1"/>
    </xf>
    <xf numFmtId="0" fontId="43" fillId="0" borderId="0" xfId="75" applyFont="1" applyAlignment="1" applyProtection="1">
      <alignment horizontal="right" vertical="center"/>
      <protection locked="0"/>
    </xf>
    <xf numFmtId="0" fontId="43" fillId="40" borderId="0" xfId="75" applyFont="1" applyFill="1" applyAlignment="1">
      <alignment horizontal="right" vertical="center"/>
    </xf>
    <xf numFmtId="0" fontId="49" fillId="40" borderId="40" xfId="75" applyFont="1" applyFill="1" applyBorder="1" applyAlignment="1">
      <alignment horizontal="center" vertical="center" wrapText="1"/>
    </xf>
    <xf numFmtId="0" fontId="49" fillId="37" borderId="5" xfId="75" applyFont="1" applyFill="1" applyBorder="1" applyAlignment="1">
      <alignment vertical="center" wrapText="1"/>
    </xf>
    <xf numFmtId="0" fontId="49" fillId="40" borderId="26" xfId="75" applyFont="1" applyFill="1" applyBorder="1" applyAlignment="1">
      <alignment horizontal="center" vertical="center" wrapText="1"/>
    </xf>
    <xf numFmtId="178" fontId="40" fillId="0" borderId="5" xfId="71" applyNumberFormat="1" applyFont="1" applyBorder="1" applyAlignment="1">
      <alignment horizontal="center" vertical="center" wrapText="1"/>
    </xf>
    <xf numFmtId="176" fontId="40" fillId="0" borderId="5" xfId="71" applyNumberFormat="1" applyFont="1" applyBorder="1" applyAlignment="1">
      <alignment horizontal="center" vertical="center" wrapText="1"/>
    </xf>
    <xf numFmtId="176" fontId="40" fillId="35" borderId="5" xfId="71" applyNumberFormat="1" applyFont="1" applyFill="1" applyBorder="1" applyAlignment="1" applyProtection="1">
      <alignment horizontal="center" vertical="center" wrapText="1"/>
      <protection locked="0"/>
    </xf>
    <xf numFmtId="180" fontId="40" fillId="35" borderId="5" xfId="71" applyNumberFormat="1" applyFont="1" applyFill="1" applyBorder="1" applyAlignment="1" applyProtection="1">
      <alignment horizontal="center" vertical="center" wrapText="1"/>
      <protection locked="0"/>
    </xf>
    <xf numFmtId="177" fontId="40" fillId="35" borderId="5" xfId="71" applyNumberFormat="1" applyFont="1" applyFill="1" applyBorder="1" applyAlignment="1" applyProtection="1">
      <alignment horizontal="center" vertical="center" wrapText="1"/>
      <protection locked="0"/>
    </xf>
    <xf numFmtId="176" fontId="40" fillId="40" borderId="5" xfId="75" applyNumberFormat="1" applyFont="1" applyFill="1" applyBorder="1" applyAlignment="1">
      <alignment horizontal="center" vertical="center" wrapText="1"/>
    </xf>
    <xf numFmtId="176" fontId="40" fillId="0" borderId="5" xfId="75" applyNumberFormat="1" applyFont="1" applyBorder="1" applyAlignment="1" applyProtection="1">
      <alignment horizontal="center" vertical="center" wrapText="1"/>
      <protection locked="0"/>
    </xf>
    <xf numFmtId="0" fontId="42" fillId="40" borderId="27" xfId="75" applyFont="1" applyFill="1" applyBorder="1" applyAlignment="1">
      <alignment horizontal="left" vertical="center"/>
    </xf>
    <xf numFmtId="0" fontId="42" fillId="40" borderId="0" xfId="75" applyFont="1" applyFill="1">
      <alignment vertical="center"/>
    </xf>
    <xf numFmtId="0" fontId="49" fillId="39" borderId="0" xfId="75" applyFont="1" applyFill="1" applyAlignment="1">
      <alignment horizontal="right" vertical="center"/>
    </xf>
    <xf numFmtId="0" fontId="42" fillId="39" borderId="0" xfId="75" applyFont="1" applyFill="1" applyAlignment="1">
      <alignment vertical="center" wrapText="1"/>
    </xf>
    <xf numFmtId="0" fontId="49" fillId="39" borderId="0" xfId="75" applyFont="1" applyFill="1" applyAlignment="1">
      <alignment vertical="center" wrapText="1"/>
    </xf>
    <xf numFmtId="0" fontId="41" fillId="39" borderId="0" xfId="75" applyFont="1" applyFill="1" applyAlignment="1">
      <alignment horizontal="center" vertical="center"/>
    </xf>
    <xf numFmtId="0" fontId="41" fillId="41" borderId="41" xfId="75" applyFont="1" applyFill="1" applyBorder="1">
      <alignment vertical="center"/>
    </xf>
    <xf numFmtId="0" fontId="55" fillId="41" borderId="42" xfId="75" applyFont="1" applyFill="1" applyBorder="1" applyAlignment="1">
      <alignment horizontal="center" vertical="center" wrapText="1"/>
    </xf>
    <xf numFmtId="0" fontId="55" fillId="41" borderId="43" xfId="75" applyFont="1" applyFill="1" applyBorder="1" applyAlignment="1">
      <alignment horizontal="center" vertical="center" wrapText="1"/>
    </xf>
    <xf numFmtId="0" fontId="40" fillId="41" borderId="44" xfId="75" applyFont="1" applyFill="1" applyBorder="1" applyAlignment="1">
      <alignment horizontal="center" vertical="center"/>
    </xf>
    <xf numFmtId="0" fontId="42" fillId="0" borderId="47" xfId="75" applyFont="1" applyBorder="1" applyAlignment="1">
      <alignment vertical="center" shrinkToFit="1"/>
    </xf>
    <xf numFmtId="38" fontId="55" fillId="0" borderId="48" xfId="68" applyFont="1" applyBorder="1" applyAlignment="1">
      <alignment horizontal="center" vertical="center"/>
    </xf>
    <xf numFmtId="38" fontId="55" fillId="0" borderId="49" xfId="68" applyFont="1" applyBorder="1" applyAlignment="1">
      <alignment horizontal="center" vertical="center"/>
    </xf>
    <xf numFmtId="38" fontId="40" fillId="0" borderId="50" xfId="68" applyFont="1" applyBorder="1" applyAlignment="1">
      <alignment horizontal="center" vertical="center"/>
    </xf>
    <xf numFmtId="0" fontId="42" fillId="0" borderId="53" xfId="75" applyFont="1" applyBorder="1" applyAlignment="1">
      <alignment vertical="center" shrinkToFit="1"/>
    </xf>
    <xf numFmtId="38" fontId="55" fillId="0" borderId="54" xfId="68" applyFont="1" applyBorder="1" applyAlignment="1">
      <alignment horizontal="center" vertical="center"/>
    </xf>
    <xf numFmtId="38" fontId="55" fillId="0" borderId="55" xfId="68" applyFont="1" applyBorder="1" applyAlignment="1">
      <alignment horizontal="center" vertical="center"/>
    </xf>
    <xf numFmtId="38" fontId="40" fillId="0" borderId="56" xfId="68" applyFont="1" applyBorder="1" applyAlignment="1">
      <alignment horizontal="center" vertical="center"/>
    </xf>
    <xf numFmtId="178" fontId="55" fillId="0" borderId="54" xfId="71" applyNumberFormat="1" applyFont="1" applyBorder="1" applyAlignment="1">
      <alignment horizontal="center" vertical="center"/>
    </xf>
    <xf numFmtId="178" fontId="55" fillId="0" borderId="55" xfId="71" applyNumberFormat="1" applyFont="1" applyBorder="1" applyAlignment="1">
      <alignment horizontal="center" vertical="center"/>
    </xf>
    <xf numFmtId="178" fontId="40" fillId="0" borderId="56" xfId="71" applyNumberFormat="1" applyFont="1" applyBorder="1" applyAlignment="1">
      <alignment horizontal="center" vertical="center"/>
    </xf>
    <xf numFmtId="0" fontId="42" fillId="0" borderId="61" xfId="75" applyFont="1" applyBorder="1" applyAlignment="1">
      <alignment vertical="center" shrinkToFit="1"/>
    </xf>
    <xf numFmtId="178" fontId="55" fillId="0" borderId="62" xfId="71" applyNumberFormat="1" applyFont="1" applyBorder="1" applyAlignment="1">
      <alignment horizontal="center" vertical="center"/>
    </xf>
    <xf numFmtId="178" fontId="40" fillId="0" borderId="63" xfId="71" applyNumberFormat="1" applyFont="1" applyBorder="1" applyAlignment="1">
      <alignment horizontal="center" vertical="center"/>
    </xf>
    <xf numFmtId="0" fontId="8" fillId="0" borderId="19" xfId="58" applyBorder="1" applyAlignment="1">
      <alignment horizontal="center" vertical="center"/>
    </xf>
    <xf numFmtId="0" fontId="8" fillId="0" borderId="16" xfId="58" applyBorder="1" applyAlignment="1">
      <alignment horizontal="center" vertical="center"/>
    </xf>
    <xf numFmtId="0" fontId="44" fillId="37" borderId="3" xfId="75" applyFont="1" applyFill="1" applyBorder="1" applyAlignment="1">
      <alignment horizontal="center" vertical="center" wrapText="1"/>
    </xf>
    <xf numFmtId="0" fontId="44" fillId="37" borderId="1" xfId="75" applyFont="1" applyFill="1" applyBorder="1" applyAlignment="1">
      <alignment horizontal="center" vertical="center" wrapText="1"/>
    </xf>
    <xf numFmtId="0" fontId="44" fillId="37" borderId="2" xfId="75" applyFont="1" applyFill="1" applyBorder="1" applyAlignment="1">
      <alignment horizontal="center" vertical="center" wrapText="1"/>
    </xf>
    <xf numFmtId="0" fontId="41" fillId="38" borderId="3" xfId="75" applyFont="1" applyFill="1" applyBorder="1" applyAlignment="1">
      <alignment horizontal="center" vertical="center" wrapText="1"/>
    </xf>
    <xf numFmtId="0" fontId="41" fillId="38" borderId="1" xfId="75" applyFont="1" applyFill="1" applyBorder="1" applyAlignment="1">
      <alignment horizontal="center" vertical="center" wrapText="1"/>
    </xf>
    <xf numFmtId="0" fontId="41" fillId="38" borderId="2" xfId="75" applyFont="1" applyFill="1" applyBorder="1" applyAlignment="1">
      <alignment horizontal="center" vertical="center" wrapText="1"/>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4" fillId="38" borderId="5" xfId="75" applyFont="1" applyFill="1" applyBorder="1" applyAlignment="1">
      <alignment horizontal="center" vertical="center" wrapText="1"/>
    </xf>
    <xf numFmtId="0" fontId="44" fillId="38" borderId="26" xfId="75" applyFont="1" applyFill="1" applyBorder="1" applyAlignment="1">
      <alignment horizontal="center" vertical="center" wrapText="1"/>
    </xf>
    <xf numFmtId="0" fontId="49" fillId="0" borderId="23" xfId="75" applyFont="1" applyBorder="1" applyAlignment="1">
      <alignment horizontal="center" vertical="center" wrapText="1"/>
    </xf>
    <xf numFmtId="0" fontId="49" fillId="0" borderId="24" xfId="75" applyFont="1" applyBorder="1" applyAlignment="1">
      <alignment horizontal="center" vertical="center" wrapText="1"/>
    </xf>
    <xf numFmtId="0" fontId="49" fillId="0" borderId="25" xfId="75" applyFont="1" applyBorder="1" applyAlignment="1">
      <alignment horizontal="center" vertical="center" wrapText="1"/>
    </xf>
    <xf numFmtId="0" fontId="49" fillId="0" borderId="3" xfId="75" applyFont="1" applyBorder="1" applyAlignment="1">
      <alignment horizontal="left" vertical="center" wrapText="1"/>
    </xf>
    <xf numFmtId="0" fontId="49" fillId="0" borderId="1" xfId="75" applyFont="1" applyBorder="1" applyAlignment="1">
      <alignment horizontal="left" vertical="center" wrapText="1"/>
    </xf>
    <xf numFmtId="0" fontId="49" fillId="38" borderId="3" xfId="75" applyFont="1" applyFill="1" applyBorder="1" applyAlignment="1">
      <alignment horizontal="center" vertical="center" wrapText="1"/>
    </xf>
    <xf numFmtId="0" fontId="49" fillId="38" borderId="1" xfId="75" applyFont="1" applyFill="1" applyBorder="1" applyAlignment="1">
      <alignment horizontal="center" vertical="center" wrapText="1"/>
    </xf>
    <xf numFmtId="0" fontId="49" fillId="38" borderId="2" xfId="75" applyFont="1" applyFill="1" applyBorder="1" applyAlignment="1">
      <alignment horizontal="center" vertical="center" wrapText="1"/>
    </xf>
    <xf numFmtId="0" fontId="49" fillId="37" borderId="3" xfId="75" applyFont="1" applyFill="1" applyBorder="1" applyAlignment="1">
      <alignment horizontal="center" vertical="top" wrapText="1"/>
    </xf>
    <xf numFmtId="0" fontId="49" fillId="37" borderId="2" xfId="75" applyFont="1" applyFill="1" applyBorder="1" applyAlignment="1">
      <alignment horizontal="center" vertical="top" wrapText="1"/>
    </xf>
    <xf numFmtId="0" fontId="44" fillId="37" borderId="3" xfId="75" applyFont="1" applyFill="1" applyBorder="1" applyAlignment="1">
      <alignment horizontal="center" vertical="top" wrapText="1"/>
    </xf>
    <xf numFmtId="0" fontId="44" fillId="37" borderId="1" xfId="75" applyFont="1" applyFill="1" applyBorder="1" applyAlignment="1">
      <alignment horizontal="center" vertical="top" wrapText="1"/>
    </xf>
    <xf numFmtId="0" fontId="44" fillId="37" borderId="2" xfId="75" applyFont="1" applyFill="1" applyBorder="1" applyAlignment="1">
      <alignment horizontal="center" vertical="top" wrapText="1"/>
    </xf>
    <xf numFmtId="176" fontId="40" fillId="35" borderId="3" xfId="75" applyNumberFormat="1" applyFont="1" applyFill="1" applyBorder="1" applyAlignment="1" applyProtection="1">
      <alignment horizontal="center" vertical="center" wrapText="1"/>
      <protection locked="0"/>
    </xf>
    <xf numFmtId="176" fontId="40" fillId="35" borderId="2" xfId="75" applyNumberFormat="1" applyFont="1" applyFill="1" applyBorder="1" applyAlignment="1" applyProtection="1">
      <alignment horizontal="center" vertical="center" wrapText="1"/>
      <protection locked="0"/>
    </xf>
    <xf numFmtId="0" fontId="40" fillId="0" borderId="23" xfId="75" applyFont="1" applyBorder="1" applyAlignment="1" applyProtection="1">
      <alignment horizontal="center" vertical="center" wrapText="1"/>
      <protection locked="0"/>
    </xf>
    <xf numFmtId="0" fontId="40" fillId="0" borderId="25" xfId="75" applyFont="1" applyBorder="1" applyAlignment="1" applyProtection="1">
      <alignment horizontal="center" vertical="center" wrapText="1"/>
      <protection locked="0"/>
    </xf>
    <xf numFmtId="176" fontId="40" fillId="0" borderId="23" xfId="75" applyNumberFormat="1" applyFont="1" applyBorder="1" applyAlignment="1" applyProtection="1">
      <alignment horizontal="center" vertical="center" wrapText="1"/>
      <protection locked="0"/>
    </xf>
    <xf numFmtId="176" fontId="40" fillId="0" borderId="25" xfId="75" applyNumberFormat="1" applyFont="1" applyBorder="1" applyAlignment="1" applyProtection="1">
      <alignment horizontal="center" vertical="center" wrapText="1"/>
      <protection locked="0"/>
    </xf>
    <xf numFmtId="0" fontId="49" fillId="37" borderId="3" xfId="75" applyFont="1" applyFill="1" applyBorder="1" applyAlignment="1">
      <alignment horizontal="center" vertical="center" wrapText="1"/>
    </xf>
    <xf numFmtId="0" fontId="49" fillId="37" borderId="2" xfId="75" applyFont="1" applyFill="1" applyBorder="1" applyAlignment="1">
      <alignment horizontal="center" vertical="center" wrapText="1"/>
    </xf>
    <xf numFmtId="176" fontId="49" fillId="0" borderId="23" xfId="75" applyNumberFormat="1" applyFont="1" applyBorder="1" applyAlignment="1">
      <alignment horizontal="center" vertical="center" wrapText="1"/>
    </xf>
    <xf numFmtId="176" fontId="49" fillId="0" borderId="25" xfId="75" applyNumberFormat="1" applyFont="1" applyBorder="1" applyAlignment="1">
      <alignment horizontal="center" vertical="center" wrapText="1"/>
    </xf>
    <xf numFmtId="176" fontId="49" fillId="35" borderId="3" xfId="75" applyNumberFormat="1" applyFont="1" applyFill="1" applyBorder="1" applyAlignment="1">
      <alignment horizontal="center" vertical="center" wrapText="1"/>
    </xf>
    <xf numFmtId="176" fontId="49" fillId="35" borderId="2" xfId="75" applyNumberFormat="1" applyFont="1" applyFill="1" applyBorder="1" applyAlignment="1">
      <alignment horizontal="center" vertical="center" wrapText="1"/>
    </xf>
    <xf numFmtId="0" fontId="44" fillId="0" borderId="0" xfId="75" applyFont="1" applyAlignment="1">
      <alignment horizontal="center" vertical="center"/>
    </xf>
    <xf numFmtId="0" fontId="56" fillId="0" borderId="3"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44" fillId="0" borderId="6" xfId="75" applyFont="1" applyBorder="1" applyAlignment="1">
      <alignment horizontal="left" vertical="center" wrapText="1"/>
    </xf>
    <xf numFmtId="0" fontId="44" fillId="0" borderId="6" xfId="75" applyFont="1" applyBorder="1" applyAlignment="1">
      <alignment horizontal="left" vertical="center"/>
    </xf>
    <xf numFmtId="0" fontId="49" fillId="0" borderId="3" xfId="75" applyFont="1" applyBorder="1" applyAlignment="1">
      <alignment horizontal="center" vertical="center" wrapText="1"/>
    </xf>
    <xf numFmtId="0" fontId="49" fillId="0" borderId="1" xfId="75" applyFont="1" applyBorder="1" applyAlignment="1">
      <alignment horizontal="center" vertical="center" wrapText="1"/>
    </xf>
    <xf numFmtId="0" fontId="49" fillId="37" borderId="4" xfId="75" applyFont="1" applyFill="1" applyBorder="1" applyAlignment="1">
      <alignment horizontal="center" vertical="center" wrapText="1"/>
    </xf>
    <xf numFmtId="0" fontId="49" fillId="37" borderId="26" xfId="75" applyFont="1" applyFill="1" applyBorder="1" applyAlignment="1">
      <alignment horizontal="center" vertical="center" wrapText="1"/>
    </xf>
    <xf numFmtId="178" fontId="40" fillId="0" borderId="23" xfId="71" applyNumberFormat="1" applyFont="1" applyBorder="1" applyAlignment="1">
      <alignment horizontal="center" vertical="center" wrapText="1"/>
    </xf>
    <xf numFmtId="178" fontId="40" fillId="0" borderId="24" xfId="71" applyNumberFormat="1" applyFont="1" applyBorder="1" applyAlignment="1">
      <alignment horizontal="center" vertical="center" wrapText="1"/>
    </xf>
    <xf numFmtId="0" fontId="42" fillId="0" borderId="27" xfId="75" applyFont="1" applyBorder="1" applyAlignment="1">
      <alignment horizontal="left" vertical="center" wrapText="1"/>
    </xf>
    <xf numFmtId="0" fontId="42" fillId="0" borderId="27" xfId="75" applyFont="1" applyBorder="1" applyAlignment="1">
      <alignment horizontal="left" vertical="center"/>
    </xf>
    <xf numFmtId="0" fontId="45" fillId="0" borderId="3" xfId="75" applyFont="1" applyBorder="1" applyAlignment="1">
      <alignment horizontal="center" vertical="center" wrapText="1"/>
    </xf>
    <xf numFmtId="0" fontId="45" fillId="0" borderId="1" xfId="75" applyFont="1" applyBorder="1" applyAlignment="1">
      <alignment horizontal="center" vertical="center" wrapText="1"/>
    </xf>
    <xf numFmtId="178" fontId="49" fillId="0" borderId="23" xfId="71" applyNumberFormat="1" applyFont="1" applyBorder="1" applyAlignment="1">
      <alignment horizontal="center" vertical="center" wrapText="1"/>
    </xf>
    <xf numFmtId="178" fontId="49" fillId="0" borderId="24" xfId="71" applyNumberFormat="1" applyFont="1" applyBorder="1" applyAlignment="1">
      <alignment horizontal="center" vertical="center" wrapText="1"/>
    </xf>
    <xf numFmtId="178" fontId="55" fillId="0" borderId="64" xfId="71" applyNumberFormat="1" applyFont="1" applyBorder="1" applyAlignment="1">
      <alignment horizontal="center" vertical="center"/>
    </xf>
    <xf numFmtId="178" fontId="55" fillId="0" borderId="65" xfId="71" applyNumberFormat="1" applyFont="1" applyBorder="1" applyAlignment="1">
      <alignment horizontal="center" vertical="center"/>
    </xf>
    <xf numFmtId="0" fontId="55" fillId="41" borderId="45" xfId="75" applyFont="1" applyFill="1" applyBorder="1" applyAlignment="1">
      <alignment horizontal="center" vertical="center"/>
    </xf>
    <xf numFmtId="0" fontId="55" fillId="41" borderId="46" xfId="75" applyFont="1" applyFill="1" applyBorder="1" applyAlignment="1">
      <alignment horizontal="center" vertical="center"/>
    </xf>
    <xf numFmtId="38" fontId="55" fillId="0" borderId="51" xfId="68" applyFont="1" applyBorder="1" applyAlignment="1">
      <alignment horizontal="center" vertical="center" shrinkToFit="1"/>
    </xf>
    <xf numFmtId="38" fontId="55" fillId="0" borderId="52" xfId="68" applyFont="1" applyBorder="1" applyAlignment="1">
      <alignment horizontal="center" vertical="center" shrinkToFit="1"/>
    </xf>
    <xf numFmtId="38" fontId="55" fillId="0" borderId="57" xfId="68" applyFont="1" applyBorder="1" applyAlignment="1">
      <alignment horizontal="center" vertical="center"/>
    </xf>
    <xf numFmtId="38" fontId="55" fillId="0" borderId="58" xfId="68" applyFont="1" applyBorder="1" applyAlignment="1">
      <alignment horizontal="center" vertical="center"/>
    </xf>
    <xf numFmtId="0" fontId="55" fillId="0" borderId="59" xfId="75" applyFont="1" applyBorder="1" applyAlignment="1">
      <alignment horizontal="center" vertical="center"/>
    </xf>
    <xf numFmtId="0" fontId="55" fillId="0" borderId="60" xfId="75" applyFont="1"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4E1AFE72-4C95-4886-BBE9-8E4AAB1468A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184005F4-17A8-43A9-8700-CC421039CDF4}"/>
    <cellStyle name="標準 14 4" xfId="74" xr:uid="{A60A3A54-AADE-440A-A04F-F175C58E9E6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2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517067</xdr:colOff>
      <xdr:row>14</xdr:row>
      <xdr:rowOff>122463</xdr:rowOff>
    </xdr:from>
    <xdr:to>
      <xdr:col>5</xdr:col>
      <xdr:colOff>449031</xdr:colOff>
      <xdr:row>14</xdr:row>
      <xdr:rowOff>830035</xdr:rowOff>
    </xdr:to>
    <xdr:sp macro="" textlink="">
      <xdr:nvSpPr>
        <xdr:cNvPr id="2" name="テキスト ボックス 1">
          <a:extLst>
            <a:ext uri="{FF2B5EF4-FFF2-40B4-BE49-F238E27FC236}">
              <a16:creationId xmlns:a16="http://schemas.microsoft.com/office/drawing/2014/main" id="{EF26234D-FDD6-4586-A967-E013BEEDEB90}"/>
            </a:ext>
          </a:extLst>
        </xdr:cNvPr>
        <xdr:cNvSpPr txBox="1"/>
      </xdr:nvSpPr>
      <xdr:spPr>
        <a:xfrm>
          <a:off x="517067" y="8055427"/>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0</xdr:col>
      <xdr:colOff>0</xdr:colOff>
      <xdr:row>7</xdr:row>
      <xdr:rowOff>240844</xdr:rowOff>
    </xdr:from>
    <xdr:to>
      <xdr:col>4</xdr:col>
      <xdr:colOff>1700893</xdr:colOff>
      <xdr:row>7</xdr:row>
      <xdr:rowOff>734784</xdr:rowOff>
    </xdr:to>
    <xdr:sp macro="" textlink="">
      <xdr:nvSpPr>
        <xdr:cNvPr id="3" name="テキスト ボックス 2">
          <a:extLst>
            <a:ext uri="{FF2B5EF4-FFF2-40B4-BE49-F238E27FC236}">
              <a16:creationId xmlns:a16="http://schemas.microsoft.com/office/drawing/2014/main" id="{F159B4B2-CE5A-4C15-B969-FFC7C97742E5}"/>
            </a:ext>
          </a:extLst>
        </xdr:cNvPr>
        <xdr:cNvSpPr txBox="1"/>
      </xdr:nvSpPr>
      <xdr:spPr>
        <a:xfrm>
          <a:off x="0" y="2690130"/>
          <a:ext cx="8749393"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6</xdr:col>
      <xdr:colOff>231321</xdr:colOff>
      <xdr:row>7</xdr:row>
      <xdr:rowOff>0</xdr:rowOff>
    </xdr:from>
    <xdr:to>
      <xdr:col>10</xdr:col>
      <xdr:colOff>1088571</xdr:colOff>
      <xdr:row>8</xdr:row>
      <xdr:rowOff>311727</xdr:rowOff>
    </xdr:to>
    <xdr:sp macro="" textlink="">
      <xdr:nvSpPr>
        <xdr:cNvPr id="4" name="テキスト ボックス 3">
          <a:extLst>
            <a:ext uri="{FF2B5EF4-FFF2-40B4-BE49-F238E27FC236}">
              <a16:creationId xmlns:a16="http://schemas.microsoft.com/office/drawing/2014/main" id="{F1189666-5AB1-4CBE-A9B5-59D8DA444880}"/>
            </a:ext>
          </a:extLst>
        </xdr:cNvPr>
        <xdr:cNvSpPr txBox="1"/>
      </xdr:nvSpPr>
      <xdr:spPr>
        <a:xfrm>
          <a:off x="9444594" y="2476500"/>
          <a:ext cx="7923068" cy="126422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517067</xdr:colOff>
      <xdr:row>14</xdr:row>
      <xdr:rowOff>122463</xdr:rowOff>
    </xdr:from>
    <xdr:to>
      <xdr:col>17</xdr:col>
      <xdr:colOff>449031</xdr:colOff>
      <xdr:row>14</xdr:row>
      <xdr:rowOff>830035</xdr:rowOff>
    </xdr:to>
    <xdr:sp macro="" textlink="">
      <xdr:nvSpPr>
        <xdr:cNvPr id="5" name="テキスト ボックス 4">
          <a:extLst>
            <a:ext uri="{FF2B5EF4-FFF2-40B4-BE49-F238E27FC236}">
              <a16:creationId xmlns:a16="http://schemas.microsoft.com/office/drawing/2014/main" id="{9FFD8A2F-89E3-4D81-931D-F639E2BCFC01}"/>
            </a:ext>
          </a:extLst>
        </xdr:cNvPr>
        <xdr:cNvSpPr txBox="1"/>
      </xdr:nvSpPr>
      <xdr:spPr>
        <a:xfrm>
          <a:off x="517067" y="7837713"/>
          <a:ext cx="7456714"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12</xdr:col>
      <xdr:colOff>0</xdr:colOff>
      <xdr:row>7</xdr:row>
      <xdr:rowOff>240844</xdr:rowOff>
    </xdr:from>
    <xdr:to>
      <xdr:col>16</xdr:col>
      <xdr:colOff>1700893</xdr:colOff>
      <xdr:row>7</xdr:row>
      <xdr:rowOff>734784</xdr:rowOff>
    </xdr:to>
    <xdr:sp macro="" textlink="">
      <xdr:nvSpPr>
        <xdr:cNvPr id="6" name="テキスト ボックス 5">
          <a:extLst>
            <a:ext uri="{FF2B5EF4-FFF2-40B4-BE49-F238E27FC236}">
              <a16:creationId xmlns:a16="http://schemas.microsoft.com/office/drawing/2014/main" id="{0B710AB4-C4AC-4412-AC3A-1B1B2BCD6521}"/>
            </a:ext>
          </a:extLst>
        </xdr:cNvPr>
        <xdr:cNvSpPr txBox="1"/>
      </xdr:nvSpPr>
      <xdr:spPr>
        <a:xfrm>
          <a:off x="0" y="2717344"/>
          <a:ext cx="7520668"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18</xdr:col>
      <xdr:colOff>231321</xdr:colOff>
      <xdr:row>7</xdr:row>
      <xdr:rowOff>0</xdr:rowOff>
    </xdr:from>
    <xdr:to>
      <xdr:col>22</xdr:col>
      <xdr:colOff>1088571</xdr:colOff>
      <xdr:row>8</xdr:row>
      <xdr:rowOff>381000</xdr:rowOff>
    </xdr:to>
    <xdr:sp macro="" textlink="">
      <xdr:nvSpPr>
        <xdr:cNvPr id="7" name="テキスト ボックス 6">
          <a:extLst>
            <a:ext uri="{FF2B5EF4-FFF2-40B4-BE49-F238E27FC236}">
              <a16:creationId xmlns:a16="http://schemas.microsoft.com/office/drawing/2014/main" id="{5B135D61-7429-4E2C-BBB3-E0DA23C149C8}"/>
            </a:ext>
          </a:extLst>
        </xdr:cNvPr>
        <xdr:cNvSpPr txBox="1"/>
      </xdr:nvSpPr>
      <xdr:spPr>
        <a:xfrm>
          <a:off x="27490139" y="2476500"/>
          <a:ext cx="7923068" cy="1333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17</xdr:col>
      <xdr:colOff>1238250</xdr:colOff>
      <xdr:row>9</xdr:row>
      <xdr:rowOff>658091</xdr:rowOff>
    </xdr:from>
    <xdr:to>
      <xdr:col>22</xdr:col>
      <xdr:colOff>258535</xdr:colOff>
      <xdr:row>13</xdr:row>
      <xdr:rowOff>462643</xdr:rowOff>
    </xdr:to>
    <xdr:sp macro="" textlink="">
      <xdr:nvSpPr>
        <xdr:cNvPr id="8" name="テキスト ボックス 7">
          <a:extLst>
            <a:ext uri="{FF2B5EF4-FFF2-40B4-BE49-F238E27FC236}">
              <a16:creationId xmlns:a16="http://schemas.microsoft.com/office/drawing/2014/main" id="{0AD0E18D-4012-4C16-B0D9-07A6714CD01F}"/>
            </a:ext>
          </a:extLst>
        </xdr:cNvPr>
        <xdr:cNvSpPr txBox="1"/>
      </xdr:nvSpPr>
      <xdr:spPr>
        <a:xfrm>
          <a:off x="26834523" y="4606636"/>
          <a:ext cx="7748648" cy="302573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具体例：看護職員（</a:t>
          </a:r>
          <a:r>
            <a:rPr kumimoji="1" lang="en-US" altLang="ja-JP" sz="1300" b="1"/>
            <a:t>20</a:t>
          </a:r>
          <a:r>
            <a:rPr kumimoji="1" lang="ja-JP" altLang="en-US" sz="1300" b="1"/>
            <a:t>名）</a:t>
          </a:r>
          <a:endParaRPr kumimoji="1" lang="en-US" altLang="ja-JP" sz="1300" b="1"/>
        </a:p>
        <a:p>
          <a:pPr algn="l"/>
          <a:r>
            <a:rPr kumimoji="1" lang="ja-JP" altLang="en-US" sz="1300" b="1"/>
            <a:t>　　　　　・毎月の手当　</a:t>
          </a:r>
          <a:r>
            <a:rPr kumimoji="1" lang="en-US" altLang="ja-JP" sz="1300" b="1"/>
            <a:t>4,000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10,000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a:p>
          <a:pPr algn="l"/>
          <a:r>
            <a:rPr kumimoji="1" lang="ja-JP" altLang="en-US" sz="1300" b="1"/>
            <a:t>　　　　　　事務職員（４名）</a:t>
          </a:r>
          <a:endParaRPr kumimoji="1" lang="en-US" altLang="ja-JP" sz="1300" b="1"/>
        </a:p>
        <a:p>
          <a:pPr algn="l"/>
          <a:r>
            <a:rPr kumimoji="1" lang="ja-JP" altLang="en-US" sz="1300" b="1"/>
            <a:t>　　　　　・毎月の手当　</a:t>
          </a:r>
          <a:r>
            <a:rPr kumimoji="1" lang="en-US" altLang="ja-JP" sz="1300" b="1"/>
            <a:t>1,000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2,000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a:p>
          <a:pPr algn="l"/>
          <a:r>
            <a:rPr kumimoji="1" lang="ja-JP" altLang="en-US" sz="1300" b="1"/>
            <a:t>　　　⇒「賃金改善（全体）の内容」の入力は、</a:t>
          </a:r>
          <a:endParaRPr kumimoji="1" lang="en-US" altLang="ja-JP" sz="1300" b="1"/>
        </a:p>
        <a:p>
          <a:pPr algn="l"/>
          <a:r>
            <a:rPr kumimoji="1" lang="ja-JP" altLang="en-US" sz="1300" b="1"/>
            <a:t>　　　　　・毎月の手当　｛（</a:t>
          </a:r>
          <a:r>
            <a:rPr kumimoji="1" lang="en-US" altLang="ja-JP" sz="1300" b="1"/>
            <a:t>4,000×20</a:t>
          </a:r>
          <a:r>
            <a:rPr kumimoji="1" lang="ja-JP" altLang="en-US" sz="1300" b="1"/>
            <a:t>人）＋（</a:t>
          </a:r>
          <a:r>
            <a:rPr kumimoji="1" lang="en-US" altLang="ja-JP" sz="1300" b="1"/>
            <a:t>1,000×4</a:t>
          </a:r>
          <a:r>
            <a:rPr kumimoji="1" lang="ja-JP" altLang="en-US" sz="1300" b="1"/>
            <a:t>人）｝</a:t>
          </a:r>
          <a:r>
            <a:rPr kumimoji="1" lang="en-US" altLang="ja-JP" sz="1300" b="1"/>
            <a:t>÷24</a:t>
          </a:r>
          <a:r>
            <a:rPr kumimoji="1" lang="ja-JP" altLang="en-US" sz="1300" b="1"/>
            <a:t>人＝</a:t>
          </a:r>
          <a:r>
            <a:rPr kumimoji="1" lang="en-US" altLang="ja-JP" sz="1300" b="1"/>
            <a:t>3,500</a:t>
          </a:r>
          <a:r>
            <a:rPr kumimoji="1" lang="ja-JP" altLang="en-US" sz="1300" b="1"/>
            <a:t>円／人（１か月あたり）</a:t>
          </a:r>
          <a:endParaRPr kumimoji="1" lang="en-US" altLang="ja-JP" sz="1300" b="1"/>
        </a:p>
        <a:p>
          <a:pPr algn="l"/>
          <a:endParaRPr kumimoji="1" lang="en-US" altLang="ja-JP" sz="1300" b="1"/>
        </a:p>
        <a:p>
          <a:pPr algn="l"/>
          <a:r>
            <a:rPr kumimoji="1" lang="ja-JP" altLang="en-US" sz="1300" b="1"/>
            <a:t>　　　　　・特別手当　　｛（</a:t>
          </a:r>
          <a:r>
            <a:rPr kumimoji="1" lang="en-US" altLang="ja-JP" sz="1300" b="1"/>
            <a:t>10,000×20</a:t>
          </a:r>
          <a:r>
            <a:rPr kumimoji="1" lang="ja-JP" altLang="en-US" sz="1300" b="1"/>
            <a:t>人）＋（</a:t>
          </a:r>
          <a:r>
            <a:rPr kumimoji="1" lang="en-US" altLang="ja-JP" sz="1300" b="1"/>
            <a:t>2,000×4</a:t>
          </a:r>
          <a:r>
            <a:rPr kumimoji="1" lang="ja-JP" altLang="en-US" sz="1300" b="1"/>
            <a:t>人）｝</a:t>
          </a:r>
          <a:r>
            <a:rPr kumimoji="1" lang="en-US" altLang="ja-JP" sz="1300" b="1"/>
            <a:t>÷24</a:t>
          </a:r>
          <a:r>
            <a:rPr kumimoji="1" lang="ja-JP" altLang="en-US" sz="1300" b="1"/>
            <a:t>人＝</a:t>
          </a:r>
          <a:r>
            <a:rPr kumimoji="1" lang="en-US" altLang="ja-JP" sz="1300" b="1"/>
            <a:t>8,666.666</a:t>
          </a:r>
          <a:r>
            <a:rPr kumimoji="1" lang="ja-JP" altLang="en-US" sz="1300" b="1"/>
            <a:t>円／人（１か月あたり）</a:t>
          </a:r>
        </a:p>
      </xdr:txBody>
    </xdr:sp>
    <xdr:clientData/>
  </xdr:twoCellAnchor>
  <xdr:twoCellAnchor>
    <xdr:from>
      <xdr:col>18</xdr:col>
      <xdr:colOff>0</xdr:colOff>
      <xdr:row>17</xdr:row>
      <xdr:rowOff>571502</xdr:rowOff>
    </xdr:from>
    <xdr:to>
      <xdr:col>22</xdr:col>
      <xdr:colOff>258535</xdr:colOff>
      <xdr:row>19</xdr:row>
      <xdr:rowOff>816431</xdr:rowOff>
    </xdr:to>
    <xdr:sp macro="" textlink="">
      <xdr:nvSpPr>
        <xdr:cNvPr id="9" name="テキスト ボックス 8">
          <a:extLst>
            <a:ext uri="{FF2B5EF4-FFF2-40B4-BE49-F238E27FC236}">
              <a16:creationId xmlns:a16="http://schemas.microsoft.com/office/drawing/2014/main" id="{451D301C-AA74-4814-84AC-5C5EDFC0E0AC}"/>
            </a:ext>
          </a:extLst>
        </xdr:cNvPr>
        <xdr:cNvSpPr txBox="1"/>
      </xdr:nvSpPr>
      <xdr:spPr>
        <a:xfrm>
          <a:off x="9182100" y="10848977"/>
          <a:ext cx="7297510" cy="160700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具体例：看護職員（</a:t>
          </a:r>
          <a:r>
            <a:rPr kumimoji="1" lang="en-US" altLang="ja-JP" sz="1300" b="1"/>
            <a:t>20</a:t>
          </a:r>
          <a:r>
            <a:rPr kumimoji="1" lang="ja-JP" altLang="en-US" sz="1300" b="1"/>
            <a:t>名）</a:t>
          </a:r>
          <a:endParaRPr kumimoji="1" lang="en-US" altLang="ja-JP" sz="1300" b="1"/>
        </a:p>
        <a:p>
          <a:pPr algn="l"/>
          <a:r>
            <a:rPr kumimoji="1" lang="ja-JP" altLang="en-US" sz="1300" b="1"/>
            <a:t>　　　　　・毎月の手当　</a:t>
          </a:r>
          <a:r>
            <a:rPr kumimoji="1" lang="en-US" altLang="ja-JP" sz="1300" b="1"/>
            <a:t>4,000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10,000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a:p>
          <a:pPr algn="l"/>
          <a:r>
            <a:rPr kumimoji="1" lang="ja-JP" altLang="en-US" sz="1300" b="1"/>
            <a:t>　　　</a:t>
          </a:r>
        </a:p>
      </xdr:txBody>
    </xdr:sp>
    <xdr:clientData/>
  </xdr:twoCellAnchor>
  <xdr:twoCellAnchor>
    <xdr:from>
      <xdr:col>18</xdr:col>
      <xdr:colOff>0</xdr:colOff>
      <xdr:row>23</xdr:row>
      <xdr:rowOff>0</xdr:rowOff>
    </xdr:from>
    <xdr:to>
      <xdr:col>22</xdr:col>
      <xdr:colOff>258535</xdr:colOff>
      <xdr:row>24</xdr:row>
      <xdr:rowOff>693964</xdr:rowOff>
    </xdr:to>
    <xdr:sp macro="" textlink="">
      <xdr:nvSpPr>
        <xdr:cNvPr id="10" name="テキスト ボックス 9">
          <a:extLst>
            <a:ext uri="{FF2B5EF4-FFF2-40B4-BE49-F238E27FC236}">
              <a16:creationId xmlns:a16="http://schemas.microsoft.com/office/drawing/2014/main" id="{7ECAD8F0-B506-47E2-96FA-CA9AB512B4E0}"/>
            </a:ext>
          </a:extLst>
        </xdr:cNvPr>
        <xdr:cNvSpPr txBox="1"/>
      </xdr:nvSpPr>
      <xdr:spPr>
        <a:xfrm>
          <a:off x="9182100" y="14763750"/>
          <a:ext cx="7297510" cy="14178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具体例：事務職員（４名）</a:t>
          </a:r>
          <a:endParaRPr kumimoji="1" lang="en-US" altLang="ja-JP" sz="1300" b="1"/>
        </a:p>
        <a:p>
          <a:pPr algn="l"/>
          <a:r>
            <a:rPr kumimoji="1" lang="ja-JP" altLang="en-US" sz="1300" b="1"/>
            <a:t>　　　　　・毎月の手当　</a:t>
          </a:r>
          <a:r>
            <a:rPr kumimoji="1" lang="en-US" altLang="ja-JP" sz="1300" b="1"/>
            <a:t>1,000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2,000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xdr:txBody>
    </xdr:sp>
    <xdr:clientData/>
  </xdr:twoCellAnchor>
  <xdr:twoCellAnchor>
    <xdr:from>
      <xdr:col>12</xdr:col>
      <xdr:colOff>2234045</xdr:colOff>
      <xdr:row>2</xdr:row>
      <xdr:rowOff>51954</xdr:rowOff>
    </xdr:from>
    <xdr:to>
      <xdr:col>13</xdr:col>
      <xdr:colOff>1076201</xdr:colOff>
      <xdr:row>4</xdr:row>
      <xdr:rowOff>236268</xdr:rowOff>
    </xdr:to>
    <xdr:sp macro="" textlink="">
      <xdr:nvSpPr>
        <xdr:cNvPr id="11" name="テキスト ボックス 10">
          <a:extLst>
            <a:ext uri="{FF2B5EF4-FFF2-40B4-BE49-F238E27FC236}">
              <a16:creationId xmlns:a16="http://schemas.microsoft.com/office/drawing/2014/main" id="{C103D819-1BF6-4D69-A223-621B734ACEE9}"/>
            </a:ext>
          </a:extLst>
        </xdr:cNvPr>
        <xdr:cNvSpPr txBox="1"/>
      </xdr:nvSpPr>
      <xdr:spPr>
        <a:xfrm>
          <a:off x="20279590" y="658090"/>
          <a:ext cx="2409702" cy="859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17</xdr:col>
      <xdr:colOff>29689</xdr:colOff>
      <xdr:row>3</xdr:row>
      <xdr:rowOff>65558</xdr:rowOff>
    </xdr:from>
    <xdr:to>
      <xdr:col>18</xdr:col>
      <xdr:colOff>29687</xdr:colOff>
      <xdr:row>4</xdr:row>
      <xdr:rowOff>11130</xdr:rowOff>
    </xdr:to>
    <xdr:sp macro="" textlink="">
      <xdr:nvSpPr>
        <xdr:cNvPr id="12" name="正方形/長方形 11">
          <a:extLst>
            <a:ext uri="{FF2B5EF4-FFF2-40B4-BE49-F238E27FC236}">
              <a16:creationId xmlns:a16="http://schemas.microsoft.com/office/drawing/2014/main" id="{15FFDB74-212C-4865-A79E-07B6E2554656}"/>
            </a:ext>
          </a:extLst>
        </xdr:cNvPr>
        <xdr:cNvSpPr/>
      </xdr:nvSpPr>
      <xdr:spPr bwMode="auto">
        <a:xfrm>
          <a:off x="25625962" y="948785"/>
          <a:ext cx="1662543" cy="34389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1036621</xdr:colOff>
      <xdr:row>4</xdr:row>
      <xdr:rowOff>65557</xdr:rowOff>
    </xdr:from>
    <xdr:to>
      <xdr:col>22</xdr:col>
      <xdr:colOff>1547507</xdr:colOff>
      <xdr:row>5</xdr:row>
      <xdr:rowOff>11129</xdr:rowOff>
    </xdr:to>
    <xdr:sp macro="" textlink="">
      <xdr:nvSpPr>
        <xdr:cNvPr id="13" name="正方形/長方形 12">
          <a:extLst>
            <a:ext uri="{FF2B5EF4-FFF2-40B4-BE49-F238E27FC236}">
              <a16:creationId xmlns:a16="http://schemas.microsoft.com/office/drawing/2014/main" id="{20C0F2E7-0DB9-4B05-80D8-E203A00593EB}"/>
            </a:ext>
          </a:extLst>
        </xdr:cNvPr>
        <xdr:cNvSpPr/>
      </xdr:nvSpPr>
      <xdr:spPr bwMode="auto">
        <a:xfrm>
          <a:off x="34200939" y="1347102"/>
          <a:ext cx="1671204" cy="343891"/>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505936</xdr:colOff>
      <xdr:row>14</xdr:row>
      <xdr:rowOff>9892</xdr:rowOff>
    </xdr:from>
    <xdr:to>
      <xdr:col>22</xdr:col>
      <xdr:colOff>1159082</xdr:colOff>
      <xdr:row>14</xdr:row>
      <xdr:rowOff>735151</xdr:rowOff>
    </xdr:to>
    <xdr:grpSp>
      <xdr:nvGrpSpPr>
        <xdr:cNvPr id="14" name="グループ化 13">
          <a:extLst>
            <a:ext uri="{FF2B5EF4-FFF2-40B4-BE49-F238E27FC236}">
              <a16:creationId xmlns:a16="http://schemas.microsoft.com/office/drawing/2014/main" id="{054E7490-8FCF-4DC1-8A64-DF0A3390443F}"/>
            </a:ext>
          </a:extLst>
        </xdr:cNvPr>
        <xdr:cNvGrpSpPr/>
      </xdr:nvGrpSpPr>
      <xdr:grpSpPr>
        <a:xfrm>
          <a:off x="31285293" y="7711535"/>
          <a:ext cx="4122968" cy="725259"/>
          <a:chOff x="31078712" y="7674429"/>
          <a:chExt cx="4122968" cy="725259"/>
        </a:xfrm>
      </xdr:grpSpPr>
      <xdr:sp macro="" textlink="">
        <xdr:nvSpPr>
          <xdr:cNvPr id="15" name="正方形/長方形 14">
            <a:extLst>
              <a:ext uri="{FF2B5EF4-FFF2-40B4-BE49-F238E27FC236}">
                <a16:creationId xmlns:a16="http://schemas.microsoft.com/office/drawing/2014/main" id="{6C283C61-DC41-1B35-5F9F-E051ABE4679E}"/>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BD939973-02F4-D322-ED54-717C2A99CD71}"/>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17" name="直線矢印コネクタ 16">
            <a:extLst>
              <a:ext uri="{FF2B5EF4-FFF2-40B4-BE49-F238E27FC236}">
                <a16:creationId xmlns:a16="http://schemas.microsoft.com/office/drawing/2014/main" id="{250398A8-4180-DEDA-E517-05E40F53FD74}"/>
              </a:ext>
            </a:extLst>
          </xdr:cNvPr>
          <xdr:cNvCxnSpPr>
            <a:stCxn id="16" idx="3"/>
            <a:endCxn id="15"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2408465</xdr:colOff>
      <xdr:row>16</xdr:row>
      <xdr:rowOff>639536</xdr:rowOff>
    </xdr:from>
    <xdr:to>
      <xdr:col>14</xdr:col>
      <xdr:colOff>94014</xdr:colOff>
      <xdr:row>17</xdr:row>
      <xdr:rowOff>565314</xdr:rowOff>
    </xdr:to>
    <xdr:sp macro="" textlink="">
      <xdr:nvSpPr>
        <xdr:cNvPr id="18" name="テキスト ボックス 17">
          <a:extLst>
            <a:ext uri="{FF2B5EF4-FFF2-40B4-BE49-F238E27FC236}">
              <a16:creationId xmlns:a16="http://schemas.microsoft.com/office/drawing/2014/main" id="{755004C5-B9BC-4E66-B91E-9B3BF2059892}"/>
            </a:ext>
          </a:extLst>
        </xdr:cNvPr>
        <xdr:cNvSpPr txBox="1"/>
      </xdr:nvSpPr>
      <xdr:spPr>
        <a:xfrm>
          <a:off x="20410715" y="9987643"/>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2258787</xdr:colOff>
      <xdr:row>26</xdr:row>
      <xdr:rowOff>748392</xdr:rowOff>
    </xdr:from>
    <xdr:to>
      <xdr:col>13</xdr:col>
      <xdr:colOff>1100943</xdr:colOff>
      <xdr:row>28</xdr:row>
      <xdr:rowOff>34635</xdr:rowOff>
    </xdr:to>
    <xdr:sp macro="" textlink="">
      <xdr:nvSpPr>
        <xdr:cNvPr id="19" name="テキスト ボックス 18">
          <a:extLst>
            <a:ext uri="{FF2B5EF4-FFF2-40B4-BE49-F238E27FC236}">
              <a16:creationId xmlns:a16="http://schemas.microsoft.com/office/drawing/2014/main" id="{FF4999A2-744D-475B-B0F2-C56514AED148}"/>
            </a:ext>
          </a:extLst>
        </xdr:cNvPr>
        <xdr:cNvSpPr txBox="1"/>
      </xdr:nvSpPr>
      <xdr:spPr>
        <a:xfrm>
          <a:off x="20261037" y="17798142"/>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2286000</xdr:colOff>
      <xdr:row>36</xdr:row>
      <xdr:rowOff>639536</xdr:rowOff>
    </xdr:from>
    <xdr:to>
      <xdr:col>13</xdr:col>
      <xdr:colOff>1128156</xdr:colOff>
      <xdr:row>37</xdr:row>
      <xdr:rowOff>565314</xdr:rowOff>
    </xdr:to>
    <xdr:sp macro="" textlink="">
      <xdr:nvSpPr>
        <xdr:cNvPr id="20" name="テキスト ボックス 19">
          <a:extLst>
            <a:ext uri="{FF2B5EF4-FFF2-40B4-BE49-F238E27FC236}">
              <a16:creationId xmlns:a16="http://schemas.microsoft.com/office/drawing/2014/main" id="{FCB22040-9F8A-472F-8279-7BAD4779CB32}"/>
            </a:ext>
          </a:extLst>
        </xdr:cNvPr>
        <xdr:cNvSpPr txBox="1"/>
      </xdr:nvSpPr>
      <xdr:spPr>
        <a:xfrm>
          <a:off x="20288250" y="25390929"/>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2381250</xdr:colOff>
      <xdr:row>46</xdr:row>
      <xdr:rowOff>612321</xdr:rowOff>
    </xdr:from>
    <xdr:to>
      <xdr:col>14</xdr:col>
      <xdr:colOff>66799</xdr:colOff>
      <xdr:row>47</xdr:row>
      <xdr:rowOff>538100</xdr:rowOff>
    </xdr:to>
    <xdr:sp macro="" textlink="">
      <xdr:nvSpPr>
        <xdr:cNvPr id="21" name="テキスト ボックス 20">
          <a:extLst>
            <a:ext uri="{FF2B5EF4-FFF2-40B4-BE49-F238E27FC236}">
              <a16:creationId xmlns:a16="http://schemas.microsoft.com/office/drawing/2014/main" id="{942338DE-DE99-463F-990F-2DC0635A16D2}"/>
            </a:ext>
          </a:extLst>
        </xdr:cNvPr>
        <xdr:cNvSpPr txBox="1"/>
      </xdr:nvSpPr>
      <xdr:spPr>
        <a:xfrm>
          <a:off x="20383500" y="33065357"/>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336179</xdr:colOff>
      <xdr:row>8</xdr:row>
      <xdr:rowOff>179295</xdr:rowOff>
    </xdr:from>
    <xdr:to>
      <xdr:col>14</xdr:col>
      <xdr:colOff>1546414</xdr:colOff>
      <xdr:row>17</xdr:row>
      <xdr:rowOff>280148</xdr:rowOff>
    </xdr:to>
    <xdr:sp macro="" textlink="">
      <xdr:nvSpPr>
        <xdr:cNvPr id="3" name="テキスト ボックス 2">
          <a:extLst>
            <a:ext uri="{FF2B5EF4-FFF2-40B4-BE49-F238E27FC236}">
              <a16:creationId xmlns:a16="http://schemas.microsoft.com/office/drawing/2014/main" id="{75F99A98-EA78-4F49-A15B-3FD91861E778}"/>
            </a:ext>
          </a:extLst>
        </xdr:cNvPr>
        <xdr:cNvSpPr txBox="1"/>
      </xdr:nvSpPr>
      <xdr:spPr>
        <a:xfrm>
          <a:off x="10735238" y="2924736"/>
          <a:ext cx="9323294" cy="332814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＜記入箇所＞</a:t>
          </a:r>
          <a:endParaRPr kumimoji="1" lang="en-US" altLang="ja-JP" sz="1400" b="1"/>
        </a:p>
        <a:p>
          <a:pPr algn="l"/>
          <a:r>
            <a:rPr kumimoji="1" lang="ja-JP" altLang="en-US" sz="1400" b="1"/>
            <a:t>・施設名、保険医療機関コード、施設区分を入力</a:t>
          </a:r>
          <a:endParaRPr kumimoji="1" lang="en-US" altLang="ja-JP" sz="1400" b="1"/>
        </a:p>
        <a:p>
          <a:pPr algn="l"/>
          <a:r>
            <a:rPr kumimoji="1" lang="ja-JP" altLang="en-US" sz="1400" b="1"/>
            <a:t>・施設ごとに、３月１日時点のベースアップ評価料の届出（〇、</a:t>
          </a:r>
          <a:r>
            <a:rPr kumimoji="1" lang="en-US" altLang="ja-JP" sz="1400" b="1"/>
            <a:t>×</a:t>
          </a:r>
          <a:r>
            <a:rPr kumimoji="1" lang="ja-JP" altLang="en-US" sz="1400" b="1"/>
            <a:t>）、</a:t>
          </a:r>
          <a:endParaRPr kumimoji="1" lang="en-US" altLang="ja-JP" sz="1400" b="1"/>
        </a:p>
        <a:p>
          <a:pPr algn="l"/>
          <a:r>
            <a:rPr kumimoji="1" lang="ja-JP" altLang="en-US" sz="1400" b="1"/>
            <a:t>　　　　　　　　　６月１日時点のベースアップ評価料の届出（〇、</a:t>
          </a:r>
          <a:r>
            <a:rPr kumimoji="1" lang="en-US" altLang="ja-JP" sz="1400" b="1"/>
            <a:t>×</a:t>
          </a:r>
          <a:r>
            <a:rPr kumimoji="1" lang="ja-JP" altLang="en-US" sz="1400" b="1"/>
            <a:t>）を入力</a:t>
          </a:r>
          <a:endParaRPr kumimoji="1" lang="en-US" altLang="ja-JP" sz="1400" b="1"/>
        </a:p>
        <a:p>
          <a:pPr algn="l"/>
          <a:r>
            <a:rPr kumimoji="1" lang="ja-JP" altLang="en-US" sz="1400" b="1"/>
            <a:t>・申請額は、基準額計算シートで、基準額を確認し、賃金改善の総額とも比較する</a:t>
          </a:r>
          <a:endParaRPr kumimoji="1" lang="en-US" altLang="ja-JP" sz="1400" b="1"/>
        </a:p>
        <a:p>
          <a:pPr algn="l"/>
          <a:endParaRPr kumimoji="1" lang="en-US" altLang="ja-JP" sz="1400" b="1"/>
        </a:p>
        <a:p>
          <a:pPr algn="l"/>
          <a:r>
            <a:rPr kumimoji="1" lang="ja-JP" altLang="en-US" sz="1400" b="1"/>
            <a:t>　「③：賃上げ支援事業の申請額」は、「基準額」と「賃金改善額」を比較して、低廉な額です。</a:t>
          </a:r>
        </a:p>
        <a:p>
          <a:pPr algn="l"/>
          <a:r>
            <a:rPr kumimoji="1" lang="ja-JP" altLang="en-US" sz="1400" b="1"/>
            <a:t>　「①：賃金改善の総額（自動計算）」　＞　「基準額」　の場合　・・・　申請額　＝　基準額</a:t>
          </a:r>
        </a:p>
        <a:p>
          <a:pPr algn="l"/>
          <a:r>
            <a:rPr kumimoji="1" lang="ja-JP" altLang="en-US" sz="1400" b="1"/>
            <a:t>　「①：賃金改善の総額（自動計算）」　＜　「基準額」　の場合　・・・　申請額　＝　賃金改善の総額</a:t>
          </a:r>
        </a:p>
        <a:p>
          <a:pPr algn="l"/>
          <a:r>
            <a:rPr kumimoji="1" lang="ja-JP" altLang="en-US" sz="1400" b="1"/>
            <a:t>　</a:t>
          </a:r>
          <a:r>
            <a:rPr kumimoji="1" lang="en-US" altLang="ja-JP" sz="1400" b="1"/>
            <a:t>※</a:t>
          </a:r>
          <a:r>
            <a:rPr kumimoji="1" lang="ja-JP" altLang="en-US" sz="1400" b="1"/>
            <a:t>基準額は、基準額計算シートで確認ください。</a:t>
          </a:r>
        </a:p>
        <a:p>
          <a:pPr algn="l"/>
          <a:endParaRPr kumimoji="1" lang="ja-JP" altLang="en-US" sz="1400" b="1"/>
        </a:p>
      </xdr:txBody>
    </xdr:sp>
    <xdr:clientData/>
  </xdr:twoCellAnchor>
  <xdr:twoCellAnchor>
    <xdr:from>
      <xdr:col>8</xdr:col>
      <xdr:colOff>517072</xdr:colOff>
      <xdr:row>5</xdr:row>
      <xdr:rowOff>299356</xdr:rowOff>
    </xdr:from>
    <xdr:to>
      <xdr:col>9</xdr:col>
      <xdr:colOff>2117767</xdr:colOff>
      <xdr:row>8</xdr:row>
      <xdr:rowOff>60612</xdr:rowOff>
    </xdr:to>
    <xdr:sp macro="" textlink="">
      <xdr:nvSpPr>
        <xdr:cNvPr id="4" name="テキスト ボックス 3">
          <a:extLst>
            <a:ext uri="{FF2B5EF4-FFF2-40B4-BE49-F238E27FC236}">
              <a16:creationId xmlns:a16="http://schemas.microsoft.com/office/drawing/2014/main" id="{D1A07E62-C8A3-476D-A9CD-10876A5F3E3E}"/>
            </a:ext>
          </a:extLst>
        </xdr:cNvPr>
        <xdr:cNvSpPr txBox="1"/>
      </xdr:nvSpPr>
      <xdr:spPr>
        <a:xfrm>
          <a:off x="10940143" y="2081892"/>
          <a:ext cx="2417124" cy="8634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2408464</xdr:colOff>
      <xdr:row>6</xdr:row>
      <xdr:rowOff>707572</xdr:rowOff>
    </xdr:from>
    <xdr:to>
      <xdr:col>8</xdr:col>
      <xdr:colOff>2072287</xdr:colOff>
      <xdr:row>21</xdr:row>
      <xdr:rowOff>76726</xdr:rowOff>
    </xdr:to>
    <xdr:grpSp>
      <xdr:nvGrpSpPr>
        <xdr:cNvPr id="2" name="グループ化 1">
          <a:extLst>
            <a:ext uri="{FF2B5EF4-FFF2-40B4-BE49-F238E27FC236}">
              <a16:creationId xmlns:a16="http://schemas.microsoft.com/office/drawing/2014/main" id="{F2FB0D4C-5797-4742-B66C-349649EA779C}"/>
            </a:ext>
          </a:extLst>
        </xdr:cNvPr>
        <xdr:cNvGrpSpPr/>
      </xdr:nvGrpSpPr>
      <xdr:grpSpPr>
        <a:xfrm>
          <a:off x="2408464" y="6517822"/>
          <a:ext cx="11678930" cy="2621261"/>
          <a:chOff x="2229971" y="6426279"/>
          <a:chExt cx="11665323" cy="2621261"/>
        </a:xfrm>
      </xdr:grpSpPr>
      <xdr:cxnSp macro="">
        <xdr:nvCxnSpPr>
          <xdr:cNvPr id="3" name="直線コネクタ 2">
            <a:extLst>
              <a:ext uri="{FF2B5EF4-FFF2-40B4-BE49-F238E27FC236}">
                <a16:creationId xmlns:a16="http://schemas.microsoft.com/office/drawing/2014/main" id="{A2C8CDFF-6127-1710-FEBF-0F70282B3FD5}"/>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4" name="グループ化 3">
            <a:extLst>
              <a:ext uri="{FF2B5EF4-FFF2-40B4-BE49-F238E27FC236}">
                <a16:creationId xmlns:a16="http://schemas.microsoft.com/office/drawing/2014/main" id="{0915DBE7-DBE9-A3C3-2F89-B2730A34DBDB}"/>
              </a:ext>
            </a:extLst>
          </xdr:cNvPr>
          <xdr:cNvGrpSpPr/>
        </xdr:nvGrpSpPr>
        <xdr:grpSpPr>
          <a:xfrm>
            <a:off x="2229971" y="6426279"/>
            <a:ext cx="11665323" cy="2621261"/>
            <a:chOff x="2229971" y="6426279"/>
            <a:chExt cx="11787787" cy="2621261"/>
          </a:xfrm>
        </xdr:grpSpPr>
        <xdr:pic>
          <xdr:nvPicPr>
            <xdr:cNvPr id="5" name="図 4" descr="テーブル&#10;&#10;中程度の精度で自動的に生成された説明">
              <a:extLst>
                <a:ext uri="{FF2B5EF4-FFF2-40B4-BE49-F238E27FC236}">
                  <a16:creationId xmlns:a16="http://schemas.microsoft.com/office/drawing/2014/main" id="{42A60B43-30D2-2238-7CFB-14CDAA6927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6" name="正方形/長方形 5">
              <a:extLst>
                <a:ext uri="{FF2B5EF4-FFF2-40B4-BE49-F238E27FC236}">
                  <a16:creationId xmlns:a16="http://schemas.microsoft.com/office/drawing/2014/main" id="{95EF994C-C2D4-43D8-D9D6-5367511654C4}"/>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A721466E-1754-1F6E-D505-4AB240FDE92D}"/>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矢印: 下 7">
              <a:extLst>
                <a:ext uri="{FF2B5EF4-FFF2-40B4-BE49-F238E27FC236}">
                  <a16:creationId xmlns:a16="http://schemas.microsoft.com/office/drawing/2014/main" id="{F234320C-4327-D5C9-7D88-6F64C53D8898}"/>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E27FC0BD-D0E0-DD81-E79D-3E1FF6DE4A85}"/>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0" name="テキスト ボックス 9">
              <a:extLst>
                <a:ext uri="{FF2B5EF4-FFF2-40B4-BE49-F238E27FC236}">
                  <a16:creationId xmlns:a16="http://schemas.microsoft.com/office/drawing/2014/main" id="{7BCE4981-3050-77F7-943D-CD768B89999E}"/>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11" name="テキスト ボックス 10">
              <a:extLst>
                <a:ext uri="{FF2B5EF4-FFF2-40B4-BE49-F238E27FC236}">
                  <a16:creationId xmlns:a16="http://schemas.microsoft.com/office/drawing/2014/main" id="{454BECAB-F7EC-3322-63B7-673D82E35328}"/>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12" name="テキスト ボックス 11">
              <a:extLst>
                <a:ext uri="{FF2B5EF4-FFF2-40B4-BE49-F238E27FC236}">
                  <a16:creationId xmlns:a16="http://schemas.microsoft.com/office/drawing/2014/main" id="{9112AC1D-D4AF-EE87-FCC3-2A074AFF1930}"/>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612321</xdr:colOff>
      <xdr:row>5</xdr:row>
      <xdr:rowOff>68035</xdr:rowOff>
    </xdr:from>
    <xdr:to>
      <xdr:col>7</xdr:col>
      <xdr:colOff>830035</xdr:colOff>
      <xdr:row>5</xdr:row>
      <xdr:rowOff>1088571</xdr:rowOff>
    </xdr:to>
    <xdr:sp macro="" textlink="">
      <xdr:nvSpPr>
        <xdr:cNvPr id="13" name="テキスト ボックス 12">
          <a:extLst>
            <a:ext uri="{FF2B5EF4-FFF2-40B4-BE49-F238E27FC236}">
              <a16:creationId xmlns:a16="http://schemas.microsoft.com/office/drawing/2014/main" id="{12D140BF-8106-438C-AACE-512A352AEFB0}"/>
            </a:ext>
          </a:extLst>
        </xdr:cNvPr>
        <xdr:cNvSpPr txBox="1"/>
      </xdr:nvSpPr>
      <xdr:spPr>
        <a:xfrm>
          <a:off x="3497035" y="4735285"/>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14" name="矢印: 下 13">
          <a:extLst>
            <a:ext uri="{FF2B5EF4-FFF2-40B4-BE49-F238E27FC236}">
              <a16:creationId xmlns:a16="http://schemas.microsoft.com/office/drawing/2014/main" id="{71BC99A8-124F-4EF6-A141-14F8F7D183BD}"/>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15" name="グループ化 14">
          <a:extLst>
            <a:ext uri="{FF2B5EF4-FFF2-40B4-BE49-F238E27FC236}">
              <a16:creationId xmlns:a16="http://schemas.microsoft.com/office/drawing/2014/main" id="{82A08610-6F57-40AE-99F5-2B22CF6F917C}"/>
            </a:ext>
          </a:extLst>
        </xdr:cNvPr>
        <xdr:cNvGrpSpPr/>
      </xdr:nvGrpSpPr>
      <xdr:grpSpPr>
        <a:xfrm>
          <a:off x="17173335" y="6426279"/>
          <a:ext cx="11078856" cy="2621261"/>
          <a:chOff x="2229971" y="6426279"/>
          <a:chExt cx="11665323" cy="2621261"/>
        </a:xfrm>
      </xdr:grpSpPr>
      <xdr:cxnSp macro="">
        <xdr:nvCxnSpPr>
          <xdr:cNvPr id="16" name="直線コネクタ 15">
            <a:extLst>
              <a:ext uri="{FF2B5EF4-FFF2-40B4-BE49-F238E27FC236}">
                <a16:creationId xmlns:a16="http://schemas.microsoft.com/office/drawing/2014/main" id="{574FE104-21A6-6A11-0E5C-E4B8DF0FE764}"/>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7" name="グループ化 16">
            <a:extLst>
              <a:ext uri="{FF2B5EF4-FFF2-40B4-BE49-F238E27FC236}">
                <a16:creationId xmlns:a16="http://schemas.microsoft.com/office/drawing/2014/main" id="{72B02430-439C-7B2D-5472-BDF4A85683AD}"/>
              </a:ext>
            </a:extLst>
          </xdr:cNvPr>
          <xdr:cNvGrpSpPr/>
        </xdr:nvGrpSpPr>
        <xdr:grpSpPr>
          <a:xfrm>
            <a:off x="2229971" y="6426279"/>
            <a:ext cx="11665323" cy="2621261"/>
            <a:chOff x="2229971" y="6426279"/>
            <a:chExt cx="11787787" cy="2621261"/>
          </a:xfrm>
        </xdr:grpSpPr>
        <xdr:pic>
          <xdr:nvPicPr>
            <xdr:cNvPr id="18" name="図 17" descr="テーブル&#10;&#10;中程度の精度で自動的に生成された説明">
              <a:extLst>
                <a:ext uri="{FF2B5EF4-FFF2-40B4-BE49-F238E27FC236}">
                  <a16:creationId xmlns:a16="http://schemas.microsoft.com/office/drawing/2014/main" id="{D6D04A8B-D48E-910C-FF46-7A55332DC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9" name="正方形/長方形 18">
              <a:extLst>
                <a:ext uri="{FF2B5EF4-FFF2-40B4-BE49-F238E27FC236}">
                  <a16:creationId xmlns:a16="http://schemas.microsoft.com/office/drawing/2014/main" id="{882162D6-6838-49DB-B97C-034AE689E88E}"/>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481ED0B0-0EF4-C366-2087-4652FE9E2C2C}"/>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矢印: 下 20">
              <a:extLst>
                <a:ext uri="{FF2B5EF4-FFF2-40B4-BE49-F238E27FC236}">
                  <a16:creationId xmlns:a16="http://schemas.microsoft.com/office/drawing/2014/main" id="{C17E72BD-5DFF-FED5-81A6-60E8B746917B}"/>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F16DBAF3-0746-2187-ED09-EEEBBEF1A8F6}"/>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83D53C3A-91BD-0804-8614-14233E81BBC5}"/>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35A88B98-FF46-F417-A42A-F558D7998799}"/>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F5B08D03-5D9C-B835-08B8-522BCAC7D041}"/>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47409EBF-4E5F-40E5-91E4-B540CF7FA10E}"/>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0B0854B2-D1E7-4F9F-924C-D0F1A5A2CAAC}"/>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7B63076A-107A-4087-B5CC-F0DF0E04BA2B}"/>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E3D437D3-3B96-4ACB-8D7E-DAD26BBF6E48}"/>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979714</xdr:colOff>
          <xdr:row>5</xdr:row>
          <xdr:rowOff>707571</xdr:rowOff>
        </xdr:to>
        <xdr:pic>
          <xdr:nvPicPr>
            <xdr:cNvPr id="30" name="図 29">
              <a:extLst>
                <a:ext uri="{FF2B5EF4-FFF2-40B4-BE49-F238E27FC236}">
                  <a16:creationId xmlns:a16="http://schemas.microsoft.com/office/drawing/2014/main" id="{9823E015-E661-4C5A-BE0E-D42F92CA1033}"/>
                </a:ext>
              </a:extLst>
            </xdr:cNvPr>
            <xdr:cNvPicPr>
              <a:picLocks noChangeAspect="1" noChangeArrowheads="1"/>
              <a:extLst>
                <a:ext uri="{84589F7E-364E-4C9E-8A38-B11213B215E9}">
                  <a14:cameraTool cellRange="$L$29:$Q$35" spid="_x0000_s14345"/>
                </a:ext>
              </a:extLst>
            </xdr:cNvPicPr>
          </xdr:nvPicPr>
          <xdr:blipFill>
            <a:blip xmlns:r="http://schemas.openxmlformats.org/officeDocument/2006/relationships" r:embed="rId2"/>
            <a:srcRect/>
            <a:stretch>
              <a:fillRect/>
            </a:stretch>
          </xdr:blipFill>
          <xdr:spPr bwMode="auto">
            <a:xfrm>
              <a:off x="18151928" y="3701142"/>
              <a:ext cx="7674429" cy="167367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99613EBF-B1D9-49D8-8145-C8477C7B7938}"/>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54AD8DEB-CF87-446E-BEE1-12315857C45C}"/>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217E6024-391E-4EDC-9604-2327D9BFAB27}"/>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K16</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F5B7EF4B-F173-489D-B006-A9509FB16D36}"/>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8F1F3EB5-4CCA-4E9F-8869-322BFB3A525B}"/>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3E91ADDD-4640-46EA-B4D8-1F9236DD0801}"/>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30E77A63-0E4C-409D-99D7-599331011473}"/>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A4696C9C-C581-4411-86B0-354435DD45A3}"/>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7D293D56-C416-420C-AF60-0A4BA53DE878}"/>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4832A375-D3C9-4468-9BCF-78DAED337BB1}"/>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BDEF649C-9B0A-47FE-BBDF-0143AF4DB9EF}"/>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95</v>
      </c>
      <c r="D1" s="8" t="s">
        <v>60</v>
      </c>
      <c r="E1" s="5" t="s">
        <v>50</v>
      </c>
      <c r="F1" s="7" t="s">
        <v>57</v>
      </c>
      <c r="G1" s="7" t="s">
        <v>56</v>
      </c>
      <c r="H1" s="7" t="s">
        <v>58</v>
      </c>
      <c r="I1" s="7" t="s">
        <v>98</v>
      </c>
      <c r="J1" s="8" t="s">
        <v>61</v>
      </c>
      <c r="K1" s="5" t="s">
        <v>50</v>
      </c>
      <c r="L1" s="7" t="s">
        <v>57</v>
      </c>
      <c r="M1" s="7" t="s">
        <v>56</v>
      </c>
      <c r="N1" s="7" t="s">
        <v>58</v>
      </c>
      <c r="O1" s="7" t="s">
        <v>98</v>
      </c>
      <c r="P1" s="8" t="s">
        <v>62</v>
      </c>
      <c r="Q1" s="5" t="s">
        <v>50</v>
      </c>
      <c r="R1" s="7" t="s">
        <v>57</v>
      </c>
      <c r="S1" s="7" t="s">
        <v>56</v>
      </c>
      <c r="T1" s="7" t="s">
        <v>58</v>
      </c>
      <c r="U1" s="7" t="s">
        <v>98</v>
      </c>
      <c r="V1" s="8" t="s">
        <v>63</v>
      </c>
      <c r="W1" s="5" t="s">
        <v>50</v>
      </c>
      <c r="X1" s="7" t="s">
        <v>57</v>
      </c>
      <c r="Y1" s="7" t="s">
        <v>56</v>
      </c>
      <c r="Z1" s="7" t="s">
        <v>58</v>
      </c>
      <c r="AA1" s="7" t="s">
        <v>98</v>
      </c>
      <c r="AB1" s="8" t="s">
        <v>64</v>
      </c>
      <c r="AC1" s="5" t="s">
        <v>50</v>
      </c>
      <c r="AD1" s="7" t="s">
        <v>57</v>
      </c>
      <c r="AE1" s="7" t="s">
        <v>56</v>
      </c>
      <c r="AF1" s="7" t="s">
        <v>58</v>
      </c>
      <c r="AG1" s="7" t="s">
        <v>98</v>
      </c>
      <c r="AH1" s="8" t="s">
        <v>65</v>
      </c>
      <c r="AI1" s="5" t="s">
        <v>50</v>
      </c>
      <c r="AJ1" s="7" t="s">
        <v>57</v>
      </c>
      <c r="AK1" s="7" t="s">
        <v>56</v>
      </c>
      <c r="AL1" s="7" t="s">
        <v>58</v>
      </c>
      <c r="AM1" s="7" t="s">
        <v>98</v>
      </c>
      <c r="AN1" s="8" t="s">
        <v>66</v>
      </c>
      <c r="AO1" s="5" t="s">
        <v>50</v>
      </c>
      <c r="AP1" s="7" t="s">
        <v>57</v>
      </c>
      <c r="AQ1" s="7" t="s">
        <v>56</v>
      </c>
      <c r="AR1" s="7" t="s">
        <v>58</v>
      </c>
      <c r="AS1" s="7" t="s">
        <v>98</v>
      </c>
      <c r="AT1" s="8" t="s">
        <v>67</v>
      </c>
      <c r="AU1" s="5" t="s">
        <v>50</v>
      </c>
      <c r="AV1" s="7" t="s">
        <v>57</v>
      </c>
      <c r="AW1" s="7" t="s">
        <v>56</v>
      </c>
      <c r="AX1" s="7" t="s">
        <v>58</v>
      </c>
      <c r="AY1" s="7" t="s">
        <v>98</v>
      </c>
      <c r="AZ1" s="8" t="s">
        <v>68</v>
      </c>
      <c r="BA1" s="5" t="s">
        <v>50</v>
      </c>
      <c r="BB1" s="7" t="s">
        <v>57</v>
      </c>
      <c r="BC1" s="7" t="s">
        <v>56</v>
      </c>
      <c r="BD1" s="7" t="s">
        <v>58</v>
      </c>
      <c r="BE1" s="7" t="s">
        <v>98</v>
      </c>
      <c r="BF1" s="8" t="s">
        <v>69</v>
      </c>
      <c r="BG1" s="5" t="s">
        <v>50</v>
      </c>
      <c r="BH1" s="7" t="s">
        <v>57</v>
      </c>
      <c r="BI1" s="7" t="s">
        <v>56</v>
      </c>
      <c r="BJ1" s="7" t="s">
        <v>58</v>
      </c>
      <c r="BK1" s="7" t="s">
        <v>98</v>
      </c>
      <c r="BL1" s="8" t="s">
        <v>70</v>
      </c>
      <c r="BM1" s="5" t="s">
        <v>50</v>
      </c>
      <c r="BN1" s="7" t="s">
        <v>57</v>
      </c>
      <c r="BO1" s="7" t="s">
        <v>56</v>
      </c>
      <c r="BP1" s="7" t="s">
        <v>58</v>
      </c>
      <c r="BQ1" s="7" t="s">
        <v>98</v>
      </c>
      <c r="BR1" s="8" t="s">
        <v>71</v>
      </c>
      <c r="BS1" s="5" t="s">
        <v>50</v>
      </c>
      <c r="BT1" s="7" t="s">
        <v>57</v>
      </c>
      <c r="BU1" s="7" t="s">
        <v>56</v>
      </c>
      <c r="BV1" s="7" t="s">
        <v>58</v>
      </c>
      <c r="BW1" s="7" t="s">
        <v>98</v>
      </c>
      <c r="BX1" s="8" t="s">
        <v>72</v>
      </c>
      <c r="BY1" s="5" t="s">
        <v>50</v>
      </c>
      <c r="BZ1" s="7" t="s">
        <v>57</v>
      </c>
      <c r="CA1" s="7" t="s">
        <v>56</v>
      </c>
      <c r="CB1" s="7" t="s">
        <v>58</v>
      </c>
      <c r="CC1" s="7" t="s">
        <v>98</v>
      </c>
      <c r="CD1" s="8" t="s">
        <v>73</v>
      </c>
      <c r="CE1" s="5" t="s">
        <v>50</v>
      </c>
      <c r="CF1" s="7" t="s">
        <v>57</v>
      </c>
      <c r="CG1" s="7" t="s">
        <v>56</v>
      </c>
      <c r="CH1" s="7" t="s">
        <v>58</v>
      </c>
      <c r="CI1" s="7" t="s">
        <v>98</v>
      </c>
      <c r="CJ1" s="8" t="s">
        <v>74</v>
      </c>
      <c r="CK1" s="5" t="s">
        <v>50</v>
      </c>
      <c r="CL1" s="7" t="s">
        <v>57</v>
      </c>
      <c r="CM1" s="7" t="s">
        <v>56</v>
      </c>
      <c r="CN1" s="7" t="s">
        <v>58</v>
      </c>
      <c r="CO1" s="7" t="s">
        <v>98</v>
      </c>
      <c r="CP1" s="8" t="s">
        <v>75</v>
      </c>
      <c r="CQ1" s="5" t="s">
        <v>50</v>
      </c>
      <c r="CR1" s="7" t="s">
        <v>57</v>
      </c>
      <c r="CS1" s="7" t="s">
        <v>56</v>
      </c>
      <c r="CT1" s="7" t="s">
        <v>58</v>
      </c>
      <c r="CU1" s="7" t="s">
        <v>98</v>
      </c>
      <c r="CV1" s="8" t="s">
        <v>76</v>
      </c>
      <c r="CW1" s="5" t="s">
        <v>50</v>
      </c>
      <c r="CX1" s="7" t="s">
        <v>57</v>
      </c>
      <c r="CY1" s="7" t="s">
        <v>56</v>
      </c>
      <c r="CZ1" s="7" t="s">
        <v>58</v>
      </c>
      <c r="DA1" s="7" t="s">
        <v>98</v>
      </c>
      <c r="DB1" s="8" t="s">
        <v>77</v>
      </c>
      <c r="DC1" s="5" t="s">
        <v>50</v>
      </c>
      <c r="DD1" s="7" t="s">
        <v>57</v>
      </c>
      <c r="DE1" s="7" t="s">
        <v>56</v>
      </c>
      <c r="DF1" s="7" t="s">
        <v>58</v>
      </c>
      <c r="DG1" s="7" t="s">
        <v>98</v>
      </c>
      <c r="DH1" s="8" t="s">
        <v>78</v>
      </c>
      <c r="DI1" s="5" t="s">
        <v>50</v>
      </c>
      <c r="DJ1" s="7" t="s">
        <v>57</v>
      </c>
      <c r="DK1" s="7" t="s">
        <v>56</v>
      </c>
      <c r="DL1" s="7" t="s">
        <v>58</v>
      </c>
      <c r="DM1" s="7" t="s">
        <v>98</v>
      </c>
      <c r="DN1" s="8" t="s">
        <v>79</v>
      </c>
      <c r="DO1" s="5" t="s">
        <v>50</v>
      </c>
      <c r="DP1" s="7" t="s">
        <v>57</v>
      </c>
      <c r="DQ1" s="7" t="s">
        <v>56</v>
      </c>
      <c r="DR1" s="7" t="s">
        <v>58</v>
      </c>
      <c r="DS1" s="7" t="s">
        <v>59</v>
      </c>
      <c r="DT1" s="8" t="s">
        <v>80</v>
      </c>
      <c r="DU1" s="5" t="s">
        <v>50</v>
      </c>
      <c r="DV1" s="7" t="s">
        <v>57</v>
      </c>
      <c r="DW1" s="7" t="s">
        <v>56</v>
      </c>
      <c r="DX1" s="7" t="s">
        <v>58</v>
      </c>
      <c r="DY1" s="7" t="s">
        <v>59</v>
      </c>
      <c r="DZ1" s="8" t="s">
        <v>81</v>
      </c>
      <c r="EA1" s="5" t="s">
        <v>50</v>
      </c>
      <c r="EB1" s="7" t="s">
        <v>57</v>
      </c>
      <c r="EC1" s="7" t="s">
        <v>56</v>
      </c>
      <c r="ED1" s="7" t="s">
        <v>58</v>
      </c>
      <c r="EE1" s="7" t="s">
        <v>59</v>
      </c>
      <c r="EF1" s="8" t="s">
        <v>82</v>
      </c>
      <c r="EG1" s="5" t="s">
        <v>50</v>
      </c>
      <c r="EH1" s="7" t="s">
        <v>57</v>
      </c>
      <c r="EI1" s="7" t="s">
        <v>56</v>
      </c>
      <c r="EJ1" s="7" t="s">
        <v>58</v>
      </c>
      <c r="EK1" s="7" t="s">
        <v>59</v>
      </c>
      <c r="EL1" s="8" t="s">
        <v>83</v>
      </c>
      <c r="EM1" s="5" t="s">
        <v>50</v>
      </c>
      <c r="EN1" s="7" t="s">
        <v>57</v>
      </c>
      <c r="EO1" s="7" t="s">
        <v>56</v>
      </c>
      <c r="EP1" s="7" t="s">
        <v>58</v>
      </c>
      <c r="EQ1" s="7" t="s">
        <v>59</v>
      </c>
      <c r="ER1" s="8" t="s">
        <v>84</v>
      </c>
      <c r="ES1" s="5" t="s">
        <v>50</v>
      </c>
      <c r="ET1" s="7" t="s">
        <v>57</v>
      </c>
      <c r="EU1" s="7" t="s">
        <v>56</v>
      </c>
      <c r="EV1" s="7" t="s">
        <v>58</v>
      </c>
      <c r="EW1" s="7" t="s">
        <v>59</v>
      </c>
      <c r="EX1" s="8" t="s">
        <v>85</v>
      </c>
      <c r="EY1" s="5" t="s">
        <v>50</v>
      </c>
      <c r="EZ1" s="7" t="s">
        <v>57</v>
      </c>
      <c r="FA1" s="7" t="s">
        <v>56</v>
      </c>
      <c r="FB1" s="7" t="s">
        <v>58</v>
      </c>
      <c r="FC1" s="7" t="s">
        <v>59</v>
      </c>
      <c r="FD1" s="8" t="s">
        <v>86</v>
      </c>
      <c r="FE1" s="5" t="s">
        <v>50</v>
      </c>
      <c r="FF1" s="7" t="s">
        <v>57</v>
      </c>
      <c r="FG1" s="7" t="s">
        <v>56</v>
      </c>
      <c r="FH1" s="7" t="s">
        <v>58</v>
      </c>
      <c r="FI1" s="7" t="s">
        <v>59</v>
      </c>
      <c r="FJ1" s="8" t="s">
        <v>87</v>
      </c>
      <c r="FK1" s="5" t="s">
        <v>50</v>
      </c>
      <c r="FL1" s="7" t="s">
        <v>57</v>
      </c>
      <c r="FM1" s="7" t="s">
        <v>56</v>
      </c>
      <c r="FN1" s="7" t="s">
        <v>58</v>
      </c>
      <c r="FO1" s="7" t="s">
        <v>59</v>
      </c>
      <c r="FP1" s="8" t="s">
        <v>88</v>
      </c>
      <c r="FQ1" s="5" t="s">
        <v>50</v>
      </c>
      <c r="FR1" s="7" t="s">
        <v>57</v>
      </c>
      <c r="FS1" s="7" t="s">
        <v>56</v>
      </c>
      <c r="FT1" s="7" t="s">
        <v>58</v>
      </c>
      <c r="FU1" s="7" t="s">
        <v>59</v>
      </c>
      <c r="FV1" s="8" t="s">
        <v>89</v>
      </c>
      <c r="FW1" s="5" t="s">
        <v>50</v>
      </c>
      <c r="FX1" s="7" t="s">
        <v>57</v>
      </c>
      <c r="FY1" s="7" t="s">
        <v>56</v>
      </c>
      <c r="FZ1" s="7" t="s">
        <v>58</v>
      </c>
      <c r="GA1" s="7" t="s">
        <v>59</v>
      </c>
      <c r="GB1" s="8" t="s">
        <v>90</v>
      </c>
      <c r="GC1" s="5" t="s">
        <v>50</v>
      </c>
      <c r="GD1" s="7" t="s">
        <v>57</v>
      </c>
      <c r="GE1" s="7" t="s">
        <v>56</v>
      </c>
      <c r="GF1" s="7" t="s">
        <v>58</v>
      </c>
      <c r="GG1" s="7" t="s">
        <v>59</v>
      </c>
      <c r="GH1" s="8" t="s">
        <v>91</v>
      </c>
      <c r="GI1" s="5" t="s">
        <v>50</v>
      </c>
      <c r="GJ1" s="7" t="s">
        <v>57</v>
      </c>
      <c r="GK1" s="7" t="s">
        <v>56</v>
      </c>
      <c r="GL1" s="7" t="s">
        <v>58</v>
      </c>
      <c r="GM1" s="7" t="s">
        <v>59</v>
      </c>
      <c r="GN1" s="8" t="s">
        <v>92</v>
      </c>
      <c r="GO1" s="5" t="s">
        <v>50</v>
      </c>
      <c r="GP1" s="7" t="s">
        <v>57</v>
      </c>
      <c r="GQ1" s="7" t="s">
        <v>56</v>
      </c>
      <c r="GR1" s="7" t="s">
        <v>58</v>
      </c>
      <c r="GS1" s="7" t="s">
        <v>59</v>
      </c>
      <c r="GT1" s="8" t="s">
        <v>93</v>
      </c>
      <c r="GU1" s="5" t="s">
        <v>50</v>
      </c>
      <c r="GV1" s="7" t="s">
        <v>57</v>
      </c>
      <c r="GW1" s="7" t="s">
        <v>56</v>
      </c>
      <c r="GX1" s="7" t="s">
        <v>58</v>
      </c>
      <c r="GY1" s="7" t="s">
        <v>59</v>
      </c>
      <c r="GZ1" s="8" t="s">
        <v>94</v>
      </c>
      <c r="HA1" s="5" t="s">
        <v>50</v>
      </c>
      <c r="HB1" s="7" t="s">
        <v>57</v>
      </c>
      <c r="HC1" s="7" t="s">
        <v>56</v>
      </c>
      <c r="HD1" s="7" t="s">
        <v>58</v>
      </c>
      <c r="HE1" s="7" t="s">
        <v>59</v>
      </c>
      <c r="HF1" s="9" t="s">
        <v>53</v>
      </c>
      <c r="HG1" s="8" t="s">
        <v>60</v>
      </c>
      <c r="HH1" s="5" t="s">
        <v>50</v>
      </c>
      <c r="HI1" s="7" t="s">
        <v>51</v>
      </c>
      <c r="HJ1" s="7" t="s">
        <v>54</v>
      </c>
      <c r="HK1" s="7" t="s">
        <v>55</v>
      </c>
      <c r="HL1" s="7" t="s">
        <v>52</v>
      </c>
      <c r="HM1" s="8" t="s">
        <v>61</v>
      </c>
      <c r="HN1" s="5" t="s">
        <v>50</v>
      </c>
      <c r="HO1" s="7" t="s">
        <v>51</v>
      </c>
      <c r="HP1" s="7" t="s">
        <v>54</v>
      </c>
      <c r="HQ1" s="7" t="s">
        <v>55</v>
      </c>
      <c r="HR1" s="7" t="s">
        <v>52</v>
      </c>
      <c r="HS1" s="8" t="s">
        <v>62</v>
      </c>
      <c r="HT1" s="5" t="s">
        <v>50</v>
      </c>
      <c r="HU1" s="7" t="s">
        <v>51</v>
      </c>
      <c r="HV1" s="7" t="s">
        <v>54</v>
      </c>
      <c r="HW1" s="7" t="s">
        <v>55</v>
      </c>
      <c r="HX1" s="7" t="s">
        <v>52</v>
      </c>
      <c r="HY1" s="8" t="s">
        <v>63</v>
      </c>
      <c r="HZ1" s="5" t="s">
        <v>50</v>
      </c>
      <c r="IA1" s="7" t="s">
        <v>51</v>
      </c>
      <c r="IB1" s="7" t="s">
        <v>54</v>
      </c>
      <c r="IC1" s="7" t="s">
        <v>55</v>
      </c>
      <c r="ID1" s="7" t="s">
        <v>52</v>
      </c>
      <c r="IE1" s="8" t="s">
        <v>64</v>
      </c>
      <c r="IF1" s="5" t="s">
        <v>50</v>
      </c>
      <c r="IG1" s="7" t="s">
        <v>51</v>
      </c>
      <c r="IH1" s="7" t="s">
        <v>54</v>
      </c>
      <c r="II1" s="7" t="s">
        <v>55</v>
      </c>
      <c r="IJ1" s="7" t="s">
        <v>52</v>
      </c>
      <c r="IK1" s="8" t="s">
        <v>65</v>
      </c>
      <c r="IL1" s="5" t="s">
        <v>50</v>
      </c>
      <c r="IM1" s="7" t="s">
        <v>51</v>
      </c>
      <c r="IN1" s="7" t="s">
        <v>54</v>
      </c>
      <c r="IO1" s="7" t="s">
        <v>55</v>
      </c>
      <c r="IP1" s="7" t="s">
        <v>52</v>
      </c>
      <c r="IQ1" s="8" t="s">
        <v>66</v>
      </c>
      <c r="IR1" s="5" t="s">
        <v>50</v>
      </c>
      <c r="IS1" s="7" t="s">
        <v>51</v>
      </c>
      <c r="IT1" s="7" t="s">
        <v>54</v>
      </c>
      <c r="IU1" s="7" t="s">
        <v>55</v>
      </c>
      <c r="IV1" s="7" t="s">
        <v>52</v>
      </c>
      <c r="IW1" s="8" t="s">
        <v>67</v>
      </c>
      <c r="IX1" s="5" t="s">
        <v>50</v>
      </c>
      <c r="IY1" s="7" t="s">
        <v>51</v>
      </c>
      <c r="IZ1" s="7" t="s">
        <v>54</v>
      </c>
      <c r="JA1" s="7" t="s">
        <v>55</v>
      </c>
      <c r="JB1" s="7" t="s">
        <v>52</v>
      </c>
      <c r="JC1" s="8" t="s">
        <v>68</v>
      </c>
      <c r="JD1" s="5" t="s">
        <v>50</v>
      </c>
      <c r="JE1" s="7" t="s">
        <v>51</v>
      </c>
      <c r="JF1" s="7" t="s">
        <v>54</v>
      </c>
      <c r="JG1" s="7" t="s">
        <v>55</v>
      </c>
      <c r="JH1" s="7" t="s">
        <v>52</v>
      </c>
      <c r="JI1" s="8" t="s">
        <v>69</v>
      </c>
      <c r="JJ1" s="5" t="s">
        <v>50</v>
      </c>
      <c r="JK1" s="7" t="s">
        <v>51</v>
      </c>
      <c r="JL1" s="7" t="s">
        <v>54</v>
      </c>
      <c r="JM1" s="7" t="s">
        <v>55</v>
      </c>
      <c r="JN1" s="7" t="s">
        <v>52</v>
      </c>
      <c r="JO1" s="8" t="s">
        <v>70</v>
      </c>
      <c r="JP1" s="5" t="s">
        <v>50</v>
      </c>
      <c r="JQ1" s="7" t="s">
        <v>51</v>
      </c>
      <c r="JR1" s="7" t="s">
        <v>54</v>
      </c>
      <c r="JS1" s="7" t="s">
        <v>55</v>
      </c>
      <c r="JT1" s="7" t="s">
        <v>52</v>
      </c>
      <c r="JU1" s="8" t="s">
        <v>71</v>
      </c>
      <c r="JV1" s="5" t="s">
        <v>50</v>
      </c>
      <c r="JW1" s="7" t="s">
        <v>51</v>
      </c>
      <c r="JX1" s="7" t="s">
        <v>54</v>
      </c>
      <c r="JY1" s="7" t="s">
        <v>55</v>
      </c>
      <c r="JZ1" s="7" t="s">
        <v>52</v>
      </c>
      <c r="KA1" s="8" t="s">
        <v>72</v>
      </c>
      <c r="KB1" s="5" t="s">
        <v>50</v>
      </c>
      <c r="KC1" s="7" t="s">
        <v>51</v>
      </c>
      <c r="KD1" s="7" t="s">
        <v>54</v>
      </c>
      <c r="KE1" s="7" t="s">
        <v>55</v>
      </c>
      <c r="KF1" s="7" t="s">
        <v>52</v>
      </c>
      <c r="KG1" s="8" t="s">
        <v>73</v>
      </c>
      <c r="KH1" s="5" t="s">
        <v>50</v>
      </c>
      <c r="KI1" s="7" t="s">
        <v>51</v>
      </c>
      <c r="KJ1" s="7" t="s">
        <v>54</v>
      </c>
      <c r="KK1" s="7" t="s">
        <v>55</v>
      </c>
      <c r="KL1" s="7" t="s">
        <v>52</v>
      </c>
      <c r="KM1" s="8" t="s">
        <v>74</v>
      </c>
      <c r="KN1" s="5" t="s">
        <v>50</v>
      </c>
      <c r="KO1" s="7" t="s">
        <v>51</v>
      </c>
      <c r="KP1" s="7" t="s">
        <v>54</v>
      </c>
      <c r="KQ1" s="7" t="s">
        <v>55</v>
      </c>
      <c r="KR1" s="7" t="s">
        <v>52</v>
      </c>
      <c r="KS1" s="8" t="s">
        <v>75</v>
      </c>
      <c r="KT1" s="5" t="s">
        <v>50</v>
      </c>
      <c r="KU1" s="7" t="s">
        <v>51</v>
      </c>
      <c r="KV1" s="7" t="s">
        <v>54</v>
      </c>
      <c r="KW1" s="7" t="s">
        <v>55</v>
      </c>
      <c r="KX1" s="7" t="s">
        <v>52</v>
      </c>
      <c r="KY1" s="8" t="s">
        <v>76</v>
      </c>
      <c r="KZ1" s="5" t="s">
        <v>50</v>
      </c>
      <c r="LA1" s="7" t="s">
        <v>51</v>
      </c>
      <c r="LB1" s="7" t="s">
        <v>54</v>
      </c>
      <c r="LC1" s="7" t="s">
        <v>55</v>
      </c>
      <c r="LD1" s="7" t="s">
        <v>52</v>
      </c>
      <c r="LE1" s="8" t="s">
        <v>77</v>
      </c>
      <c r="LF1" s="5" t="s">
        <v>50</v>
      </c>
      <c r="LG1" s="7" t="s">
        <v>51</v>
      </c>
      <c r="LH1" s="7" t="s">
        <v>54</v>
      </c>
      <c r="LI1" s="7" t="s">
        <v>55</v>
      </c>
      <c r="LJ1" s="7" t="s">
        <v>52</v>
      </c>
      <c r="LK1" s="8" t="s">
        <v>78</v>
      </c>
      <c r="LL1" s="5" t="s">
        <v>50</v>
      </c>
      <c r="LM1" s="7" t="s">
        <v>51</v>
      </c>
      <c r="LN1" s="7" t="s">
        <v>54</v>
      </c>
      <c r="LO1" s="7" t="s">
        <v>55</v>
      </c>
      <c r="LP1" s="7" t="s">
        <v>52</v>
      </c>
      <c r="LQ1" s="8" t="s">
        <v>79</v>
      </c>
      <c r="LR1" s="5" t="s">
        <v>50</v>
      </c>
      <c r="LS1" s="7" t="s">
        <v>51</v>
      </c>
      <c r="LT1" s="7" t="s">
        <v>54</v>
      </c>
      <c r="LU1" s="7" t="s">
        <v>55</v>
      </c>
      <c r="LV1" s="7" t="s">
        <v>52</v>
      </c>
      <c r="LW1" s="8" t="s">
        <v>80</v>
      </c>
      <c r="LX1" s="5" t="s">
        <v>50</v>
      </c>
      <c r="LY1" s="7" t="s">
        <v>51</v>
      </c>
      <c r="LZ1" s="7" t="s">
        <v>54</v>
      </c>
      <c r="MA1" s="7" t="s">
        <v>55</v>
      </c>
      <c r="MB1" s="7" t="s">
        <v>52</v>
      </c>
      <c r="MC1" s="8" t="s">
        <v>81</v>
      </c>
      <c r="MD1" s="5" t="s">
        <v>50</v>
      </c>
      <c r="ME1" s="7" t="s">
        <v>51</v>
      </c>
      <c r="MF1" s="7" t="s">
        <v>54</v>
      </c>
      <c r="MG1" s="7" t="s">
        <v>55</v>
      </c>
      <c r="MH1" s="7" t="s">
        <v>52</v>
      </c>
      <c r="MI1" s="8" t="s">
        <v>82</v>
      </c>
      <c r="MJ1" s="5" t="s">
        <v>50</v>
      </c>
      <c r="MK1" s="7" t="s">
        <v>51</v>
      </c>
      <c r="ML1" s="7" t="s">
        <v>54</v>
      </c>
      <c r="MM1" s="7" t="s">
        <v>55</v>
      </c>
      <c r="MN1" s="7" t="s">
        <v>52</v>
      </c>
      <c r="MO1" s="8" t="s">
        <v>83</v>
      </c>
      <c r="MP1" s="5" t="s">
        <v>50</v>
      </c>
      <c r="MQ1" s="7" t="s">
        <v>51</v>
      </c>
      <c r="MR1" s="7" t="s">
        <v>54</v>
      </c>
      <c r="MS1" s="7" t="s">
        <v>55</v>
      </c>
      <c r="MT1" s="7" t="s">
        <v>52</v>
      </c>
      <c r="MU1" s="8" t="s">
        <v>84</v>
      </c>
      <c r="MV1" s="5" t="s">
        <v>50</v>
      </c>
      <c r="MW1" s="7" t="s">
        <v>51</v>
      </c>
      <c r="MX1" s="7" t="s">
        <v>54</v>
      </c>
      <c r="MY1" s="7" t="s">
        <v>55</v>
      </c>
      <c r="MZ1" s="7" t="s">
        <v>52</v>
      </c>
      <c r="NA1" s="8" t="s">
        <v>85</v>
      </c>
      <c r="NB1" s="5" t="s">
        <v>50</v>
      </c>
      <c r="NC1" s="7" t="s">
        <v>51</v>
      </c>
      <c r="ND1" s="7" t="s">
        <v>54</v>
      </c>
      <c r="NE1" s="7" t="s">
        <v>55</v>
      </c>
      <c r="NF1" s="7" t="s">
        <v>52</v>
      </c>
      <c r="NG1" s="8" t="s">
        <v>86</v>
      </c>
      <c r="NH1" s="5" t="s">
        <v>50</v>
      </c>
      <c r="NI1" s="7" t="s">
        <v>51</v>
      </c>
      <c r="NJ1" s="7" t="s">
        <v>54</v>
      </c>
      <c r="NK1" s="7" t="s">
        <v>55</v>
      </c>
      <c r="NL1" s="7" t="s">
        <v>52</v>
      </c>
      <c r="NM1" s="8" t="s">
        <v>87</v>
      </c>
      <c r="NN1" s="5" t="s">
        <v>50</v>
      </c>
      <c r="NO1" s="7" t="s">
        <v>51</v>
      </c>
      <c r="NP1" s="7" t="s">
        <v>54</v>
      </c>
      <c r="NQ1" s="7" t="s">
        <v>55</v>
      </c>
      <c r="NR1" s="7" t="s">
        <v>52</v>
      </c>
      <c r="NS1" s="8" t="s">
        <v>88</v>
      </c>
      <c r="NT1" s="5" t="s">
        <v>50</v>
      </c>
      <c r="NU1" s="7" t="s">
        <v>51</v>
      </c>
      <c r="NV1" s="7" t="s">
        <v>54</v>
      </c>
      <c r="NW1" s="7" t="s">
        <v>55</v>
      </c>
      <c r="NX1" s="7" t="s">
        <v>52</v>
      </c>
      <c r="NY1" s="8" t="s">
        <v>89</v>
      </c>
      <c r="NZ1" s="5" t="s">
        <v>50</v>
      </c>
      <c r="OA1" s="7" t="s">
        <v>51</v>
      </c>
      <c r="OB1" s="7" t="s">
        <v>54</v>
      </c>
      <c r="OC1" s="7" t="s">
        <v>55</v>
      </c>
      <c r="OD1" s="7" t="s">
        <v>52</v>
      </c>
      <c r="OE1" s="8" t="s">
        <v>90</v>
      </c>
      <c r="OF1" s="5" t="s">
        <v>50</v>
      </c>
      <c r="OG1" s="7" t="s">
        <v>51</v>
      </c>
      <c r="OH1" s="7" t="s">
        <v>54</v>
      </c>
      <c r="OI1" s="7" t="s">
        <v>55</v>
      </c>
      <c r="OJ1" s="7" t="s">
        <v>52</v>
      </c>
      <c r="OK1" s="8" t="s">
        <v>91</v>
      </c>
      <c r="OL1" s="5" t="s">
        <v>50</v>
      </c>
      <c r="OM1" s="7" t="s">
        <v>51</v>
      </c>
      <c r="ON1" s="7" t="s">
        <v>54</v>
      </c>
      <c r="OO1" s="7" t="s">
        <v>55</v>
      </c>
      <c r="OP1" s="7" t="s">
        <v>52</v>
      </c>
      <c r="OQ1" s="8" t="s">
        <v>92</v>
      </c>
      <c r="OR1" s="5" t="s">
        <v>50</v>
      </c>
      <c r="OS1" s="7" t="s">
        <v>51</v>
      </c>
      <c r="OT1" s="7" t="s">
        <v>54</v>
      </c>
      <c r="OU1" s="7" t="s">
        <v>55</v>
      </c>
      <c r="OV1" s="7" t="s">
        <v>52</v>
      </c>
      <c r="OW1" s="8" t="s">
        <v>93</v>
      </c>
      <c r="OX1" s="5" t="s">
        <v>50</v>
      </c>
      <c r="OY1" s="7" t="s">
        <v>51</v>
      </c>
      <c r="OZ1" s="7" t="s">
        <v>54</v>
      </c>
      <c r="PA1" s="7" t="s">
        <v>55</v>
      </c>
      <c r="PB1" s="7" t="s">
        <v>52</v>
      </c>
      <c r="PC1" s="8" t="s">
        <v>94</v>
      </c>
      <c r="PD1" s="5" t="s">
        <v>50</v>
      </c>
      <c r="PE1" s="7" t="s">
        <v>51</v>
      </c>
      <c r="PF1" s="7" t="s">
        <v>54</v>
      </c>
      <c r="PG1" s="7" t="s">
        <v>55</v>
      </c>
      <c r="PH1" s="7" t="s">
        <v>52</v>
      </c>
    </row>
    <row r="2" spans="1:424">
      <c r="A2" s="182" t="e">
        <f>#REF!</f>
        <v>#REF!</v>
      </c>
      <c r="B2" s="182"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183"/>
      <c r="B3" s="183"/>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27" priority="74">
      <formula>#REF!="×"</formula>
    </cfRule>
  </conditionalFormatting>
  <conditionalFormatting sqref="HB1:HE1">
    <cfRule type="expression" dxfId="126" priority="73">
      <formula>#REF!="×"</formula>
    </cfRule>
  </conditionalFormatting>
  <conditionalFormatting sqref="HI1:HL1">
    <cfRule type="expression" dxfId="125" priority="2">
      <formula>#REF!="×"</formula>
    </cfRule>
  </conditionalFormatting>
  <conditionalFormatting sqref="PE1:PH1">
    <cfRule type="expression" dxfId="124"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3910-BD2D-4089-A3C1-B605D656CF20}">
  <sheetPr>
    <tabColor rgb="FFFFC000"/>
  </sheetPr>
  <dimension ref="A1:W66"/>
  <sheetViews>
    <sheetView tabSelected="1" view="pageBreakPreview" zoomScale="70" zoomScaleNormal="85" zoomScaleSheetLayoutView="70" workbookViewId="0"/>
  </sheetViews>
  <sheetFormatPr defaultColWidth="9" defaultRowHeight="13.5"/>
  <cols>
    <col min="1" max="1" width="46.875" style="20" customWidth="1"/>
    <col min="2" max="4" width="15.125" style="67" customWidth="1"/>
    <col min="5" max="5" width="6.5" style="67" customWidth="1"/>
    <col min="6" max="6" width="21.75" style="20" customWidth="1"/>
    <col min="7" max="7" width="47" style="20" customWidth="1"/>
    <col min="8" max="10" width="15.125" style="67" customWidth="1"/>
    <col min="11" max="11" width="20.375" style="20" customWidth="1"/>
    <col min="12" max="12" width="2.75" style="64" customWidth="1"/>
    <col min="13" max="13" width="46.875" style="20" customWidth="1"/>
    <col min="14" max="16" width="15.125" style="67" customWidth="1"/>
    <col min="17" max="17" width="6.5" style="67" customWidth="1"/>
    <col min="18" max="18" width="21.75" style="20" customWidth="1"/>
    <col min="19" max="19" width="47" style="20" customWidth="1"/>
    <col min="20" max="22" width="15.125" style="67" customWidth="1"/>
    <col min="23" max="23" width="20.375" style="20" customWidth="1"/>
    <col min="24" max="27" width="9" style="20" customWidth="1"/>
    <col min="28" max="16384" width="9" style="20"/>
  </cols>
  <sheetData>
    <row r="1" spans="1:23" ht="25.5" customHeight="1">
      <c r="A1" s="13" t="s">
        <v>182</v>
      </c>
      <c r="B1" s="14"/>
      <c r="C1" s="14"/>
      <c r="D1" s="14"/>
      <c r="E1" s="14"/>
      <c r="F1" s="15"/>
      <c r="G1" s="13"/>
      <c r="H1" s="16"/>
      <c r="I1" s="17"/>
      <c r="J1" s="17"/>
      <c r="K1" s="18"/>
      <c r="L1" s="19"/>
      <c r="M1" s="13" t="s">
        <v>182</v>
      </c>
      <c r="N1" s="14"/>
      <c r="O1" s="14"/>
      <c r="P1" s="14"/>
      <c r="Q1" s="14"/>
      <c r="R1" s="15"/>
      <c r="S1" s="13"/>
      <c r="T1" s="16"/>
      <c r="U1" s="17"/>
      <c r="V1" s="17"/>
      <c r="W1" s="18"/>
    </row>
    <row r="2" spans="1:23" ht="21.75" thickBot="1">
      <c r="A2" s="190" t="s">
        <v>117</v>
      </c>
      <c r="B2" s="191"/>
      <c r="C2" s="191"/>
      <c r="D2" s="191"/>
      <c r="E2" s="191"/>
      <c r="F2" s="191"/>
      <c r="G2" s="191"/>
      <c r="H2" s="191"/>
      <c r="I2" s="191"/>
      <c r="J2" s="191"/>
      <c r="K2" s="191"/>
      <c r="L2" s="23"/>
      <c r="M2" s="190" t="s">
        <v>117</v>
      </c>
      <c r="N2" s="191"/>
      <c r="O2" s="191"/>
      <c r="P2" s="191"/>
      <c r="Q2" s="191"/>
      <c r="R2" s="191"/>
      <c r="S2" s="191"/>
      <c r="T2" s="191"/>
      <c r="U2" s="191"/>
      <c r="V2" s="191"/>
      <c r="W2" s="191"/>
    </row>
    <row r="3" spans="1:23" ht="21.75" thickBot="1">
      <c r="A3" s="21"/>
      <c r="B3" s="22"/>
      <c r="C3" s="22"/>
      <c r="D3" s="22"/>
      <c r="E3" s="22"/>
      <c r="F3" s="24" t="s">
        <v>154</v>
      </c>
      <c r="G3" s="22"/>
      <c r="H3" s="22"/>
      <c r="I3" s="22"/>
      <c r="J3" s="22"/>
      <c r="K3" s="24" t="s">
        <v>155</v>
      </c>
      <c r="L3" s="25"/>
      <c r="M3" s="21"/>
      <c r="N3" s="22"/>
      <c r="O3" s="22"/>
      <c r="P3" s="22"/>
      <c r="Q3" s="22"/>
      <c r="R3" s="24" t="s">
        <v>154</v>
      </c>
      <c r="S3" s="22"/>
      <c r="T3" s="22"/>
      <c r="U3" s="22"/>
      <c r="V3" s="22"/>
      <c r="W3" s="24" t="s">
        <v>155</v>
      </c>
    </row>
    <row r="4" spans="1:23" ht="31.5" customHeight="1">
      <c r="A4" s="26" t="s">
        <v>164</v>
      </c>
      <c r="B4" s="27"/>
      <c r="C4" s="27"/>
      <c r="D4" s="27"/>
      <c r="E4" s="27"/>
      <c r="F4" s="69"/>
      <c r="G4" s="26" t="s">
        <v>109</v>
      </c>
      <c r="H4" s="27"/>
      <c r="I4" s="27"/>
      <c r="J4" s="27"/>
      <c r="K4" s="29">
        <f>SUM($K$11:$K$15)</f>
        <v>0</v>
      </c>
      <c r="L4" s="30"/>
      <c r="M4" s="26" t="s">
        <v>164</v>
      </c>
      <c r="N4" s="27"/>
      <c r="O4" s="27"/>
      <c r="P4" s="27"/>
      <c r="Q4" s="27"/>
      <c r="R4" s="69" t="s">
        <v>167</v>
      </c>
      <c r="S4" s="26" t="s">
        <v>166</v>
      </c>
      <c r="T4" s="27"/>
      <c r="U4" s="27"/>
      <c r="V4" s="27"/>
      <c r="W4" s="31">
        <f>SUM($K$11:$K$15)</f>
        <v>0</v>
      </c>
    </row>
    <row r="5" spans="1:23" ht="31.5" customHeight="1">
      <c r="A5" s="26"/>
      <c r="B5" s="27"/>
      <c r="C5" s="27"/>
      <c r="D5" s="27"/>
      <c r="E5" s="27"/>
      <c r="F5" s="28"/>
      <c r="G5" s="32" t="s">
        <v>108</v>
      </c>
      <c r="H5" s="27"/>
      <c r="I5" s="27"/>
      <c r="J5" s="27"/>
      <c r="K5" s="70">
        <v>0</v>
      </c>
      <c r="L5" s="30"/>
      <c r="M5" s="26"/>
      <c r="N5" s="27"/>
      <c r="O5" s="27"/>
      <c r="P5" s="27"/>
      <c r="Q5" s="27"/>
      <c r="R5" s="73"/>
      <c r="S5" s="32" t="s">
        <v>108</v>
      </c>
      <c r="T5" s="27"/>
      <c r="U5" s="27"/>
      <c r="V5" s="27"/>
      <c r="W5" s="70">
        <v>0</v>
      </c>
    </row>
    <row r="6" spans="1:23" ht="31.5" customHeight="1">
      <c r="A6" s="26" t="s">
        <v>115</v>
      </c>
      <c r="B6" s="27"/>
      <c r="C6" s="27"/>
      <c r="D6" s="27"/>
      <c r="E6" s="27"/>
      <c r="F6" s="71">
        <f>'【訪看】対象施設（複数・法人）'!A5</f>
        <v>2</v>
      </c>
      <c r="G6" s="32" t="s">
        <v>113</v>
      </c>
      <c r="H6" s="27"/>
      <c r="I6" s="27"/>
      <c r="J6" s="27"/>
      <c r="K6" s="29">
        <f>ROUNDDOWN(K4-K5,-3)</f>
        <v>0</v>
      </c>
      <c r="L6" s="30"/>
      <c r="M6" s="26" t="s">
        <v>115</v>
      </c>
      <c r="N6" s="27"/>
      <c r="O6" s="27"/>
      <c r="P6" s="27"/>
      <c r="Q6" s="27"/>
      <c r="R6" s="74">
        <f>'【訪看】対象施設（複数・法人）'!I5</f>
        <v>4</v>
      </c>
      <c r="S6" s="32" t="s">
        <v>113</v>
      </c>
      <c r="T6" s="27"/>
      <c r="U6" s="27"/>
      <c r="V6" s="27"/>
      <c r="W6" s="31">
        <f>ROUNDDOWN(W4-W5,-3)</f>
        <v>0</v>
      </c>
    </row>
    <row r="7" spans="1:23" ht="31.5" customHeight="1">
      <c r="A7" s="26" t="s">
        <v>152</v>
      </c>
      <c r="B7" s="27"/>
      <c r="C7" s="27"/>
      <c r="D7" s="27"/>
      <c r="E7" s="27"/>
      <c r="F7" s="72" t="str">
        <f>IF(K6&gt;=K7,"○","×")</f>
        <v>×</v>
      </c>
      <c r="G7" s="26" t="s">
        <v>129</v>
      </c>
      <c r="H7" s="27"/>
      <c r="I7" s="27"/>
      <c r="J7" s="27"/>
      <c r="K7" s="29">
        <f>'【訪看】対象施設（複数・法人）'!E4</f>
        <v>456000</v>
      </c>
      <c r="L7" s="30"/>
      <c r="M7" s="26" t="s">
        <v>152</v>
      </c>
      <c r="N7" s="27"/>
      <c r="O7" s="27"/>
      <c r="P7" s="27"/>
      <c r="Q7" s="27"/>
      <c r="R7" s="75" t="str">
        <f>IF(W6&gt;=W7,"○","×")</f>
        <v>×</v>
      </c>
      <c r="S7" s="26" t="s">
        <v>129</v>
      </c>
      <c r="T7" s="27"/>
      <c r="U7" s="27"/>
      <c r="V7" s="27"/>
      <c r="W7" s="31">
        <f>'【訪看】対象施設（複数・法人）'!M4</f>
        <v>912000</v>
      </c>
    </row>
    <row r="8" spans="1:23" ht="75" customHeight="1">
      <c r="A8" s="33"/>
      <c r="B8" s="34"/>
      <c r="C8" s="34"/>
      <c r="D8" s="34"/>
      <c r="E8" s="34"/>
      <c r="F8" s="35"/>
      <c r="G8" s="33"/>
      <c r="H8" s="34"/>
      <c r="I8" s="34"/>
      <c r="J8" s="34"/>
      <c r="K8" s="31"/>
      <c r="L8" s="36"/>
      <c r="M8" s="33"/>
      <c r="N8" s="34"/>
      <c r="O8" s="34"/>
      <c r="P8" s="34"/>
      <c r="Q8" s="34"/>
      <c r="R8" s="35"/>
      <c r="S8" s="33"/>
      <c r="T8" s="34"/>
      <c r="U8" s="34"/>
      <c r="V8" s="34"/>
      <c r="W8" s="31"/>
    </row>
    <row r="9" spans="1:23" ht="41.25" customHeight="1">
      <c r="A9" s="37" t="s">
        <v>156</v>
      </c>
      <c r="B9" s="199" t="s">
        <v>183</v>
      </c>
      <c r="C9" s="200"/>
      <c r="D9" s="200"/>
      <c r="E9" s="200"/>
      <c r="F9" s="201"/>
      <c r="G9" s="192" t="s">
        <v>53</v>
      </c>
      <c r="H9" s="192"/>
      <c r="I9" s="192"/>
      <c r="J9" s="192"/>
      <c r="K9" s="193"/>
      <c r="L9" s="36"/>
      <c r="M9" s="37" t="s">
        <v>156</v>
      </c>
      <c r="N9" s="199" t="s">
        <v>183</v>
      </c>
      <c r="O9" s="200"/>
      <c r="P9" s="200"/>
      <c r="Q9" s="200"/>
      <c r="R9" s="201"/>
      <c r="S9" s="192" t="s">
        <v>53</v>
      </c>
      <c r="T9" s="192"/>
      <c r="U9" s="192"/>
      <c r="V9" s="192"/>
      <c r="W9" s="193"/>
    </row>
    <row r="10" spans="1:23" ht="66" customHeight="1">
      <c r="A10" s="38" t="s">
        <v>157</v>
      </c>
      <c r="B10" s="39" t="s">
        <v>97</v>
      </c>
      <c r="C10" s="39" t="s">
        <v>106</v>
      </c>
      <c r="D10" s="39" t="s">
        <v>96</v>
      </c>
      <c r="E10" s="202" t="s">
        <v>158</v>
      </c>
      <c r="F10" s="203"/>
      <c r="G10" s="204" t="s">
        <v>159</v>
      </c>
      <c r="H10" s="205"/>
      <c r="I10" s="205"/>
      <c r="J10" s="205"/>
      <c r="K10" s="206"/>
      <c r="L10" s="40"/>
      <c r="M10" s="38" t="s">
        <v>157</v>
      </c>
      <c r="N10" s="39" t="s">
        <v>97</v>
      </c>
      <c r="O10" s="39" t="s">
        <v>106</v>
      </c>
      <c r="P10" s="39" t="s">
        <v>96</v>
      </c>
      <c r="Q10" s="202" t="s">
        <v>158</v>
      </c>
      <c r="R10" s="203"/>
      <c r="S10" s="204" t="s">
        <v>159</v>
      </c>
      <c r="T10" s="205"/>
      <c r="U10" s="205"/>
      <c r="V10" s="205"/>
      <c r="W10" s="206"/>
    </row>
    <row r="11" spans="1:23" ht="50.25" customHeight="1">
      <c r="A11" s="41" t="s">
        <v>160</v>
      </c>
      <c r="B11" s="42"/>
      <c r="C11" s="43"/>
      <c r="D11" s="44"/>
      <c r="E11" s="207"/>
      <c r="F11" s="208"/>
      <c r="G11" s="45"/>
      <c r="H11" s="46"/>
      <c r="I11" s="47"/>
      <c r="J11" s="48"/>
      <c r="K11" s="49">
        <f>B11*C11*D11</f>
        <v>0</v>
      </c>
      <c r="L11" s="50"/>
      <c r="M11" s="41" t="s">
        <v>160</v>
      </c>
      <c r="N11" s="42"/>
      <c r="O11" s="43"/>
      <c r="P11" s="44"/>
      <c r="Q11" s="207"/>
      <c r="R11" s="208"/>
      <c r="S11" s="45"/>
      <c r="T11" s="46"/>
      <c r="U11" s="47"/>
      <c r="V11" s="48"/>
      <c r="W11" s="49">
        <f>N11*O11*P11</f>
        <v>0</v>
      </c>
    </row>
    <row r="12" spans="1:23" ht="57" customHeight="1">
      <c r="A12" s="41" t="s">
        <v>161</v>
      </c>
      <c r="B12" s="42"/>
      <c r="C12" s="43"/>
      <c r="D12" s="44"/>
      <c r="E12" s="207"/>
      <c r="F12" s="208"/>
      <c r="G12" s="45"/>
      <c r="H12" s="46"/>
      <c r="I12" s="47"/>
      <c r="J12" s="48"/>
      <c r="K12" s="49">
        <f>B12*C12*D12</f>
        <v>0</v>
      </c>
      <c r="L12" s="51"/>
      <c r="M12" s="41" t="s">
        <v>161</v>
      </c>
      <c r="N12" s="42">
        <v>24</v>
      </c>
      <c r="O12" s="43">
        <v>3500</v>
      </c>
      <c r="P12" s="44">
        <v>2</v>
      </c>
      <c r="Q12" s="207">
        <v>3500</v>
      </c>
      <c r="R12" s="208"/>
      <c r="S12" s="45"/>
      <c r="T12" s="46"/>
      <c r="U12" s="47"/>
      <c r="V12" s="48"/>
      <c r="W12" s="49">
        <f>N12*O12*P12</f>
        <v>168000</v>
      </c>
    </row>
    <row r="13" spans="1:23" ht="80.25" customHeight="1">
      <c r="A13" s="41" t="s">
        <v>184</v>
      </c>
      <c r="B13" s="42"/>
      <c r="C13" s="43"/>
      <c r="D13" s="44"/>
      <c r="E13" s="209"/>
      <c r="F13" s="210"/>
      <c r="G13" s="45"/>
      <c r="H13" s="46"/>
      <c r="I13" s="47"/>
      <c r="J13" s="48"/>
      <c r="K13" s="49">
        <f>B13*C13*D13</f>
        <v>0</v>
      </c>
      <c r="L13" s="51"/>
      <c r="M13" s="41" t="s">
        <v>184</v>
      </c>
      <c r="N13" s="42"/>
      <c r="O13" s="43"/>
      <c r="P13" s="44"/>
      <c r="Q13" s="209"/>
      <c r="R13" s="210"/>
      <c r="S13" s="45"/>
      <c r="T13" s="46"/>
      <c r="U13" s="47"/>
      <c r="V13" s="48"/>
      <c r="W13" s="49">
        <f>N13*O13*P13</f>
        <v>0</v>
      </c>
    </row>
    <row r="14" spans="1:23" ht="42.75" customHeight="1">
      <c r="A14" s="41" t="s">
        <v>162</v>
      </c>
      <c r="B14" s="42"/>
      <c r="C14" s="43"/>
      <c r="D14" s="52"/>
      <c r="E14" s="211"/>
      <c r="F14" s="212"/>
      <c r="G14" s="45"/>
      <c r="H14" s="46"/>
      <c r="I14" s="47"/>
      <c r="J14" s="53"/>
      <c r="K14" s="49">
        <f>B14*C14*D14</f>
        <v>0</v>
      </c>
      <c r="L14" s="51"/>
      <c r="M14" s="41" t="s">
        <v>162</v>
      </c>
      <c r="N14" s="42">
        <v>24</v>
      </c>
      <c r="O14" s="43">
        <v>8666.6659999999993</v>
      </c>
      <c r="P14" s="52">
        <v>4</v>
      </c>
      <c r="Q14" s="211"/>
      <c r="R14" s="212"/>
      <c r="S14" s="45"/>
      <c r="T14" s="46"/>
      <c r="U14" s="47"/>
      <c r="V14" s="53"/>
      <c r="W14" s="49">
        <f>N14*O14*P14</f>
        <v>831999.93599999999</v>
      </c>
    </row>
    <row r="15" spans="1:23" ht="73.5" customHeight="1">
      <c r="A15" s="194"/>
      <c r="B15" s="195"/>
      <c r="C15" s="195"/>
      <c r="D15" s="195"/>
      <c r="E15" s="195"/>
      <c r="F15" s="196"/>
      <c r="G15" s="197" t="s">
        <v>185</v>
      </c>
      <c r="H15" s="198"/>
      <c r="I15" s="198"/>
      <c r="J15" s="198"/>
      <c r="K15" s="49">
        <f>'【訪看】別紙（2％超部分）（複数・法人）'!I4+'【訪看】別紙（2％超部分）（複数・法人）'!I5+'【訪看】別紙（2％超部分）（複数・法人）'!I6</f>
        <v>0</v>
      </c>
      <c r="L15" s="51"/>
      <c r="M15" s="194"/>
      <c r="N15" s="195"/>
      <c r="O15" s="195"/>
      <c r="P15" s="195"/>
      <c r="Q15" s="195"/>
      <c r="R15" s="196"/>
      <c r="S15" s="197" t="s">
        <v>185</v>
      </c>
      <c r="T15" s="198"/>
      <c r="U15" s="198"/>
      <c r="V15" s="198"/>
      <c r="W15" s="49">
        <f>'【訪看】別紙（2％超部分）（複数・法人）'!U4+'【訪看】別紙（2％超部分）（複数・法人）'!U5+'【訪看】別紙（2％超部分）（複数・法人）'!U6</f>
        <v>0</v>
      </c>
    </row>
    <row r="16" spans="1:23" ht="55.5" customHeight="1">
      <c r="A16" s="187" t="s">
        <v>163</v>
      </c>
      <c r="B16" s="188"/>
      <c r="C16" s="188"/>
      <c r="D16" s="188"/>
      <c r="E16" s="188"/>
      <c r="F16" s="188"/>
      <c r="G16" s="188"/>
      <c r="H16" s="188"/>
      <c r="I16" s="188"/>
      <c r="J16" s="188"/>
      <c r="K16" s="189"/>
      <c r="L16" s="54"/>
      <c r="M16" s="187" t="s">
        <v>163</v>
      </c>
      <c r="N16" s="188"/>
      <c r="O16" s="188"/>
      <c r="P16" s="188"/>
      <c r="Q16" s="188"/>
      <c r="R16" s="188"/>
      <c r="S16" s="188"/>
      <c r="T16" s="188"/>
      <c r="U16" s="188"/>
      <c r="V16" s="188"/>
      <c r="W16" s="189"/>
    </row>
    <row r="17" spans="1:23" ht="72.75" customHeight="1">
      <c r="A17" s="55" t="s">
        <v>186</v>
      </c>
      <c r="B17" s="56" t="s">
        <v>97</v>
      </c>
      <c r="C17" s="56" t="s">
        <v>116</v>
      </c>
      <c r="D17" s="56" t="s">
        <v>96</v>
      </c>
      <c r="E17" s="213" t="s">
        <v>158</v>
      </c>
      <c r="F17" s="214"/>
      <c r="G17" s="184" t="s">
        <v>159</v>
      </c>
      <c r="H17" s="185"/>
      <c r="I17" s="185"/>
      <c r="J17" s="185"/>
      <c r="K17" s="186"/>
      <c r="L17" s="57"/>
      <c r="M17" s="55" t="s">
        <v>186</v>
      </c>
      <c r="N17" s="56" t="s">
        <v>97</v>
      </c>
      <c r="O17" s="56" t="s">
        <v>116</v>
      </c>
      <c r="P17" s="56" t="s">
        <v>96</v>
      </c>
      <c r="Q17" s="213" t="s">
        <v>158</v>
      </c>
      <c r="R17" s="214"/>
      <c r="S17" s="184" t="s">
        <v>159</v>
      </c>
      <c r="T17" s="185"/>
      <c r="U17" s="185"/>
      <c r="V17" s="185"/>
      <c r="W17" s="186"/>
    </row>
    <row r="18" spans="1:23" ht="50.25" customHeight="1">
      <c r="A18" s="41" t="s">
        <v>160</v>
      </c>
      <c r="B18" s="42"/>
      <c r="C18" s="43"/>
      <c r="D18" s="44"/>
      <c r="E18" s="207"/>
      <c r="F18" s="208"/>
      <c r="G18" s="45"/>
      <c r="H18" s="46"/>
      <c r="I18" s="47"/>
      <c r="J18" s="48"/>
      <c r="K18" s="49">
        <f>B18*C18*D18</f>
        <v>0</v>
      </c>
      <c r="L18" s="58"/>
      <c r="M18" s="41" t="s">
        <v>160</v>
      </c>
      <c r="N18" s="42"/>
      <c r="O18" s="43"/>
      <c r="P18" s="44"/>
      <c r="Q18" s="207"/>
      <c r="R18" s="208"/>
      <c r="S18" s="45"/>
      <c r="T18" s="46"/>
      <c r="U18" s="47"/>
      <c r="V18" s="48"/>
      <c r="W18" s="49">
        <f>N18*O18*P18</f>
        <v>0</v>
      </c>
    </row>
    <row r="19" spans="1:23" ht="57" customHeight="1">
      <c r="A19" s="41" t="s">
        <v>161</v>
      </c>
      <c r="B19" s="42"/>
      <c r="C19" s="43"/>
      <c r="D19" s="44"/>
      <c r="E19" s="207"/>
      <c r="F19" s="208"/>
      <c r="G19" s="45"/>
      <c r="H19" s="46"/>
      <c r="I19" s="47"/>
      <c r="J19" s="48"/>
      <c r="K19" s="49">
        <f t="shared" ref="K19:K21" si="0">B19*C19*D19</f>
        <v>0</v>
      </c>
      <c r="L19" s="51"/>
      <c r="M19" s="41" t="s">
        <v>161</v>
      </c>
      <c r="N19" s="42">
        <v>20</v>
      </c>
      <c r="O19" s="43">
        <v>4000</v>
      </c>
      <c r="P19" s="44">
        <v>2</v>
      </c>
      <c r="Q19" s="207">
        <v>4000</v>
      </c>
      <c r="R19" s="208"/>
      <c r="S19" s="45"/>
      <c r="T19" s="46"/>
      <c r="U19" s="47"/>
      <c r="V19" s="48"/>
      <c r="W19" s="49">
        <f t="shared" ref="W19:W21" si="1">N19*O19*P19</f>
        <v>160000</v>
      </c>
    </row>
    <row r="20" spans="1:23" ht="80.25" customHeight="1">
      <c r="A20" s="41" t="s">
        <v>184</v>
      </c>
      <c r="B20" s="42"/>
      <c r="C20" s="43"/>
      <c r="D20" s="44"/>
      <c r="E20" s="209"/>
      <c r="F20" s="210"/>
      <c r="G20" s="45"/>
      <c r="H20" s="46"/>
      <c r="I20" s="47"/>
      <c r="J20" s="48"/>
      <c r="K20" s="49">
        <f t="shared" si="0"/>
        <v>0</v>
      </c>
      <c r="L20" s="51"/>
      <c r="M20" s="41" t="s">
        <v>184</v>
      </c>
      <c r="N20" s="42"/>
      <c r="O20" s="43"/>
      <c r="P20" s="44"/>
      <c r="Q20" s="209"/>
      <c r="R20" s="210"/>
      <c r="S20" s="45"/>
      <c r="T20" s="46"/>
      <c r="U20" s="47"/>
      <c r="V20" s="48"/>
      <c r="W20" s="49">
        <f t="shared" si="1"/>
        <v>0</v>
      </c>
    </row>
    <row r="21" spans="1:23" ht="42.75" customHeight="1">
      <c r="A21" s="41" t="s">
        <v>162</v>
      </c>
      <c r="B21" s="42"/>
      <c r="C21" s="43"/>
      <c r="D21" s="52"/>
      <c r="E21" s="211"/>
      <c r="F21" s="212"/>
      <c r="G21" s="45"/>
      <c r="H21" s="46"/>
      <c r="I21" s="47"/>
      <c r="J21" s="53"/>
      <c r="K21" s="49">
        <f t="shared" si="0"/>
        <v>0</v>
      </c>
      <c r="L21" s="51"/>
      <c r="M21" s="41" t="s">
        <v>162</v>
      </c>
      <c r="N21" s="42">
        <v>20</v>
      </c>
      <c r="O21" s="43">
        <v>10000</v>
      </c>
      <c r="P21" s="52">
        <v>4</v>
      </c>
      <c r="Q21" s="211"/>
      <c r="R21" s="212"/>
      <c r="S21" s="45"/>
      <c r="T21" s="46"/>
      <c r="U21" s="47"/>
      <c r="V21" s="53"/>
      <c r="W21" s="49">
        <f t="shared" si="1"/>
        <v>800000</v>
      </c>
    </row>
    <row r="22" spans="1:23" ht="72.75" customHeight="1">
      <c r="A22" s="55" t="s">
        <v>187</v>
      </c>
      <c r="B22" s="56" t="s">
        <v>97</v>
      </c>
      <c r="C22" s="56" t="s">
        <v>116</v>
      </c>
      <c r="D22" s="56" t="s">
        <v>96</v>
      </c>
      <c r="E22" s="213" t="s">
        <v>158</v>
      </c>
      <c r="F22" s="214"/>
      <c r="G22" s="184" t="s">
        <v>159</v>
      </c>
      <c r="H22" s="185"/>
      <c r="I22" s="185"/>
      <c r="J22" s="185"/>
      <c r="K22" s="186"/>
      <c r="L22" s="51"/>
      <c r="M22" s="55" t="s">
        <v>187</v>
      </c>
      <c r="N22" s="56" t="s">
        <v>97</v>
      </c>
      <c r="O22" s="56" t="s">
        <v>116</v>
      </c>
      <c r="P22" s="56" t="s">
        <v>96</v>
      </c>
      <c r="Q22" s="213" t="s">
        <v>158</v>
      </c>
      <c r="R22" s="214"/>
      <c r="S22" s="184" t="s">
        <v>159</v>
      </c>
      <c r="T22" s="185"/>
      <c r="U22" s="185"/>
      <c r="V22" s="185"/>
      <c r="W22" s="186"/>
    </row>
    <row r="23" spans="1:23" ht="50.25" customHeight="1">
      <c r="A23" s="41" t="s">
        <v>160</v>
      </c>
      <c r="B23" s="42"/>
      <c r="C23" s="43"/>
      <c r="D23" s="44"/>
      <c r="E23" s="207"/>
      <c r="F23" s="208"/>
      <c r="G23" s="45"/>
      <c r="H23" s="46"/>
      <c r="I23" s="47"/>
      <c r="J23" s="48"/>
      <c r="K23" s="49">
        <f>B23*C23*D23</f>
        <v>0</v>
      </c>
      <c r="L23" s="58"/>
      <c r="M23" s="41" t="s">
        <v>160</v>
      </c>
      <c r="N23" s="42"/>
      <c r="O23" s="43"/>
      <c r="P23" s="44"/>
      <c r="Q23" s="207"/>
      <c r="R23" s="208"/>
      <c r="S23" s="45"/>
      <c r="T23" s="46"/>
      <c r="U23" s="47"/>
      <c r="V23" s="48"/>
      <c r="W23" s="49">
        <f>N23*O23*P23</f>
        <v>0</v>
      </c>
    </row>
    <row r="24" spans="1:23" ht="57" customHeight="1">
      <c r="A24" s="41" t="s">
        <v>161</v>
      </c>
      <c r="B24" s="42"/>
      <c r="C24" s="43"/>
      <c r="D24" s="44"/>
      <c r="E24" s="207"/>
      <c r="F24" s="208"/>
      <c r="G24" s="45"/>
      <c r="H24" s="46"/>
      <c r="I24" s="47"/>
      <c r="J24" s="48"/>
      <c r="K24" s="49">
        <f t="shared" ref="K24:K26" si="2">B24*C24*D24</f>
        <v>0</v>
      </c>
      <c r="L24" s="51"/>
      <c r="M24" s="41" t="s">
        <v>161</v>
      </c>
      <c r="N24" s="42">
        <v>4</v>
      </c>
      <c r="O24" s="43">
        <v>1000</v>
      </c>
      <c r="P24" s="44">
        <v>2</v>
      </c>
      <c r="Q24" s="207">
        <v>1000</v>
      </c>
      <c r="R24" s="208"/>
      <c r="S24" s="45"/>
      <c r="T24" s="46"/>
      <c r="U24" s="47"/>
      <c r="V24" s="48"/>
      <c r="W24" s="49">
        <f t="shared" ref="W24:W26" si="3">N24*O24*P24</f>
        <v>8000</v>
      </c>
    </row>
    <row r="25" spans="1:23" ht="80.25" customHeight="1">
      <c r="A25" s="41" t="s">
        <v>184</v>
      </c>
      <c r="B25" s="42"/>
      <c r="C25" s="43"/>
      <c r="D25" s="44"/>
      <c r="E25" s="209"/>
      <c r="F25" s="210"/>
      <c r="G25" s="45"/>
      <c r="H25" s="46"/>
      <c r="I25" s="47"/>
      <c r="J25" s="48"/>
      <c r="K25" s="49">
        <f t="shared" si="2"/>
        <v>0</v>
      </c>
      <c r="L25" s="51"/>
      <c r="M25" s="41" t="s">
        <v>184</v>
      </c>
      <c r="N25" s="42"/>
      <c r="O25" s="43"/>
      <c r="P25" s="44"/>
      <c r="Q25" s="209"/>
      <c r="R25" s="210"/>
      <c r="S25" s="45"/>
      <c r="T25" s="46"/>
      <c r="U25" s="47"/>
      <c r="V25" s="48"/>
      <c r="W25" s="49">
        <f t="shared" si="3"/>
        <v>0</v>
      </c>
    </row>
    <row r="26" spans="1:23" ht="42.75" customHeight="1">
      <c r="A26" s="41" t="s">
        <v>162</v>
      </c>
      <c r="B26" s="42"/>
      <c r="C26" s="43"/>
      <c r="D26" s="52"/>
      <c r="E26" s="211"/>
      <c r="F26" s="212"/>
      <c r="G26" s="45"/>
      <c r="H26" s="46"/>
      <c r="I26" s="47"/>
      <c r="J26" s="53"/>
      <c r="K26" s="49">
        <f t="shared" si="2"/>
        <v>0</v>
      </c>
      <c r="L26" s="51"/>
      <c r="M26" s="41" t="s">
        <v>162</v>
      </c>
      <c r="N26" s="42">
        <v>4</v>
      </c>
      <c r="O26" s="43">
        <v>2000</v>
      </c>
      <c r="P26" s="52">
        <v>4</v>
      </c>
      <c r="Q26" s="211"/>
      <c r="R26" s="212"/>
      <c r="S26" s="45"/>
      <c r="T26" s="46"/>
      <c r="U26" s="47"/>
      <c r="V26" s="53"/>
      <c r="W26" s="49">
        <f t="shared" si="3"/>
        <v>32000</v>
      </c>
    </row>
    <row r="27" spans="1:23" ht="72.75" customHeight="1">
      <c r="A27" s="55" t="s">
        <v>188</v>
      </c>
      <c r="B27" s="56" t="s">
        <v>97</v>
      </c>
      <c r="C27" s="56" t="s">
        <v>116</v>
      </c>
      <c r="D27" s="56" t="s">
        <v>96</v>
      </c>
      <c r="E27" s="213" t="s">
        <v>158</v>
      </c>
      <c r="F27" s="214"/>
      <c r="G27" s="184" t="s">
        <v>159</v>
      </c>
      <c r="H27" s="185"/>
      <c r="I27" s="185"/>
      <c r="J27" s="185"/>
      <c r="K27" s="186"/>
      <c r="L27" s="51"/>
      <c r="M27" s="55" t="s">
        <v>188</v>
      </c>
      <c r="N27" s="56" t="s">
        <v>97</v>
      </c>
      <c r="O27" s="56" t="s">
        <v>116</v>
      </c>
      <c r="P27" s="56" t="s">
        <v>96</v>
      </c>
      <c r="Q27" s="213" t="s">
        <v>158</v>
      </c>
      <c r="R27" s="214"/>
      <c r="S27" s="184" t="s">
        <v>159</v>
      </c>
      <c r="T27" s="185"/>
      <c r="U27" s="185"/>
      <c r="V27" s="185"/>
      <c r="W27" s="186"/>
    </row>
    <row r="28" spans="1:23" ht="50.25" customHeight="1">
      <c r="A28" s="41" t="s">
        <v>160</v>
      </c>
      <c r="B28" s="42"/>
      <c r="C28" s="43"/>
      <c r="D28" s="44"/>
      <c r="E28" s="207"/>
      <c r="F28" s="208"/>
      <c r="G28" s="45"/>
      <c r="H28" s="46"/>
      <c r="I28" s="47"/>
      <c r="J28" s="48"/>
      <c r="K28" s="49">
        <f>B28*C28*D28</f>
        <v>0</v>
      </c>
      <c r="L28" s="58"/>
      <c r="M28" s="41" t="s">
        <v>160</v>
      </c>
      <c r="N28" s="42"/>
      <c r="O28" s="43"/>
      <c r="P28" s="44"/>
      <c r="Q28" s="207"/>
      <c r="R28" s="208"/>
      <c r="S28" s="45"/>
      <c r="T28" s="46"/>
      <c r="U28" s="47"/>
      <c r="V28" s="48"/>
      <c r="W28" s="49">
        <f>N28*O28*P28</f>
        <v>0</v>
      </c>
    </row>
    <row r="29" spans="1:23" ht="57" customHeight="1">
      <c r="A29" s="41" t="s">
        <v>161</v>
      </c>
      <c r="B29" s="42"/>
      <c r="C29" s="43"/>
      <c r="D29" s="44"/>
      <c r="E29" s="207"/>
      <c r="F29" s="208"/>
      <c r="G29" s="45"/>
      <c r="H29" s="46"/>
      <c r="I29" s="47"/>
      <c r="J29" s="48"/>
      <c r="K29" s="49">
        <f t="shared" ref="K29:K31" si="4">B29*C29*D29</f>
        <v>0</v>
      </c>
      <c r="L29" s="51"/>
      <c r="M29" s="41" t="s">
        <v>161</v>
      </c>
      <c r="N29" s="42"/>
      <c r="O29" s="43"/>
      <c r="P29" s="44"/>
      <c r="Q29" s="207"/>
      <c r="R29" s="208"/>
      <c r="S29" s="45"/>
      <c r="T29" s="46"/>
      <c r="U29" s="47"/>
      <c r="V29" s="48"/>
      <c r="W29" s="49">
        <f t="shared" ref="W29:W31" si="5">N29*O29*P29</f>
        <v>0</v>
      </c>
    </row>
    <row r="30" spans="1:23" ht="80.25" customHeight="1">
      <c r="A30" s="41" t="s">
        <v>184</v>
      </c>
      <c r="B30" s="42"/>
      <c r="C30" s="43"/>
      <c r="D30" s="44"/>
      <c r="E30" s="209"/>
      <c r="F30" s="210"/>
      <c r="G30" s="45"/>
      <c r="H30" s="46"/>
      <c r="I30" s="47"/>
      <c r="J30" s="48"/>
      <c r="K30" s="49">
        <f t="shared" si="4"/>
        <v>0</v>
      </c>
      <c r="L30" s="51"/>
      <c r="M30" s="41" t="s">
        <v>184</v>
      </c>
      <c r="N30" s="42"/>
      <c r="O30" s="43"/>
      <c r="P30" s="44"/>
      <c r="Q30" s="209"/>
      <c r="R30" s="210"/>
      <c r="S30" s="45"/>
      <c r="T30" s="46"/>
      <c r="U30" s="47"/>
      <c r="V30" s="48"/>
      <c r="W30" s="49">
        <f t="shared" si="5"/>
        <v>0</v>
      </c>
    </row>
    <row r="31" spans="1:23" ht="42.75" customHeight="1">
      <c r="A31" s="41" t="s">
        <v>162</v>
      </c>
      <c r="B31" s="42"/>
      <c r="C31" s="43"/>
      <c r="D31" s="52"/>
      <c r="E31" s="211"/>
      <c r="F31" s="212"/>
      <c r="G31" s="45"/>
      <c r="H31" s="46"/>
      <c r="I31" s="47"/>
      <c r="J31" s="53"/>
      <c r="K31" s="49">
        <f t="shared" si="4"/>
        <v>0</v>
      </c>
      <c r="L31" s="51"/>
      <c r="M31" s="41" t="s">
        <v>162</v>
      </c>
      <c r="N31" s="42"/>
      <c r="O31" s="43"/>
      <c r="P31" s="52"/>
      <c r="Q31" s="211"/>
      <c r="R31" s="212"/>
      <c r="S31" s="45"/>
      <c r="T31" s="46"/>
      <c r="U31" s="47"/>
      <c r="V31" s="53"/>
      <c r="W31" s="49">
        <f t="shared" si="5"/>
        <v>0</v>
      </c>
    </row>
    <row r="32" spans="1:23" ht="72.75" customHeight="1">
      <c r="A32" s="59" t="s">
        <v>189</v>
      </c>
      <c r="B32" s="56" t="s">
        <v>97</v>
      </c>
      <c r="C32" s="56" t="s">
        <v>116</v>
      </c>
      <c r="D32" s="56" t="s">
        <v>96</v>
      </c>
      <c r="E32" s="213" t="s">
        <v>158</v>
      </c>
      <c r="F32" s="214"/>
      <c r="G32" s="184" t="s">
        <v>159</v>
      </c>
      <c r="H32" s="185"/>
      <c r="I32" s="185"/>
      <c r="J32" s="185"/>
      <c r="K32" s="186"/>
      <c r="L32" s="51"/>
      <c r="M32" s="59" t="s">
        <v>189</v>
      </c>
      <c r="N32" s="56" t="s">
        <v>97</v>
      </c>
      <c r="O32" s="56" t="s">
        <v>116</v>
      </c>
      <c r="P32" s="56" t="s">
        <v>96</v>
      </c>
      <c r="Q32" s="213" t="s">
        <v>158</v>
      </c>
      <c r="R32" s="214"/>
      <c r="S32" s="184" t="s">
        <v>159</v>
      </c>
      <c r="T32" s="185"/>
      <c r="U32" s="185"/>
      <c r="V32" s="185"/>
      <c r="W32" s="186"/>
    </row>
    <row r="33" spans="1:23" ht="50.25" customHeight="1">
      <c r="A33" s="41" t="s">
        <v>160</v>
      </c>
      <c r="B33" s="42"/>
      <c r="C33" s="43"/>
      <c r="D33" s="44"/>
      <c r="E33" s="207"/>
      <c r="F33" s="208"/>
      <c r="G33" s="45"/>
      <c r="H33" s="46"/>
      <c r="I33" s="47"/>
      <c r="J33" s="48"/>
      <c r="K33" s="49">
        <f>B33*C33*D33</f>
        <v>0</v>
      </c>
      <c r="L33" s="58"/>
      <c r="M33" s="41" t="s">
        <v>160</v>
      </c>
      <c r="N33" s="42"/>
      <c r="O33" s="43"/>
      <c r="P33" s="44"/>
      <c r="Q33" s="207"/>
      <c r="R33" s="208"/>
      <c r="S33" s="45"/>
      <c r="T33" s="46"/>
      <c r="U33" s="47"/>
      <c r="V33" s="48"/>
      <c r="W33" s="49">
        <f>N33*O33*P33</f>
        <v>0</v>
      </c>
    </row>
    <row r="34" spans="1:23" ht="57" customHeight="1">
      <c r="A34" s="41" t="s">
        <v>161</v>
      </c>
      <c r="B34" s="42"/>
      <c r="C34" s="43"/>
      <c r="D34" s="44"/>
      <c r="E34" s="207"/>
      <c r="F34" s="208"/>
      <c r="G34" s="45"/>
      <c r="H34" s="46"/>
      <c r="I34" s="47"/>
      <c r="J34" s="48"/>
      <c r="K34" s="49">
        <f t="shared" ref="K34:K36" si="6">B34*C34*D34</f>
        <v>0</v>
      </c>
      <c r="L34" s="51"/>
      <c r="M34" s="41" t="s">
        <v>161</v>
      </c>
      <c r="N34" s="42"/>
      <c r="O34" s="43"/>
      <c r="P34" s="44"/>
      <c r="Q34" s="207"/>
      <c r="R34" s="208"/>
      <c r="S34" s="45"/>
      <c r="T34" s="46"/>
      <c r="U34" s="47"/>
      <c r="V34" s="48"/>
      <c r="W34" s="49">
        <f t="shared" ref="W34:W36" si="7">N34*O34*P34</f>
        <v>0</v>
      </c>
    </row>
    <row r="35" spans="1:23" ht="80.25" customHeight="1">
      <c r="A35" s="41" t="s">
        <v>184</v>
      </c>
      <c r="B35" s="42"/>
      <c r="C35" s="43"/>
      <c r="D35" s="44"/>
      <c r="E35" s="209"/>
      <c r="F35" s="210"/>
      <c r="G35" s="45"/>
      <c r="H35" s="46"/>
      <c r="I35" s="47"/>
      <c r="J35" s="48"/>
      <c r="K35" s="49">
        <f t="shared" si="6"/>
        <v>0</v>
      </c>
      <c r="L35" s="51"/>
      <c r="M35" s="41" t="s">
        <v>184</v>
      </c>
      <c r="N35" s="42"/>
      <c r="O35" s="43"/>
      <c r="P35" s="44"/>
      <c r="Q35" s="209"/>
      <c r="R35" s="210"/>
      <c r="S35" s="45"/>
      <c r="T35" s="46"/>
      <c r="U35" s="47"/>
      <c r="V35" s="48"/>
      <c r="W35" s="49">
        <f t="shared" si="7"/>
        <v>0</v>
      </c>
    </row>
    <row r="36" spans="1:23" ht="42.75" customHeight="1">
      <c r="A36" s="41" t="s">
        <v>162</v>
      </c>
      <c r="B36" s="42"/>
      <c r="C36" s="43"/>
      <c r="D36" s="52"/>
      <c r="E36" s="211"/>
      <c r="F36" s="212"/>
      <c r="G36" s="45"/>
      <c r="H36" s="46"/>
      <c r="I36" s="47"/>
      <c r="J36" s="53"/>
      <c r="K36" s="49">
        <f t="shared" si="6"/>
        <v>0</v>
      </c>
      <c r="L36" s="51"/>
      <c r="M36" s="41" t="s">
        <v>162</v>
      </c>
      <c r="N36" s="42"/>
      <c r="O36" s="43"/>
      <c r="P36" s="52"/>
      <c r="Q36" s="211"/>
      <c r="R36" s="212"/>
      <c r="S36" s="45"/>
      <c r="T36" s="46"/>
      <c r="U36" s="47"/>
      <c r="V36" s="53"/>
      <c r="W36" s="49">
        <f t="shared" si="7"/>
        <v>0</v>
      </c>
    </row>
    <row r="37" spans="1:23" ht="72.75" customHeight="1">
      <c r="A37" s="59" t="s">
        <v>190</v>
      </c>
      <c r="B37" s="56" t="s">
        <v>97</v>
      </c>
      <c r="C37" s="56" t="s">
        <v>116</v>
      </c>
      <c r="D37" s="56" t="s">
        <v>96</v>
      </c>
      <c r="E37" s="213" t="s">
        <v>158</v>
      </c>
      <c r="F37" s="214"/>
      <c r="G37" s="184" t="s">
        <v>159</v>
      </c>
      <c r="H37" s="185"/>
      <c r="I37" s="185"/>
      <c r="J37" s="185"/>
      <c r="K37" s="186"/>
      <c r="L37" s="51"/>
      <c r="M37" s="59" t="s">
        <v>190</v>
      </c>
      <c r="N37" s="56" t="s">
        <v>97</v>
      </c>
      <c r="O37" s="56" t="s">
        <v>116</v>
      </c>
      <c r="P37" s="56" t="s">
        <v>96</v>
      </c>
      <c r="Q37" s="213" t="s">
        <v>158</v>
      </c>
      <c r="R37" s="214"/>
      <c r="S37" s="184" t="s">
        <v>159</v>
      </c>
      <c r="T37" s="185"/>
      <c r="U37" s="185"/>
      <c r="V37" s="185"/>
      <c r="W37" s="186"/>
    </row>
    <row r="38" spans="1:23" ht="50.25" customHeight="1">
      <c r="A38" s="41" t="s">
        <v>160</v>
      </c>
      <c r="B38" s="42"/>
      <c r="C38" s="43"/>
      <c r="D38" s="44"/>
      <c r="E38" s="207"/>
      <c r="F38" s="208"/>
      <c r="G38" s="45"/>
      <c r="H38" s="46"/>
      <c r="I38" s="47"/>
      <c r="J38" s="48"/>
      <c r="K38" s="49">
        <f>B38*C38*D38</f>
        <v>0</v>
      </c>
      <c r="L38" s="58"/>
      <c r="M38" s="41" t="s">
        <v>160</v>
      </c>
      <c r="N38" s="42"/>
      <c r="O38" s="43"/>
      <c r="P38" s="44"/>
      <c r="Q38" s="207"/>
      <c r="R38" s="208"/>
      <c r="S38" s="45"/>
      <c r="T38" s="46"/>
      <c r="U38" s="47"/>
      <c r="V38" s="48"/>
      <c r="W38" s="49">
        <f>N38*O38*P38</f>
        <v>0</v>
      </c>
    </row>
    <row r="39" spans="1:23" ht="57" customHeight="1">
      <c r="A39" s="41" t="s">
        <v>161</v>
      </c>
      <c r="B39" s="42"/>
      <c r="C39" s="43"/>
      <c r="D39" s="44"/>
      <c r="E39" s="207"/>
      <c r="F39" s="208"/>
      <c r="G39" s="45"/>
      <c r="H39" s="46"/>
      <c r="I39" s="47"/>
      <c r="J39" s="48"/>
      <c r="K39" s="49">
        <f t="shared" ref="K39:K41" si="8">B39*C39*D39</f>
        <v>0</v>
      </c>
      <c r="L39" s="51"/>
      <c r="M39" s="41" t="s">
        <v>161</v>
      </c>
      <c r="N39" s="42"/>
      <c r="O39" s="43"/>
      <c r="P39" s="44"/>
      <c r="Q39" s="207"/>
      <c r="R39" s="208"/>
      <c r="S39" s="45"/>
      <c r="T39" s="46"/>
      <c r="U39" s="47"/>
      <c r="V39" s="48"/>
      <c r="W39" s="49">
        <f t="shared" ref="W39:W41" si="9">N39*O39*P39</f>
        <v>0</v>
      </c>
    </row>
    <row r="40" spans="1:23" ht="80.25" customHeight="1">
      <c r="A40" s="41" t="s">
        <v>184</v>
      </c>
      <c r="B40" s="42"/>
      <c r="C40" s="43"/>
      <c r="D40" s="44"/>
      <c r="E40" s="209"/>
      <c r="F40" s="210"/>
      <c r="G40" s="45"/>
      <c r="H40" s="46"/>
      <c r="I40" s="47"/>
      <c r="J40" s="48"/>
      <c r="K40" s="49">
        <f t="shared" si="8"/>
        <v>0</v>
      </c>
      <c r="L40" s="51"/>
      <c r="M40" s="41" t="s">
        <v>184</v>
      </c>
      <c r="N40" s="42"/>
      <c r="O40" s="43"/>
      <c r="P40" s="44"/>
      <c r="Q40" s="209"/>
      <c r="R40" s="210"/>
      <c r="S40" s="45"/>
      <c r="T40" s="46"/>
      <c r="U40" s="47"/>
      <c r="V40" s="48"/>
      <c r="W40" s="49">
        <f t="shared" si="9"/>
        <v>0</v>
      </c>
    </row>
    <row r="41" spans="1:23" ht="42.75" customHeight="1">
      <c r="A41" s="41" t="s">
        <v>162</v>
      </c>
      <c r="B41" s="42"/>
      <c r="C41" s="43"/>
      <c r="D41" s="52"/>
      <c r="E41" s="211"/>
      <c r="F41" s="212"/>
      <c r="G41" s="45"/>
      <c r="H41" s="46"/>
      <c r="I41" s="47"/>
      <c r="J41" s="53"/>
      <c r="K41" s="49">
        <f t="shared" si="8"/>
        <v>0</v>
      </c>
      <c r="L41" s="51"/>
      <c r="M41" s="41" t="s">
        <v>162</v>
      </c>
      <c r="N41" s="42"/>
      <c r="O41" s="43"/>
      <c r="P41" s="52"/>
      <c r="Q41" s="211"/>
      <c r="R41" s="212"/>
      <c r="S41" s="45"/>
      <c r="T41" s="46"/>
      <c r="U41" s="47"/>
      <c r="V41" s="53"/>
      <c r="W41" s="49">
        <f t="shared" si="9"/>
        <v>0</v>
      </c>
    </row>
    <row r="42" spans="1:23" ht="72.75" customHeight="1">
      <c r="A42" s="59" t="s">
        <v>191</v>
      </c>
      <c r="B42" s="56" t="s">
        <v>97</v>
      </c>
      <c r="C42" s="56" t="s">
        <v>116</v>
      </c>
      <c r="D42" s="56" t="s">
        <v>96</v>
      </c>
      <c r="E42" s="213" t="s">
        <v>158</v>
      </c>
      <c r="F42" s="214"/>
      <c r="G42" s="184" t="s">
        <v>159</v>
      </c>
      <c r="H42" s="185"/>
      <c r="I42" s="185"/>
      <c r="J42" s="185"/>
      <c r="K42" s="186"/>
      <c r="L42" s="51"/>
      <c r="M42" s="59" t="s">
        <v>191</v>
      </c>
      <c r="N42" s="56" t="s">
        <v>97</v>
      </c>
      <c r="O42" s="56" t="s">
        <v>116</v>
      </c>
      <c r="P42" s="56" t="s">
        <v>96</v>
      </c>
      <c r="Q42" s="213" t="s">
        <v>158</v>
      </c>
      <c r="R42" s="214"/>
      <c r="S42" s="184" t="s">
        <v>159</v>
      </c>
      <c r="T42" s="185"/>
      <c r="U42" s="185"/>
      <c r="V42" s="185"/>
      <c r="W42" s="186"/>
    </row>
    <row r="43" spans="1:23" ht="50.25" customHeight="1">
      <c r="A43" s="41" t="s">
        <v>160</v>
      </c>
      <c r="B43" s="42"/>
      <c r="C43" s="43"/>
      <c r="D43" s="44"/>
      <c r="E43" s="207"/>
      <c r="F43" s="208"/>
      <c r="G43" s="45"/>
      <c r="H43" s="46"/>
      <c r="I43" s="47"/>
      <c r="J43" s="48"/>
      <c r="K43" s="49">
        <f>B43*C43*D43</f>
        <v>0</v>
      </c>
      <c r="L43" s="58"/>
      <c r="M43" s="41" t="s">
        <v>160</v>
      </c>
      <c r="N43" s="42"/>
      <c r="O43" s="43"/>
      <c r="P43" s="44"/>
      <c r="Q43" s="207"/>
      <c r="R43" s="208"/>
      <c r="S43" s="45"/>
      <c r="T43" s="46"/>
      <c r="U43" s="47"/>
      <c r="V43" s="48"/>
      <c r="W43" s="49">
        <f>N43*O43*P43</f>
        <v>0</v>
      </c>
    </row>
    <row r="44" spans="1:23" ht="57" customHeight="1">
      <c r="A44" s="41" t="s">
        <v>161</v>
      </c>
      <c r="B44" s="42"/>
      <c r="C44" s="43"/>
      <c r="D44" s="44"/>
      <c r="E44" s="207"/>
      <c r="F44" s="208"/>
      <c r="G44" s="45"/>
      <c r="H44" s="46"/>
      <c r="I44" s="47"/>
      <c r="J44" s="48"/>
      <c r="K44" s="49">
        <f t="shared" ref="K44:K46" si="10">B44*C44*D44</f>
        <v>0</v>
      </c>
      <c r="L44" s="51"/>
      <c r="M44" s="41" t="s">
        <v>161</v>
      </c>
      <c r="N44" s="42"/>
      <c r="O44" s="43"/>
      <c r="P44" s="44"/>
      <c r="Q44" s="207"/>
      <c r="R44" s="208"/>
      <c r="S44" s="45"/>
      <c r="T44" s="46"/>
      <c r="U44" s="47"/>
      <c r="V44" s="48"/>
      <c r="W44" s="49">
        <f t="shared" ref="W44:W46" si="11">N44*O44*P44</f>
        <v>0</v>
      </c>
    </row>
    <row r="45" spans="1:23" ht="80.25" customHeight="1">
      <c r="A45" s="41" t="s">
        <v>184</v>
      </c>
      <c r="B45" s="42"/>
      <c r="C45" s="43"/>
      <c r="D45" s="44"/>
      <c r="E45" s="209"/>
      <c r="F45" s="210"/>
      <c r="G45" s="45"/>
      <c r="H45" s="46"/>
      <c r="I45" s="47"/>
      <c r="J45" s="48"/>
      <c r="K45" s="49">
        <f t="shared" si="10"/>
        <v>0</v>
      </c>
      <c r="L45" s="51"/>
      <c r="M45" s="41" t="s">
        <v>184</v>
      </c>
      <c r="N45" s="42"/>
      <c r="O45" s="43"/>
      <c r="P45" s="44"/>
      <c r="Q45" s="209"/>
      <c r="R45" s="210"/>
      <c r="S45" s="45"/>
      <c r="T45" s="46"/>
      <c r="U45" s="47"/>
      <c r="V45" s="48"/>
      <c r="W45" s="49">
        <f t="shared" si="11"/>
        <v>0</v>
      </c>
    </row>
    <row r="46" spans="1:23" ht="42.75" customHeight="1">
      <c r="A46" s="41" t="s">
        <v>162</v>
      </c>
      <c r="B46" s="42"/>
      <c r="C46" s="43"/>
      <c r="D46" s="52"/>
      <c r="E46" s="211"/>
      <c r="F46" s="212"/>
      <c r="G46" s="45"/>
      <c r="H46" s="46"/>
      <c r="I46" s="47"/>
      <c r="J46" s="53"/>
      <c r="K46" s="49">
        <f t="shared" si="10"/>
        <v>0</v>
      </c>
      <c r="L46" s="51"/>
      <c r="M46" s="41" t="s">
        <v>162</v>
      </c>
      <c r="N46" s="42"/>
      <c r="O46" s="43"/>
      <c r="P46" s="52"/>
      <c r="Q46" s="211"/>
      <c r="R46" s="212"/>
      <c r="S46" s="45"/>
      <c r="T46" s="46"/>
      <c r="U46" s="47"/>
      <c r="V46" s="53"/>
      <c r="W46" s="49">
        <f t="shared" si="11"/>
        <v>0</v>
      </c>
    </row>
    <row r="47" spans="1:23" ht="72.75" customHeight="1">
      <c r="A47" s="59" t="s">
        <v>192</v>
      </c>
      <c r="B47" s="56" t="s">
        <v>97</v>
      </c>
      <c r="C47" s="56" t="s">
        <v>116</v>
      </c>
      <c r="D47" s="56" t="s">
        <v>96</v>
      </c>
      <c r="E47" s="213" t="s">
        <v>158</v>
      </c>
      <c r="F47" s="214"/>
      <c r="G47" s="184" t="s">
        <v>159</v>
      </c>
      <c r="H47" s="185"/>
      <c r="I47" s="185"/>
      <c r="J47" s="185"/>
      <c r="K47" s="186"/>
      <c r="L47" s="51"/>
      <c r="M47" s="59" t="s">
        <v>192</v>
      </c>
      <c r="N47" s="56" t="s">
        <v>97</v>
      </c>
      <c r="O47" s="56" t="s">
        <v>116</v>
      </c>
      <c r="P47" s="56" t="s">
        <v>96</v>
      </c>
      <c r="Q47" s="213" t="s">
        <v>158</v>
      </c>
      <c r="R47" s="214"/>
      <c r="S47" s="184" t="s">
        <v>159</v>
      </c>
      <c r="T47" s="185"/>
      <c r="U47" s="185"/>
      <c r="V47" s="185"/>
      <c r="W47" s="186"/>
    </row>
    <row r="48" spans="1:23" ht="50.25" customHeight="1">
      <c r="A48" s="41" t="s">
        <v>160</v>
      </c>
      <c r="B48" s="60"/>
      <c r="C48" s="61"/>
      <c r="D48" s="62"/>
      <c r="E48" s="217"/>
      <c r="F48" s="218"/>
      <c r="G48" s="45"/>
      <c r="H48" s="46"/>
      <c r="I48" s="47"/>
      <c r="J48" s="48"/>
      <c r="K48" s="63">
        <f>B48*C48*D48</f>
        <v>0</v>
      </c>
      <c r="M48" s="41" t="s">
        <v>160</v>
      </c>
      <c r="N48" s="60"/>
      <c r="O48" s="61"/>
      <c r="P48" s="62"/>
      <c r="Q48" s="217"/>
      <c r="R48" s="218"/>
      <c r="S48" s="45"/>
      <c r="T48" s="46"/>
      <c r="U48" s="47"/>
      <c r="V48" s="48"/>
      <c r="W48" s="63">
        <f>N48*O48*P48</f>
        <v>0</v>
      </c>
    </row>
    <row r="49" spans="1:23" ht="57" customHeight="1">
      <c r="A49" s="41" t="s">
        <v>161</v>
      </c>
      <c r="B49" s="60"/>
      <c r="C49" s="61"/>
      <c r="D49" s="62"/>
      <c r="E49" s="217"/>
      <c r="F49" s="218"/>
      <c r="G49" s="45"/>
      <c r="H49" s="46"/>
      <c r="I49" s="47"/>
      <c r="J49" s="48"/>
      <c r="K49" s="63">
        <f t="shared" ref="K49:K51" si="12">B49*C49*D49</f>
        <v>0</v>
      </c>
      <c r="M49" s="41" t="s">
        <v>161</v>
      </c>
      <c r="N49" s="60"/>
      <c r="O49" s="61"/>
      <c r="P49" s="62"/>
      <c r="Q49" s="217"/>
      <c r="R49" s="218"/>
      <c r="S49" s="45"/>
      <c r="T49" s="46"/>
      <c r="U49" s="47"/>
      <c r="V49" s="48"/>
      <c r="W49" s="63">
        <f t="shared" ref="W49:W51" si="13">N49*O49*P49</f>
        <v>0</v>
      </c>
    </row>
    <row r="50" spans="1:23" ht="80.25" customHeight="1">
      <c r="A50" s="41" t="s">
        <v>184</v>
      </c>
      <c r="B50" s="60"/>
      <c r="C50" s="61"/>
      <c r="D50" s="62"/>
      <c r="E50" s="194"/>
      <c r="F50" s="196"/>
      <c r="G50" s="45"/>
      <c r="H50" s="46"/>
      <c r="I50" s="47"/>
      <c r="J50" s="48"/>
      <c r="K50" s="63">
        <f t="shared" si="12"/>
        <v>0</v>
      </c>
      <c r="M50" s="41" t="s">
        <v>184</v>
      </c>
      <c r="N50" s="60"/>
      <c r="O50" s="61"/>
      <c r="P50" s="62"/>
      <c r="Q50" s="194"/>
      <c r="R50" s="196"/>
      <c r="S50" s="45"/>
      <c r="T50" s="46"/>
      <c r="U50" s="47"/>
      <c r="V50" s="48"/>
      <c r="W50" s="63">
        <f t="shared" si="13"/>
        <v>0</v>
      </c>
    </row>
    <row r="51" spans="1:23" ht="42.75" customHeight="1">
      <c r="A51" s="41" t="s">
        <v>162</v>
      </c>
      <c r="B51" s="60"/>
      <c r="C51" s="61"/>
      <c r="D51" s="52"/>
      <c r="E51" s="215"/>
      <c r="F51" s="216"/>
      <c r="G51" s="45"/>
      <c r="H51" s="46"/>
      <c r="I51" s="47"/>
      <c r="J51" s="53"/>
      <c r="K51" s="63">
        <f t="shared" si="12"/>
        <v>0</v>
      </c>
      <c r="M51" s="41" t="s">
        <v>162</v>
      </c>
      <c r="N51" s="60"/>
      <c r="O51" s="61"/>
      <c r="P51" s="52"/>
      <c r="Q51" s="215"/>
      <c r="R51" s="216"/>
      <c r="S51" s="45"/>
      <c r="T51" s="46"/>
      <c r="U51" s="47"/>
      <c r="V51" s="53"/>
      <c r="W51" s="63">
        <f t="shared" si="13"/>
        <v>0</v>
      </c>
    </row>
    <row r="52" spans="1:23" ht="117" customHeight="1">
      <c r="A52" s="65" t="s">
        <v>193</v>
      </c>
      <c r="B52" s="56" t="s">
        <v>97</v>
      </c>
      <c r="C52" s="56" t="s">
        <v>116</v>
      </c>
      <c r="D52" s="56" t="s">
        <v>96</v>
      </c>
      <c r="E52" s="213" t="s">
        <v>158</v>
      </c>
      <c r="F52" s="214"/>
      <c r="G52" s="184" t="s">
        <v>159</v>
      </c>
      <c r="H52" s="185"/>
      <c r="I52" s="185"/>
      <c r="J52" s="185"/>
      <c r="K52" s="186"/>
      <c r="M52" s="65" t="s">
        <v>193</v>
      </c>
      <c r="N52" s="56" t="s">
        <v>97</v>
      </c>
      <c r="O52" s="56" t="s">
        <v>116</v>
      </c>
      <c r="P52" s="56" t="s">
        <v>96</v>
      </c>
      <c r="Q52" s="213" t="s">
        <v>158</v>
      </c>
      <c r="R52" s="214"/>
      <c r="S52" s="184" t="s">
        <v>159</v>
      </c>
      <c r="T52" s="185"/>
      <c r="U52" s="185"/>
      <c r="V52" s="185"/>
      <c r="W52" s="186"/>
    </row>
    <row r="53" spans="1:23" ht="50.25" customHeight="1">
      <c r="A53" s="41" t="s">
        <v>160</v>
      </c>
      <c r="B53" s="60"/>
      <c r="C53" s="61"/>
      <c r="D53" s="62"/>
      <c r="E53" s="217"/>
      <c r="F53" s="218"/>
      <c r="G53" s="45"/>
      <c r="H53" s="46"/>
      <c r="I53" s="47"/>
      <c r="J53" s="48"/>
      <c r="K53" s="63">
        <f>B53*C53*D53</f>
        <v>0</v>
      </c>
      <c r="M53" s="41" t="s">
        <v>160</v>
      </c>
      <c r="N53" s="60"/>
      <c r="O53" s="61"/>
      <c r="P53" s="62"/>
      <c r="Q53" s="217"/>
      <c r="R53" s="218"/>
      <c r="S53" s="45"/>
      <c r="T53" s="46"/>
      <c r="U53" s="47"/>
      <c r="V53" s="48"/>
      <c r="W53" s="63">
        <f>N53*O53*P53</f>
        <v>0</v>
      </c>
    </row>
    <row r="54" spans="1:23" ht="57" customHeight="1">
      <c r="A54" s="41" t="s">
        <v>161</v>
      </c>
      <c r="B54" s="60"/>
      <c r="C54" s="61"/>
      <c r="D54" s="62"/>
      <c r="E54" s="217"/>
      <c r="F54" s="218"/>
      <c r="G54" s="45"/>
      <c r="H54" s="46"/>
      <c r="I54" s="47"/>
      <c r="J54" s="48"/>
      <c r="K54" s="63">
        <f t="shared" ref="K54:K56" si="14">B54*C54*D54</f>
        <v>0</v>
      </c>
      <c r="M54" s="41" t="s">
        <v>161</v>
      </c>
      <c r="N54" s="60"/>
      <c r="O54" s="61"/>
      <c r="P54" s="62"/>
      <c r="Q54" s="217"/>
      <c r="R54" s="218"/>
      <c r="S54" s="45"/>
      <c r="T54" s="46"/>
      <c r="U54" s="47"/>
      <c r="V54" s="48"/>
      <c r="W54" s="63">
        <f t="shared" ref="W54:W56" si="15">N54*O54*P54</f>
        <v>0</v>
      </c>
    </row>
    <row r="55" spans="1:23" ht="80.25" customHeight="1">
      <c r="A55" s="41" t="s">
        <v>184</v>
      </c>
      <c r="B55" s="60"/>
      <c r="C55" s="61"/>
      <c r="D55" s="62"/>
      <c r="E55" s="194"/>
      <c r="F55" s="196"/>
      <c r="G55" s="45"/>
      <c r="H55" s="46"/>
      <c r="I55" s="47"/>
      <c r="J55" s="48"/>
      <c r="K55" s="63">
        <f t="shared" si="14"/>
        <v>0</v>
      </c>
      <c r="M55" s="41" t="s">
        <v>184</v>
      </c>
      <c r="N55" s="60"/>
      <c r="O55" s="61"/>
      <c r="P55" s="62"/>
      <c r="Q55" s="194"/>
      <c r="R55" s="196"/>
      <c r="S55" s="45"/>
      <c r="T55" s="46"/>
      <c r="U55" s="47"/>
      <c r="V55" s="48"/>
      <c r="W55" s="63">
        <f t="shared" si="15"/>
        <v>0</v>
      </c>
    </row>
    <row r="56" spans="1:23" ht="42.75" customHeight="1">
      <c r="A56" s="41" t="s">
        <v>162</v>
      </c>
      <c r="B56" s="60"/>
      <c r="C56" s="61"/>
      <c r="D56" s="52"/>
      <c r="E56" s="215"/>
      <c r="F56" s="216"/>
      <c r="G56" s="45"/>
      <c r="H56" s="46"/>
      <c r="I56" s="47"/>
      <c r="J56" s="53"/>
      <c r="K56" s="63">
        <f t="shared" si="14"/>
        <v>0</v>
      </c>
      <c r="M56" s="41" t="s">
        <v>162</v>
      </c>
      <c r="N56" s="60"/>
      <c r="O56" s="61"/>
      <c r="P56" s="52"/>
      <c r="Q56" s="215"/>
      <c r="R56" s="216"/>
      <c r="S56" s="45"/>
      <c r="T56" s="46"/>
      <c r="U56" s="47"/>
      <c r="V56" s="53"/>
      <c r="W56" s="63">
        <f t="shared" si="15"/>
        <v>0</v>
      </c>
    </row>
    <row r="57" spans="1:23" ht="16.5">
      <c r="A57" s="66"/>
      <c r="G57" s="66"/>
      <c r="M57" s="66"/>
      <c r="S57" s="66"/>
    </row>
    <row r="61" spans="1:23">
      <c r="D61" s="68"/>
      <c r="P61" s="68"/>
    </row>
    <row r="62" spans="1:23" ht="16.5">
      <c r="A62" s="66"/>
      <c r="G62" s="66"/>
      <c r="M62" s="66"/>
      <c r="S62" s="66"/>
    </row>
    <row r="66" spans="4:16">
      <c r="D66" s="68"/>
      <c r="P66" s="68"/>
    </row>
  </sheetData>
  <sheetProtection algorithmName="SHA-512" hashValue="SyTNCQIje9abR7wH+eHWuQvE5+kX5eDeQAliZjslZDYnGqzlResgkEV+MFem6cqjYIfarslz2lvuzNlGnI+CfA==" saltValue="KdcEjnQ4wNfV+/ftnclbVw==" spinCount="100000" sheet="1" objects="1" scenarios="1"/>
  <mergeCells count="120">
    <mergeCell ref="S52:W52"/>
    <mergeCell ref="Q53:R53"/>
    <mergeCell ref="Q54:R54"/>
    <mergeCell ref="Q55:R55"/>
    <mergeCell ref="Q56:R56"/>
    <mergeCell ref="Q48:R48"/>
    <mergeCell ref="Q49:R49"/>
    <mergeCell ref="Q50:R50"/>
    <mergeCell ref="Q51:R51"/>
    <mergeCell ref="Q52:R52"/>
    <mergeCell ref="Q44:R44"/>
    <mergeCell ref="Q45:R45"/>
    <mergeCell ref="Q46:R46"/>
    <mergeCell ref="Q47:R47"/>
    <mergeCell ref="S47:W47"/>
    <mergeCell ref="Q40:R40"/>
    <mergeCell ref="Q41:R41"/>
    <mergeCell ref="Q42:R42"/>
    <mergeCell ref="S42:W42"/>
    <mergeCell ref="Q43:R43"/>
    <mergeCell ref="Q36:R36"/>
    <mergeCell ref="Q37:R37"/>
    <mergeCell ref="S37:W37"/>
    <mergeCell ref="Q38:R38"/>
    <mergeCell ref="Q39:R39"/>
    <mergeCell ref="Q32:R32"/>
    <mergeCell ref="S32:W32"/>
    <mergeCell ref="Q33:R33"/>
    <mergeCell ref="Q34:R34"/>
    <mergeCell ref="Q35:R35"/>
    <mergeCell ref="S27:W27"/>
    <mergeCell ref="Q28:R28"/>
    <mergeCell ref="Q29:R29"/>
    <mergeCell ref="Q30:R30"/>
    <mergeCell ref="Q31:R31"/>
    <mergeCell ref="Q23:R23"/>
    <mergeCell ref="Q24:R24"/>
    <mergeCell ref="Q25:R25"/>
    <mergeCell ref="Q26:R26"/>
    <mergeCell ref="Q27:R27"/>
    <mergeCell ref="Q19:R19"/>
    <mergeCell ref="Q20:R20"/>
    <mergeCell ref="Q21:R21"/>
    <mergeCell ref="Q22:R22"/>
    <mergeCell ref="S22:W22"/>
    <mergeCell ref="S15:V15"/>
    <mergeCell ref="M16:W16"/>
    <mergeCell ref="Q17:R17"/>
    <mergeCell ref="S17:W17"/>
    <mergeCell ref="Q18:R18"/>
    <mergeCell ref="Q11:R11"/>
    <mergeCell ref="Q12:R12"/>
    <mergeCell ref="Q13:R13"/>
    <mergeCell ref="Q14:R14"/>
    <mergeCell ref="M15:R15"/>
    <mergeCell ref="M2:W2"/>
    <mergeCell ref="N9:R9"/>
    <mergeCell ref="S9:W9"/>
    <mergeCell ref="Q10:R10"/>
    <mergeCell ref="S10:W10"/>
    <mergeCell ref="E38:F38"/>
    <mergeCell ref="E39:F39"/>
    <mergeCell ref="E55:F55"/>
    <mergeCell ref="E56:F56"/>
    <mergeCell ref="E50:F50"/>
    <mergeCell ref="E51:F51"/>
    <mergeCell ref="E52:F52"/>
    <mergeCell ref="E53:F53"/>
    <mergeCell ref="E54:F54"/>
    <mergeCell ref="E45:F45"/>
    <mergeCell ref="E46:F46"/>
    <mergeCell ref="E47:F47"/>
    <mergeCell ref="E48:F48"/>
    <mergeCell ref="E49:F49"/>
    <mergeCell ref="G42:K42"/>
    <mergeCell ref="G47:K47"/>
    <mergeCell ref="G52:K52"/>
    <mergeCell ref="E17:F17"/>
    <mergeCell ref="E18:F18"/>
    <mergeCell ref="E19:F19"/>
    <mergeCell ref="E20:F20"/>
    <mergeCell ref="E21:F21"/>
    <mergeCell ref="E22:F22"/>
    <mergeCell ref="E23:F23"/>
    <mergeCell ref="E24:F24"/>
    <mergeCell ref="E25:F25"/>
    <mergeCell ref="E26:F26"/>
    <mergeCell ref="E27:F27"/>
    <mergeCell ref="E28:F28"/>
    <mergeCell ref="E29:F29"/>
    <mergeCell ref="G17:K17"/>
    <mergeCell ref="G22:K22"/>
    <mergeCell ref="G27:K27"/>
    <mergeCell ref="E40:F40"/>
    <mergeCell ref="E41:F41"/>
    <mergeCell ref="E42:F42"/>
    <mergeCell ref="E43:F43"/>
    <mergeCell ref="E44:F44"/>
    <mergeCell ref="G32:K32"/>
    <mergeCell ref="G37:K37"/>
    <mergeCell ref="A16:K16"/>
    <mergeCell ref="A2:K2"/>
    <mergeCell ref="G9:K9"/>
    <mergeCell ref="A15:F15"/>
    <mergeCell ref="G15:J15"/>
    <mergeCell ref="B9:F9"/>
    <mergeCell ref="E10:F10"/>
    <mergeCell ref="G10:K10"/>
    <mergeCell ref="E11:F11"/>
    <mergeCell ref="E12:F12"/>
    <mergeCell ref="E13:F13"/>
    <mergeCell ref="E14:F14"/>
    <mergeCell ref="E30:F30"/>
    <mergeCell ref="E31:F31"/>
    <mergeCell ref="E32:F32"/>
    <mergeCell ref="E33:F33"/>
    <mergeCell ref="E34:F34"/>
    <mergeCell ref="E35:F35"/>
    <mergeCell ref="E36:F36"/>
    <mergeCell ref="E37:F37"/>
  </mergeCells>
  <phoneticPr fontId="31"/>
  <conditionalFormatting sqref="A13">
    <cfRule type="expression" dxfId="123" priority="113">
      <formula>#REF!="×"</formula>
    </cfRule>
  </conditionalFormatting>
  <conditionalFormatting sqref="A15:A16">
    <cfRule type="expression" dxfId="122" priority="112">
      <formula>$F$2="×"</formula>
    </cfRule>
  </conditionalFormatting>
  <conditionalFormatting sqref="A18:A19 A21:C21">
    <cfRule type="expression" dxfId="121" priority="100">
      <formula>$F$2="×"</formula>
    </cfRule>
  </conditionalFormatting>
  <conditionalFormatting sqref="A20">
    <cfRule type="expression" dxfId="120" priority="99">
      <formula>#REF!="×"</formula>
    </cfRule>
  </conditionalFormatting>
  <conditionalFormatting sqref="A23:A24 A26:C26">
    <cfRule type="expression" dxfId="119" priority="96">
      <formula>$F$2="×"</formula>
    </cfRule>
  </conditionalFormatting>
  <conditionalFormatting sqref="A25">
    <cfRule type="expression" dxfId="118" priority="95">
      <formula>#REF!="×"</formula>
    </cfRule>
  </conditionalFormatting>
  <conditionalFormatting sqref="A28:A29 A31:C31">
    <cfRule type="expression" dxfId="117" priority="92">
      <formula>$F$2="×"</formula>
    </cfRule>
  </conditionalFormatting>
  <conditionalFormatting sqref="A30">
    <cfRule type="expression" dxfId="116" priority="91">
      <formula>#REF!="×"</formula>
    </cfRule>
  </conditionalFormatting>
  <conditionalFormatting sqref="A33:A34 A36:C36">
    <cfRule type="expression" dxfId="115" priority="88">
      <formula>$F$2="×"</formula>
    </cfRule>
  </conditionalFormatting>
  <conditionalFormatting sqref="A35">
    <cfRule type="expression" dxfId="114" priority="87">
      <formula>#REF!="×"</formula>
    </cfRule>
  </conditionalFormatting>
  <conditionalFormatting sqref="A38:A39 A41:C41">
    <cfRule type="expression" dxfId="113" priority="84">
      <formula>$F$2="×"</formula>
    </cfRule>
  </conditionalFormatting>
  <conditionalFormatting sqref="A40">
    <cfRule type="expression" dxfId="112" priority="83">
      <formula>#REF!="×"</formula>
    </cfRule>
  </conditionalFormatting>
  <conditionalFormatting sqref="A43:A44 A46:C46">
    <cfRule type="expression" dxfId="111" priority="80">
      <formula>$F$2="×"</formula>
    </cfRule>
  </conditionalFormatting>
  <conditionalFormatting sqref="A45">
    <cfRule type="expression" dxfId="110" priority="79">
      <formula>#REF!="×"</formula>
    </cfRule>
  </conditionalFormatting>
  <conditionalFormatting sqref="A48:A49 A51:C51">
    <cfRule type="expression" dxfId="109" priority="76">
      <formula>$F$2="×"</formula>
    </cfRule>
  </conditionalFormatting>
  <conditionalFormatting sqref="A50">
    <cfRule type="expression" dxfId="108" priority="75">
      <formula>#REF!="×"</formula>
    </cfRule>
  </conditionalFormatting>
  <conditionalFormatting sqref="A53:A54 A56:C56">
    <cfRule type="expression" dxfId="107" priority="72">
      <formula>$F$2="×"</formula>
    </cfRule>
  </conditionalFormatting>
  <conditionalFormatting sqref="A55">
    <cfRule type="expression" dxfId="106" priority="71">
      <formula>#REF!="×"</formula>
    </cfRule>
  </conditionalFormatting>
  <conditionalFormatting sqref="A11:E12 G11:K14 B13:D13 A14:C14 E14">
    <cfRule type="expression" dxfId="105" priority="114">
      <formula>$F$2="×"</formula>
    </cfRule>
  </conditionalFormatting>
  <conditionalFormatting sqref="B18:D20">
    <cfRule type="expression" dxfId="104" priority="102">
      <formula>$F$2="×"</formula>
    </cfRule>
  </conditionalFormatting>
  <conditionalFormatting sqref="B23:D25">
    <cfRule type="expression" dxfId="103" priority="98">
      <formula>$F$2="×"</formula>
    </cfRule>
  </conditionalFormatting>
  <conditionalFormatting sqref="B28:D30">
    <cfRule type="expression" dxfId="102" priority="94">
      <formula>$F$2="×"</formula>
    </cfRule>
  </conditionalFormatting>
  <conditionalFormatting sqref="B33:D35">
    <cfRule type="expression" dxfId="101" priority="90">
      <formula>$F$2="×"</formula>
    </cfRule>
  </conditionalFormatting>
  <conditionalFormatting sqref="B38:D40">
    <cfRule type="expression" dxfId="100" priority="86">
      <formula>$F$2="×"</formula>
    </cfRule>
  </conditionalFormatting>
  <conditionalFormatting sqref="B43:D45">
    <cfRule type="expression" dxfId="99" priority="82">
      <formula>$F$2="×"</formula>
    </cfRule>
  </conditionalFormatting>
  <conditionalFormatting sqref="B48:D50">
    <cfRule type="expression" dxfId="98" priority="78">
      <formula>$F$2="×"</formula>
    </cfRule>
  </conditionalFormatting>
  <conditionalFormatting sqref="B53:D55">
    <cfRule type="expression" dxfId="97" priority="74">
      <formula>$F$2="×"</formula>
    </cfRule>
  </conditionalFormatting>
  <conditionalFormatting sqref="D14">
    <cfRule type="expression" dxfId="96" priority="70">
      <formula>#REF!="×"</formula>
    </cfRule>
  </conditionalFormatting>
  <conditionalFormatting sqref="D21">
    <cfRule type="expression" dxfId="95" priority="69">
      <formula>#REF!="×"</formula>
    </cfRule>
  </conditionalFormatting>
  <conditionalFormatting sqref="D26">
    <cfRule type="expression" dxfId="94" priority="68">
      <formula>#REF!="×"</formula>
    </cfRule>
  </conditionalFormatting>
  <conditionalFormatting sqref="D31">
    <cfRule type="expression" dxfId="93" priority="67">
      <formula>#REF!="×"</formula>
    </cfRule>
  </conditionalFormatting>
  <conditionalFormatting sqref="D36">
    <cfRule type="expression" dxfId="92" priority="66">
      <formula>#REF!="×"</formula>
    </cfRule>
  </conditionalFormatting>
  <conditionalFormatting sqref="D41">
    <cfRule type="expression" dxfId="91" priority="65">
      <formula>#REF!="×"</formula>
    </cfRule>
  </conditionalFormatting>
  <conditionalFormatting sqref="D46">
    <cfRule type="expression" dxfId="90" priority="64">
      <formula>#REF!="×"</formula>
    </cfRule>
  </conditionalFormatting>
  <conditionalFormatting sqref="D51">
    <cfRule type="expression" dxfId="89" priority="63">
      <formula>#REF!="×"</formula>
    </cfRule>
  </conditionalFormatting>
  <conditionalFormatting sqref="D56">
    <cfRule type="expression" dxfId="88" priority="62">
      <formula>#REF!="×"</formula>
    </cfRule>
  </conditionalFormatting>
  <conditionalFormatting sqref="E18:E19 E21">
    <cfRule type="expression" dxfId="87" priority="101">
      <formula>$F$2="×"</formula>
    </cfRule>
  </conditionalFormatting>
  <conditionalFormatting sqref="E23:E24 E26">
    <cfRule type="expression" dxfId="86" priority="97">
      <formula>$F$2="×"</formula>
    </cfRule>
  </conditionalFormatting>
  <conditionalFormatting sqref="E28:E29 E31">
    <cfRule type="expression" dxfId="85" priority="93">
      <formula>$F$2="×"</formula>
    </cfRule>
  </conditionalFormatting>
  <conditionalFormatting sqref="E33:E34 E36">
    <cfRule type="expression" dxfId="84" priority="89">
      <formula>$F$2="×"</formula>
    </cfRule>
  </conditionalFormatting>
  <conditionalFormatting sqref="E38:E39 E41">
    <cfRule type="expression" dxfId="83" priority="85">
      <formula>$F$2="×"</formula>
    </cfRule>
  </conditionalFormatting>
  <conditionalFormatting sqref="E43:E44 E46">
    <cfRule type="expression" dxfId="82" priority="81">
      <formula>$F$2="×"</formula>
    </cfRule>
  </conditionalFormatting>
  <conditionalFormatting sqref="E48:E49 E51">
    <cfRule type="expression" dxfId="81" priority="77">
      <formula>$F$2="×"</formula>
    </cfRule>
  </conditionalFormatting>
  <conditionalFormatting sqref="E53:E54 E56">
    <cfRule type="expression" dxfId="80" priority="73">
      <formula>$F$2="×"</formula>
    </cfRule>
  </conditionalFormatting>
  <conditionalFormatting sqref="G15">
    <cfRule type="expression" dxfId="79" priority="103">
      <formula>$F$2="×"</formula>
    </cfRule>
  </conditionalFormatting>
  <conditionalFormatting sqref="G18:K21">
    <cfRule type="expression" dxfId="78" priority="111">
      <formula>$F$2="×"</formula>
    </cfRule>
  </conditionalFormatting>
  <conditionalFormatting sqref="G23:K26">
    <cfRule type="expression" dxfId="77" priority="110">
      <formula>$F$2="×"</formula>
    </cfRule>
  </conditionalFormatting>
  <conditionalFormatting sqref="G28:K31">
    <cfRule type="expression" dxfId="76" priority="109">
      <formula>$F$2="×"</formula>
    </cfRule>
  </conditionalFormatting>
  <conditionalFormatting sqref="G33:K36">
    <cfRule type="expression" dxfId="75" priority="108">
      <formula>$F$2="×"</formula>
    </cfRule>
  </conditionalFormatting>
  <conditionalFormatting sqref="G38:K41">
    <cfRule type="expression" dxfId="74" priority="107">
      <formula>$F$2="×"</formula>
    </cfRule>
  </conditionalFormatting>
  <conditionalFormatting sqref="G43:K46">
    <cfRule type="expression" dxfId="73" priority="106">
      <formula>$F$2="×"</formula>
    </cfRule>
  </conditionalFormatting>
  <conditionalFormatting sqref="G48:K51">
    <cfRule type="expression" dxfId="72" priority="105">
      <formula>$F$2="×"</formula>
    </cfRule>
  </conditionalFormatting>
  <conditionalFormatting sqref="G53:K56">
    <cfRule type="expression" dxfId="71" priority="104">
      <formula>$F$2="×"</formula>
    </cfRule>
  </conditionalFormatting>
  <conditionalFormatting sqref="K15">
    <cfRule type="expression" dxfId="70" priority="139">
      <formula>$F$2="×"</formula>
    </cfRule>
  </conditionalFormatting>
  <conditionalFormatting sqref="L12:L16">
    <cfRule type="expression" dxfId="69" priority="61">
      <formula>$F$2="×"</formula>
    </cfRule>
  </conditionalFormatting>
  <conditionalFormatting sqref="L19:L22">
    <cfRule type="expression" dxfId="68" priority="60">
      <formula>$F$2="×"</formula>
    </cfRule>
  </conditionalFormatting>
  <conditionalFormatting sqref="L24:L27">
    <cfRule type="expression" dxfId="67" priority="59">
      <formula>$F$2="×"</formula>
    </cfRule>
  </conditionalFormatting>
  <conditionalFormatting sqref="L29:L32">
    <cfRule type="expression" dxfId="66" priority="58">
      <formula>$F$2="×"</formula>
    </cfRule>
  </conditionalFormatting>
  <conditionalFormatting sqref="L34:L37">
    <cfRule type="expression" dxfId="65" priority="57">
      <formula>$F$2="×"</formula>
    </cfRule>
  </conditionalFormatting>
  <conditionalFormatting sqref="L39:L42">
    <cfRule type="expression" dxfId="64" priority="56">
      <formula>$F$2="×"</formula>
    </cfRule>
  </conditionalFormatting>
  <conditionalFormatting sqref="L44:L47">
    <cfRule type="expression" dxfId="63" priority="55">
      <formula>$F$2="×"</formula>
    </cfRule>
  </conditionalFormatting>
  <conditionalFormatting sqref="M13">
    <cfRule type="expression" dxfId="62" priority="52">
      <formula>#REF!="×"</formula>
    </cfRule>
  </conditionalFormatting>
  <conditionalFormatting sqref="M15:M16">
    <cfRule type="expression" dxfId="61" priority="51">
      <formula>$F$2="×"</formula>
    </cfRule>
  </conditionalFormatting>
  <conditionalFormatting sqref="M18:M19 M21:O21">
    <cfRule type="expression" dxfId="60" priority="39">
      <formula>$F$2="×"</formula>
    </cfRule>
  </conditionalFormatting>
  <conditionalFormatting sqref="M20">
    <cfRule type="expression" dxfId="59" priority="38">
      <formula>#REF!="×"</formula>
    </cfRule>
  </conditionalFormatting>
  <conditionalFormatting sqref="M23:M24 M26:O26">
    <cfRule type="expression" dxfId="58" priority="35">
      <formula>$F$2="×"</formula>
    </cfRule>
  </conditionalFormatting>
  <conditionalFormatting sqref="M25">
    <cfRule type="expression" dxfId="57" priority="34">
      <formula>#REF!="×"</formula>
    </cfRule>
  </conditionalFormatting>
  <conditionalFormatting sqref="M28:M29 M31:O31">
    <cfRule type="expression" dxfId="56" priority="31">
      <formula>$F$2="×"</formula>
    </cfRule>
  </conditionalFormatting>
  <conditionalFormatting sqref="M30">
    <cfRule type="expression" dxfId="55" priority="30">
      <formula>#REF!="×"</formula>
    </cfRule>
  </conditionalFormatting>
  <conditionalFormatting sqref="M33:M34 M36:O36">
    <cfRule type="expression" dxfId="54" priority="27">
      <formula>$F$2="×"</formula>
    </cfRule>
  </conditionalFormatting>
  <conditionalFormatting sqref="M35">
    <cfRule type="expression" dxfId="53" priority="26">
      <formula>#REF!="×"</formula>
    </cfRule>
  </conditionalFormatting>
  <conditionalFormatting sqref="M38:M39 M41:O41">
    <cfRule type="expression" dxfId="52" priority="23">
      <formula>$F$2="×"</formula>
    </cfRule>
  </conditionalFormatting>
  <conditionalFormatting sqref="M40">
    <cfRule type="expression" dxfId="51" priority="22">
      <formula>#REF!="×"</formula>
    </cfRule>
  </conditionalFormatting>
  <conditionalFormatting sqref="M43:M44 M46:O46">
    <cfRule type="expression" dxfId="50" priority="19">
      <formula>$F$2="×"</formula>
    </cfRule>
  </conditionalFormatting>
  <conditionalFormatting sqref="M45">
    <cfRule type="expression" dxfId="49" priority="18">
      <formula>#REF!="×"</formula>
    </cfRule>
  </conditionalFormatting>
  <conditionalFormatting sqref="M48:M49 M51:O51">
    <cfRule type="expression" dxfId="48" priority="15">
      <formula>$F$2="×"</formula>
    </cfRule>
  </conditionalFormatting>
  <conditionalFormatting sqref="M50">
    <cfRule type="expression" dxfId="47" priority="14">
      <formula>#REF!="×"</formula>
    </cfRule>
  </conditionalFormatting>
  <conditionalFormatting sqref="M53:M54 M56:O56">
    <cfRule type="expression" dxfId="46" priority="11">
      <formula>$F$2="×"</formula>
    </cfRule>
  </conditionalFormatting>
  <conditionalFormatting sqref="M55">
    <cfRule type="expression" dxfId="45" priority="10">
      <formula>#REF!="×"</formula>
    </cfRule>
  </conditionalFormatting>
  <conditionalFormatting sqref="M11:Q12 S11:W14 N13:P13 M14:O14 Q14">
    <cfRule type="expression" dxfId="44" priority="53">
      <formula>$F$2="×"</formula>
    </cfRule>
  </conditionalFormatting>
  <conditionalFormatting sqref="N18:P20">
    <cfRule type="expression" dxfId="43" priority="41">
      <formula>$F$2="×"</formula>
    </cfRule>
  </conditionalFormatting>
  <conditionalFormatting sqref="N23:P25">
    <cfRule type="expression" dxfId="42" priority="37">
      <formula>$F$2="×"</formula>
    </cfRule>
  </conditionalFormatting>
  <conditionalFormatting sqref="N28:P30">
    <cfRule type="expression" dxfId="41" priority="33">
      <formula>$F$2="×"</formula>
    </cfRule>
  </conditionalFormatting>
  <conditionalFormatting sqref="N33:P35">
    <cfRule type="expression" dxfId="40" priority="29">
      <formula>$F$2="×"</formula>
    </cfRule>
  </conditionalFormatting>
  <conditionalFormatting sqref="N38:P40">
    <cfRule type="expression" dxfId="39" priority="25">
      <formula>$F$2="×"</formula>
    </cfRule>
  </conditionalFormatting>
  <conditionalFormatting sqref="N43:P45">
    <cfRule type="expression" dxfId="38" priority="21">
      <formula>$F$2="×"</formula>
    </cfRule>
  </conditionalFormatting>
  <conditionalFormatting sqref="N48:P50">
    <cfRule type="expression" dxfId="37" priority="17">
      <formula>$F$2="×"</formula>
    </cfRule>
  </conditionalFormatting>
  <conditionalFormatting sqref="N53:P55">
    <cfRule type="expression" dxfId="36" priority="13">
      <formula>$F$2="×"</formula>
    </cfRule>
  </conditionalFormatting>
  <conditionalFormatting sqref="P14">
    <cfRule type="expression" dxfId="35" priority="9">
      <formula>#REF!="×"</formula>
    </cfRule>
  </conditionalFormatting>
  <conditionalFormatting sqref="P21">
    <cfRule type="expression" dxfId="34" priority="8">
      <formula>#REF!="×"</formula>
    </cfRule>
  </conditionalFormatting>
  <conditionalFormatting sqref="P26">
    <cfRule type="expression" dxfId="33" priority="7">
      <formula>#REF!="×"</formula>
    </cfRule>
  </conditionalFormatting>
  <conditionalFormatting sqref="P31">
    <cfRule type="expression" dxfId="32" priority="6">
      <formula>#REF!="×"</formula>
    </cfRule>
  </conditionalFormatting>
  <conditionalFormatting sqref="P36">
    <cfRule type="expression" dxfId="31" priority="5">
      <formula>#REF!="×"</formula>
    </cfRule>
  </conditionalFormatting>
  <conditionalFormatting sqref="P41">
    <cfRule type="expression" dxfId="30" priority="4">
      <formula>#REF!="×"</formula>
    </cfRule>
  </conditionalFormatting>
  <conditionalFormatting sqref="P46">
    <cfRule type="expression" dxfId="29" priority="3">
      <formula>#REF!="×"</formula>
    </cfRule>
  </conditionalFormatting>
  <conditionalFormatting sqref="P51">
    <cfRule type="expression" dxfId="28" priority="2">
      <formula>#REF!="×"</formula>
    </cfRule>
  </conditionalFormatting>
  <conditionalFormatting sqref="P56">
    <cfRule type="expression" dxfId="27" priority="1">
      <formula>#REF!="×"</formula>
    </cfRule>
  </conditionalFormatting>
  <conditionalFormatting sqref="Q18:Q19 Q21">
    <cfRule type="expression" dxfId="26" priority="40">
      <formula>$F$2="×"</formula>
    </cfRule>
  </conditionalFormatting>
  <conditionalFormatting sqref="Q23:Q24 Q26">
    <cfRule type="expression" dxfId="25" priority="36">
      <formula>$F$2="×"</formula>
    </cfRule>
  </conditionalFormatting>
  <conditionalFormatting sqref="Q28:Q29 Q31">
    <cfRule type="expression" dxfId="24" priority="32">
      <formula>$F$2="×"</formula>
    </cfRule>
  </conditionalFormatting>
  <conditionalFormatting sqref="Q33:Q34 Q36">
    <cfRule type="expression" dxfId="23" priority="28">
      <formula>$F$2="×"</formula>
    </cfRule>
  </conditionalFormatting>
  <conditionalFormatting sqref="Q38:Q39 Q41">
    <cfRule type="expression" dxfId="22" priority="24">
      <formula>$F$2="×"</formula>
    </cfRule>
  </conditionalFormatting>
  <conditionalFormatting sqref="Q43:Q44 Q46">
    <cfRule type="expression" dxfId="21" priority="20">
      <formula>$F$2="×"</formula>
    </cfRule>
  </conditionalFormatting>
  <conditionalFormatting sqref="Q48:Q49 Q51">
    <cfRule type="expression" dxfId="20" priority="16">
      <formula>$F$2="×"</formula>
    </cfRule>
  </conditionalFormatting>
  <conditionalFormatting sqref="Q53:Q54 Q56">
    <cfRule type="expression" dxfId="19" priority="12">
      <formula>$F$2="×"</formula>
    </cfRule>
  </conditionalFormatting>
  <conditionalFormatting sqref="S15">
    <cfRule type="expression" dxfId="18" priority="42">
      <formula>$F$2="×"</formula>
    </cfRule>
  </conditionalFormatting>
  <conditionalFormatting sqref="S18:W21">
    <cfRule type="expression" dxfId="17" priority="50">
      <formula>$F$2="×"</formula>
    </cfRule>
  </conditionalFormatting>
  <conditionalFormatting sqref="S23:W26">
    <cfRule type="expression" dxfId="16" priority="49">
      <formula>$F$2="×"</formula>
    </cfRule>
  </conditionalFormatting>
  <conditionalFormatting sqref="S28:W31">
    <cfRule type="expression" dxfId="15" priority="48">
      <formula>$F$2="×"</formula>
    </cfRule>
  </conditionalFormatting>
  <conditionalFormatting sqref="S33:W36">
    <cfRule type="expression" dxfId="14" priority="47">
      <formula>$F$2="×"</formula>
    </cfRule>
  </conditionalFormatting>
  <conditionalFormatting sqref="S38:W41">
    <cfRule type="expression" dxfId="13" priority="46">
      <formula>$F$2="×"</formula>
    </cfRule>
  </conditionalFormatting>
  <conditionalFormatting sqref="S43:W46">
    <cfRule type="expression" dxfId="12" priority="45">
      <formula>$F$2="×"</formula>
    </cfRule>
  </conditionalFormatting>
  <conditionalFormatting sqref="S48:W51">
    <cfRule type="expression" dxfId="11" priority="44">
      <formula>$F$2="×"</formula>
    </cfRule>
  </conditionalFormatting>
  <conditionalFormatting sqref="S53:W56">
    <cfRule type="expression" dxfId="10" priority="43">
      <formula>$F$2="×"</formula>
    </cfRule>
  </conditionalFormatting>
  <conditionalFormatting sqref="W15">
    <cfRule type="expression" dxfId="9" priority="54">
      <formula>$F$2="×"</formula>
    </cfRule>
  </conditionalFormatting>
  <dataValidations count="3">
    <dataValidation type="list" allowBlank="1" showInputMessage="1" showErrorMessage="1" sqref="J56 J14 J21 J26 J31 J36 J41 J46 J51" xr:uid="{3BC801E5-94A3-4858-8851-447FE68A7B53}">
      <formula1>#REF!</formula1>
    </dataValidation>
    <dataValidation type="list" allowBlank="1" showInputMessage="1" showErrorMessage="1" sqref="D14 D21 D26 D31 D36 D41 D46 D51 D56 P14 P21 P26 P31 P36 P41 P46 P51 P56" xr:uid="{169EEA73-7A21-430D-A1B1-95D979AE4546}">
      <formula1>"4,3,2,1,0"</formula1>
    </dataValidation>
    <dataValidation type="list" allowBlank="1" showInputMessage="1" showErrorMessage="1" sqref="V56 V14 V21 V26 V31 V36 V41 V46 V51" xr:uid="{177292B8-8D7E-48A8-8839-9A15B642BBBA}">
      <formula1>#REF!</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4" manualBreakCount="4">
    <brk id="15" max="22" man="1"/>
    <brk id="26" max="22" man="1"/>
    <brk id="36" max="22" man="1"/>
    <brk id="46" max="22" man="1"/>
  </rowBreaks>
  <colBreaks count="1" manualBreakCount="1">
    <brk id="11" max="5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FCF6-1FA1-43F8-94DE-B69F6A772206}">
  <sheetPr>
    <tabColor rgb="FFFF0000"/>
    <pageSetUpPr fitToPage="1"/>
  </sheetPr>
  <dimension ref="A2:K52"/>
  <sheetViews>
    <sheetView showGridLines="0" view="pageBreakPreview" zoomScale="70" zoomScaleNormal="114" zoomScaleSheetLayoutView="70" workbookViewId="0"/>
  </sheetViews>
  <sheetFormatPr defaultColWidth="8.25" defaultRowHeight="14.25"/>
  <cols>
    <col min="1" max="1" width="2.5" style="76" customWidth="1"/>
    <col min="2" max="2" width="2.625" style="76" customWidth="1"/>
    <col min="3" max="3" width="34.875" style="76" customWidth="1"/>
    <col min="4" max="4" width="4.875" style="76" customWidth="1"/>
    <col min="5" max="5" width="26.625" style="76" customWidth="1"/>
    <col min="6" max="6" width="7.375" style="76" customWidth="1"/>
    <col min="7" max="7" width="26.625" style="76" customWidth="1"/>
    <col min="8" max="8" width="7.125" style="76" customWidth="1"/>
    <col min="9" max="9" width="25" style="76" customWidth="1"/>
    <col min="10" max="10" width="3.375" style="76" customWidth="1"/>
    <col min="11" max="11" width="4.125" style="76" customWidth="1"/>
    <col min="12" max="13" width="8.25" style="76"/>
    <col min="14" max="14" width="45.625" style="76" customWidth="1"/>
    <col min="15" max="16384" width="8.25" style="76"/>
  </cols>
  <sheetData>
    <row r="2" spans="1:11" ht="21">
      <c r="A2" s="219" t="s">
        <v>147</v>
      </c>
      <c r="B2" s="219"/>
      <c r="C2" s="219"/>
      <c r="D2" s="219"/>
      <c r="E2" s="219"/>
      <c r="F2" s="219"/>
      <c r="G2" s="219"/>
      <c r="H2" s="219"/>
      <c r="I2" s="219"/>
      <c r="J2" s="219"/>
      <c r="K2" s="219"/>
    </row>
    <row r="4" spans="1:11" ht="18.75">
      <c r="B4" s="77" t="s">
        <v>143</v>
      </c>
    </row>
    <row r="5" spans="1:11" ht="8.25" customHeight="1">
      <c r="B5" s="77"/>
    </row>
    <row r="6" spans="1:11" ht="18.75">
      <c r="B6" s="77"/>
      <c r="E6" s="78" t="s">
        <v>140</v>
      </c>
      <c r="F6" s="79"/>
      <c r="G6" s="78" t="s">
        <v>146</v>
      </c>
      <c r="H6" s="80"/>
      <c r="I6" s="81" t="s">
        <v>134</v>
      </c>
    </row>
    <row r="7" spans="1:11" ht="29.25" customHeight="1">
      <c r="B7" s="77"/>
      <c r="E7" s="82">
        <v>150000</v>
      </c>
      <c r="F7" s="80" t="s">
        <v>135</v>
      </c>
      <c r="G7" s="83">
        <v>0</v>
      </c>
      <c r="H7" s="80" t="s">
        <v>136</v>
      </c>
      <c r="I7" s="84">
        <f>E7*G7</f>
        <v>0</v>
      </c>
    </row>
    <row r="9" spans="1:11" ht="18.75">
      <c r="B9" s="77" t="s">
        <v>144</v>
      </c>
    </row>
    <row r="10" spans="1:11" ht="6.75" customHeight="1">
      <c r="B10" s="85"/>
    </row>
    <row r="11" spans="1:11">
      <c r="B11" s="86"/>
      <c r="C11" s="87"/>
      <c r="D11" s="87"/>
      <c r="E11" s="87"/>
      <c r="F11" s="87"/>
      <c r="G11" s="87"/>
      <c r="H11" s="87"/>
      <c r="I11" s="87"/>
      <c r="J11" s="88"/>
    </row>
    <row r="12" spans="1:11" ht="24" customHeight="1">
      <c r="B12" s="89"/>
      <c r="C12" s="90" t="s">
        <v>194</v>
      </c>
      <c r="D12" s="91" t="s">
        <v>195</v>
      </c>
      <c r="E12" s="92"/>
      <c r="F12" s="76" t="s">
        <v>196</v>
      </c>
      <c r="J12" s="93"/>
    </row>
    <row r="13" spans="1:11" ht="25.5" customHeight="1">
      <c r="B13" s="89"/>
      <c r="C13" s="78" t="s">
        <v>148</v>
      </c>
      <c r="D13" s="80"/>
      <c r="E13" s="78" t="s">
        <v>150</v>
      </c>
      <c r="F13" s="80"/>
      <c r="G13" s="81" t="s">
        <v>134</v>
      </c>
      <c r="J13" s="93"/>
    </row>
    <row r="14" spans="1:11" ht="29.25" customHeight="1">
      <c r="B14" s="89"/>
      <c r="C14" s="94">
        <f>C17-C20</f>
        <v>0</v>
      </c>
      <c r="D14" s="80" t="s">
        <v>135</v>
      </c>
      <c r="E14" s="82">
        <v>72000</v>
      </c>
      <c r="F14" s="80" t="s">
        <v>136</v>
      </c>
      <c r="G14" s="84">
        <f>IF(AND(C14&gt;=3,C14&lt;=19),C14*E14,0)</f>
        <v>0</v>
      </c>
      <c r="J14" s="93"/>
    </row>
    <row r="15" spans="1:11">
      <c r="B15" s="89"/>
      <c r="C15" s="95"/>
      <c r="D15" s="80"/>
      <c r="E15" s="96"/>
      <c r="F15" s="80"/>
      <c r="G15" s="96"/>
      <c r="J15" s="93"/>
    </row>
    <row r="16" spans="1:11" ht="25.5" customHeight="1">
      <c r="B16" s="89"/>
      <c r="C16" s="78" t="s">
        <v>149</v>
      </c>
      <c r="D16" s="80"/>
      <c r="E16" s="78" t="s">
        <v>151</v>
      </c>
      <c r="F16" s="80"/>
      <c r="G16" s="81" t="s">
        <v>134</v>
      </c>
      <c r="J16" s="93"/>
    </row>
    <row r="17" spans="2:10" ht="29.25" customHeight="1">
      <c r="B17" s="89"/>
      <c r="C17" s="97">
        <v>0</v>
      </c>
      <c r="D17" s="80"/>
      <c r="E17" s="82">
        <v>150000</v>
      </c>
      <c r="F17" s="80" t="s">
        <v>136</v>
      </c>
      <c r="G17" s="84">
        <f>IF(AND(C14&lt;=2,1&lt;=C14),150000,0)</f>
        <v>0</v>
      </c>
      <c r="J17" s="93"/>
    </row>
    <row r="18" spans="2:10">
      <c r="B18" s="89"/>
      <c r="C18" s="95"/>
      <c r="D18" s="80"/>
      <c r="E18" s="96"/>
      <c r="F18" s="96"/>
      <c r="G18" s="96"/>
      <c r="H18" s="80"/>
      <c r="I18" s="96"/>
      <c r="J18" s="93"/>
    </row>
    <row r="19" spans="2:10" ht="48.75" customHeight="1">
      <c r="B19" s="89"/>
      <c r="C19" s="78" t="s">
        <v>137</v>
      </c>
      <c r="D19" s="80"/>
      <c r="E19" s="96"/>
      <c r="F19" s="96"/>
      <c r="G19" s="96"/>
      <c r="H19" s="80"/>
      <c r="I19" s="98"/>
      <c r="J19" s="93"/>
    </row>
    <row r="20" spans="2:10" ht="29.25" customHeight="1">
      <c r="B20" s="89"/>
      <c r="C20" s="97">
        <v>0</v>
      </c>
      <c r="I20" s="98"/>
      <c r="J20" s="93"/>
    </row>
    <row r="21" spans="2:10" ht="13.5" customHeight="1">
      <c r="B21" s="99"/>
      <c r="C21" s="100"/>
      <c r="D21" s="101"/>
      <c r="E21" s="101"/>
      <c r="F21" s="101"/>
      <c r="G21" s="101"/>
      <c r="H21" s="101"/>
      <c r="I21" s="102"/>
      <c r="J21" s="103"/>
    </row>
    <row r="22" spans="2:10" ht="3" customHeight="1">
      <c r="C22" s="95"/>
      <c r="I22" s="98"/>
    </row>
    <row r="23" spans="2:10" ht="6.75" customHeight="1">
      <c r="B23" s="85"/>
    </row>
    <row r="24" spans="2:10">
      <c r="B24" s="86"/>
      <c r="C24" s="87"/>
      <c r="D24" s="87"/>
      <c r="E24" s="87"/>
      <c r="F24" s="87"/>
      <c r="G24" s="87"/>
      <c r="H24" s="87"/>
      <c r="I24" s="87"/>
      <c r="J24" s="88"/>
    </row>
    <row r="25" spans="2:10" ht="24" customHeight="1">
      <c r="B25" s="89"/>
      <c r="C25" s="90" t="s">
        <v>197</v>
      </c>
      <c r="D25" s="91" t="s">
        <v>195</v>
      </c>
      <c r="E25" s="92"/>
      <c r="F25" s="76" t="s">
        <v>196</v>
      </c>
      <c r="J25" s="93"/>
    </row>
    <row r="26" spans="2:10" ht="25.5" customHeight="1">
      <c r="B26" s="89"/>
      <c r="C26" s="78" t="s">
        <v>148</v>
      </c>
      <c r="D26" s="80"/>
      <c r="E26" s="78" t="s">
        <v>150</v>
      </c>
      <c r="F26" s="80"/>
      <c r="G26" s="81" t="s">
        <v>134</v>
      </c>
      <c r="J26" s="93"/>
    </row>
    <row r="27" spans="2:10" ht="29.25" customHeight="1">
      <c r="B27" s="89"/>
      <c r="C27" s="94">
        <f>C30-C33</f>
        <v>0</v>
      </c>
      <c r="D27" s="80" t="s">
        <v>135</v>
      </c>
      <c r="E27" s="82">
        <v>72000</v>
      </c>
      <c r="F27" s="80" t="s">
        <v>136</v>
      </c>
      <c r="G27" s="84">
        <f>IF(AND(C27&gt;=3,C27&lt;=19),C27*E27,0)</f>
        <v>0</v>
      </c>
      <c r="J27" s="93"/>
    </row>
    <row r="28" spans="2:10">
      <c r="B28" s="89"/>
      <c r="C28" s="95"/>
      <c r="D28" s="80"/>
      <c r="E28" s="96"/>
      <c r="F28" s="80"/>
      <c r="G28" s="96"/>
      <c r="J28" s="93"/>
    </row>
    <row r="29" spans="2:10" ht="25.5" customHeight="1">
      <c r="B29" s="89"/>
      <c r="C29" s="78" t="s">
        <v>149</v>
      </c>
      <c r="D29" s="80"/>
      <c r="E29" s="78" t="s">
        <v>151</v>
      </c>
      <c r="F29" s="80"/>
      <c r="G29" s="81" t="s">
        <v>134</v>
      </c>
      <c r="J29" s="93"/>
    </row>
    <row r="30" spans="2:10" ht="29.25" customHeight="1">
      <c r="B30" s="89"/>
      <c r="C30" s="97">
        <v>0</v>
      </c>
      <c r="D30" s="80"/>
      <c r="E30" s="82">
        <v>150000</v>
      </c>
      <c r="F30" s="80" t="s">
        <v>136</v>
      </c>
      <c r="G30" s="84">
        <f>IF(AND(C27&lt;=2,1&lt;=C27),150000,0)</f>
        <v>0</v>
      </c>
      <c r="J30" s="93"/>
    </row>
    <row r="31" spans="2:10">
      <c r="B31" s="89"/>
      <c r="C31" s="95"/>
      <c r="D31" s="80"/>
      <c r="E31" s="96"/>
      <c r="F31" s="96"/>
      <c r="G31" s="96"/>
      <c r="H31" s="80"/>
      <c r="I31" s="96"/>
      <c r="J31" s="93"/>
    </row>
    <row r="32" spans="2:10" ht="48.75" customHeight="1">
      <c r="B32" s="89"/>
      <c r="C32" s="78" t="s">
        <v>137</v>
      </c>
      <c r="D32" s="80"/>
      <c r="E32" s="96"/>
      <c r="F32" s="96"/>
      <c r="G32" s="96"/>
      <c r="H32" s="80"/>
      <c r="I32" s="98"/>
      <c r="J32" s="93"/>
    </row>
    <row r="33" spans="2:10" ht="29.25" customHeight="1">
      <c r="B33" s="89"/>
      <c r="C33" s="97">
        <v>0</v>
      </c>
      <c r="I33" s="98"/>
      <c r="J33" s="93"/>
    </row>
    <row r="34" spans="2:10" ht="13.5" customHeight="1">
      <c r="B34" s="99"/>
      <c r="C34" s="100"/>
      <c r="D34" s="101"/>
      <c r="E34" s="101"/>
      <c r="F34" s="101"/>
      <c r="G34" s="101"/>
      <c r="H34" s="101"/>
      <c r="I34" s="102"/>
      <c r="J34" s="103"/>
    </row>
    <row r="35" spans="2:10" ht="3" customHeight="1">
      <c r="C35" s="95"/>
      <c r="I35" s="98"/>
    </row>
    <row r="36" spans="2:10" ht="33.75" customHeight="1">
      <c r="B36" s="77" t="s">
        <v>145</v>
      </c>
      <c r="C36" s="95"/>
      <c r="I36" s="98"/>
    </row>
    <row r="37" spans="2:10" ht="6.75" customHeight="1">
      <c r="B37" s="77"/>
      <c r="C37" s="95"/>
      <c r="I37" s="98"/>
    </row>
    <row r="38" spans="2:10" ht="18.75">
      <c r="B38" s="77"/>
      <c r="C38" s="95"/>
      <c r="E38" s="78" t="s">
        <v>140</v>
      </c>
      <c r="F38" s="79"/>
      <c r="G38" s="78" t="s">
        <v>146</v>
      </c>
      <c r="H38" s="80"/>
      <c r="I38" s="81" t="s">
        <v>134</v>
      </c>
    </row>
    <row r="39" spans="2:10" ht="29.25" customHeight="1">
      <c r="B39" s="77"/>
      <c r="C39" s="95"/>
      <c r="E39" s="82">
        <v>228000</v>
      </c>
      <c r="F39" s="80" t="s">
        <v>135</v>
      </c>
      <c r="G39" s="83">
        <v>0</v>
      </c>
      <c r="H39" s="80" t="s">
        <v>136</v>
      </c>
      <c r="I39" s="84">
        <f>E39*G39</f>
        <v>0</v>
      </c>
    </row>
    <row r="40" spans="2:10" ht="15.75" customHeight="1">
      <c r="C40" s="95"/>
      <c r="I40" s="98"/>
    </row>
    <row r="41" spans="2:10" ht="18.75">
      <c r="B41" s="85" t="s">
        <v>138</v>
      </c>
      <c r="C41" s="95"/>
      <c r="I41" s="98"/>
    </row>
    <row r="42" spans="2:10" ht="8.25" customHeight="1">
      <c r="B42" s="85"/>
      <c r="C42" s="95"/>
      <c r="I42" s="98"/>
    </row>
    <row r="43" spans="2:10">
      <c r="B43" s="104"/>
      <c r="C43" s="87"/>
      <c r="D43" s="87"/>
      <c r="E43" s="87"/>
      <c r="F43" s="87"/>
      <c r="G43" s="87"/>
      <c r="H43" s="87"/>
      <c r="I43" s="87"/>
      <c r="J43" s="88"/>
    </row>
    <row r="44" spans="2:10" ht="87" customHeight="1" thickBot="1">
      <c r="B44" s="89"/>
      <c r="C44" s="105" t="s">
        <v>139</v>
      </c>
      <c r="D44" s="80"/>
      <c r="E44" s="78" t="s">
        <v>140</v>
      </c>
      <c r="F44" s="79"/>
      <c r="G44" s="78" t="s">
        <v>146</v>
      </c>
      <c r="H44" s="80"/>
      <c r="I44" s="81" t="s">
        <v>134</v>
      </c>
      <c r="J44" s="93"/>
    </row>
    <row r="45" spans="2:10" ht="29.25" customHeight="1" thickBot="1">
      <c r="B45" s="89"/>
      <c r="C45" s="106"/>
      <c r="D45" s="80" t="s">
        <v>135</v>
      </c>
      <c r="E45" s="82">
        <v>145000</v>
      </c>
      <c r="F45" s="80" t="s">
        <v>135</v>
      </c>
      <c r="G45" s="83"/>
      <c r="H45" s="80" t="s">
        <v>136</v>
      </c>
      <c r="I45" s="84">
        <f>IF(C45="○",E45*G45,0)</f>
        <v>0</v>
      </c>
      <c r="J45" s="93"/>
    </row>
    <row r="46" spans="2:10">
      <c r="B46" s="89"/>
      <c r="C46" s="95"/>
      <c r="D46" s="80"/>
      <c r="E46" s="96"/>
      <c r="F46" s="80"/>
      <c r="G46" s="96"/>
      <c r="H46" s="80"/>
      <c r="I46" s="96"/>
      <c r="J46" s="93"/>
    </row>
    <row r="47" spans="2:10" ht="90.75" customHeight="1" thickBot="1">
      <c r="B47" s="89"/>
      <c r="C47" s="105" t="s">
        <v>141</v>
      </c>
      <c r="D47" s="80"/>
      <c r="E47" s="78" t="s">
        <v>140</v>
      </c>
      <c r="F47" s="80"/>
      <c r="G47" s="78" t="s">
        <v>146</v>
      </c>
      <c r="H47" s="80"/>
      <c r="I47" s="81" t="s">
        <v>134</v>
      </c>
      <c r="J47" s="93"/>
    </row>
    <row r="48" spans="2:10" ht="29.25" customHeight="1" thickBot="1">
      <c r="B48" s="89"/>
      <c r="C48" s="106"/>
      <c r="D48" s="80" t="s">
        <v>135</v>
      </c>
      <c r="E48" s="82">
        <v>105000</v>
      </c>
      <c r="F48" s="80" t="s">
        <v>135</v>
      </c>
      <c r="G48" s="83"/>
      <c r="H48" s="80" t="s">
        <v>136</v>
      </c>
      <c r="I48" s="84">
        <f>IF(C48="○",E48*G48,0)</f>
        <v>0</v>
      </c>
      <c r="J48" s="93"/>
    </row>
    <row r="49" spans="2:10">
      <c r="B49" s="89"/>
      <c r="C49" s="95"/>
      <c r="D49" s="80"/>
      <c r="E49" s="96"/>
      <c r="F49" s="80"/>
      <c r="G49" s="96"/>
      <c r="H49" s="80"/>
      <c r="I49" s="96"/>
      <c r="J49" s="93"/>
    </row>
    <row r="50" spans="2:10" ht="85.5" customHeight="1" thickBot="1">
      <c r="B50" s="89"/>
      <c r="C50" s="105" t="s">
        <v>142</v>
      </c>
      <c r="D50" s="80"/>
      <c r="E50" s="78" t="s">
        <v>140</v>
      </c>
      <c r="F50" s="80"/>
      <c r="G50" s="78" t="s">
        <v>146</v>
      </c>
      <c r="H50" s="80"/>
      <c r="I50" s="81" t="s">
        <v>134</v>
      </c>
      <c r="J50" s="93"/>
    </row>
    <row r="51" spans="2:10" ht="29.25" customHeight="1" thickBot="1">
      <c r="B51" s="89"/>
      <c r="C51" s="106"/>
      <c r="D51" s="80" t="s">
        <v>135</v>
      </c>
      <c r="E51" s="82">
        <v>70000</v>
      </c>
      <c r="F51" s="80" t="s">
        <v>135</v>
      </c>
      <c r="G51" s="83"/>
      <c r="H51" s="80" t="s">
        <v>136</v>
      </c>
      <c r="I51" s="84">
        <f>IF(C51="○",E51*G51,0)</f>
        <v>0</v>
      </c>
      <c r="J51" s="93"/>
    </row>
    <row r="52" spans="2:10" ht="18.75">
      <c r="B52" s="99"/>
      <c r="C52" s="107" t="str">
        <f>IF(COUNTIF(C45:C51,"○")&gt;=2,"〇は一つしか選択できません","")</f>
        <v/>
      </c>
      <c r="D52" s="101"/>
      <c r="E52" s="101"/>
      <c r="F52" s="101"/>
      <c r="G52" s="101"/>
      <c r="H52" s="101"/>
      <c r="I52" s="108"/>
      <c r="J52" s="103"/>
    </row>
  </sheetData>
  <sheetProtection algorithmName="SHA-512" hashValue="6ZY82Jm0BPwn3UuFoiTcX7lBKKnMcfI8uhcCIgkPH66JCCAX6qnejZ6hwcR6IULZFp+cEY6Y+f3YK/FiCcZizg==" saltValue="QqmazJANCbHJ9bIOq1RdKg==" spinCount="100000" sheet="1" objects="1" scenarios="1"/>
  <mergeCells count="1">
    <mergeCell ref="A2:K2"/>
  </mergeCells>
  <phoneticPr fontId="31"/>
  <conditionalFormatting sqref="C45 C48 C51">
    <cfRule type="expression" dxfId="8" priority="2">
      <formula>COUNTIF($C$45:$C$51,"○")&gt;=2</formula>
    </cfRule>
  </conditionalFormatting>
  <conditionalFormatting sqref="C45">
    <cfRule type="containsBlanks" dxfId="7" priority="1">
      <formula>LEN(TRIM(C45))=0</formula>
    </cfRule>
    <cfRule type="containsBlanks" dxfId="6" priority="5">
      <formula>LEN(TRIM(C45))=0</formula>
    </cfRule>
  </conditionalFormatting>
  <conditionalFormatting sqref="C48">
    <cfRule type="containsBlanks" dxfId="5" priority="4">
      <formula>LEN(TRIM(C48))=0</formula>
    </cfRule>
  </conditionalFormatting>
  <conditionalFormatting sqref="C51">
    <cfRule type="containsBlanks" dxfId="4" priority="3">
      <formula>LEN(TRIM(C51))=0</formula>
    </cfRule>
  </conditionalFormatting>
  <dataValidations disablePrompts="1" count="1">
    <dataValidation type="list" showInputMessage="1" showErrorMessage="1" sqref="C51 C48 C45" xr:uid="{475E3EA0-D953-459B-B2D9-E2A5EF8D7ABB}">
      <formula1>"○,"</formula1>
    </dataValidation>
  </dataValidations>
  <printOptions horizontalCentered="1"/>
  <pageMargins left="0.25" right="0.25"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DB47-0160-4F43-A072-73ACA63E0648}">
  <sheetPr>
    <tabColor rgb="FFFFC000"/>
  </sheetPr>
  <dimension ref="A1:O43"/>
  <sheetViews>
    <sheetView view="pageBreakPreview" zoomScale="70" zoomScaleNormal="85" zoomScaleSheetLayoutView="70" workbookViewId="0"/>
  </sheetViews>
  <sheetFormatPr defaultRowHeight="14.25"/>
  <cols>
    <col min="1" max="1" width="10.625" style="116" customWidth="1"/>
    <col min="2" max="2" width="34.25" style="116" customWidth="1"/>
    <col min="3" max="3" width="19.25" style="116" bestFit="1" customWidth="1"/>
    <col min="4" max="4" width="12.875" style="116" customWidth="1"/>
    <col min="5" max="5" width="14.375" style="116" customWidth="1"/>
    <col min="6" max="6" width="19.625" style="116" customWidth="1"/>
    <col min="7" max="7" width="23.5" style="116" customWidth="1"/>
    <col min="8" max="8" width="1.875" style="130" customWidth="1"/>
    <col min="9" max="9" width="10.625" style="116" customWidth="1"/>
    <col min="10" max="10" width="34.25" style="116" customWidth="1"/>
    <col min="11" max="11" width="19.25" style="116" bestFit="1" customWidth="1"/>
    <col min="12" max="12" width="12.875" style="116" customWidth="1"/>
    <col min="13" max="13" width="14.375" style="116" customWidth="1"/>
    <col min="14" max="14" width="15" style="116" customWidth="1"/>
    <col min="15" max="15" width="23.5" style="116" customWidth="1"/>
    <col min="16" max="16384" width="9" style="116"/>
  </cols>
  <sheetData>
    <row r="1" spans="1:15" ht="16.5">
      <c r="A1" s="113" t="s">
        <v>133</v>
      </c>
      <c r="B1" s="114"/>
      <c r="C1" s="114"/>
      <c r="D1" s="114"/>
      <c r="E1" s="114"/>
      <c r="F1" s="114"/>
      <c r="G1" s="114"/>
      <c r="H1" s="115"/>
      <c r="I1" s="113" t="s">
        <v>133</v>
      </c>
      <c r="J1" s="114"/>
      <c r="K1" s="114"/>
      <c r="L1" s="114"/>
      <c r="M1" s="114"/>
      <c r="N1" s="114"/>
      <c r="O1" s="114"/>
    </row>
    <row r="3" spans="1:15" s="120" customFormat="1" ht="57">
      <c r="A3" s="117" t="s">
        <v>114</v>
      </c>
      <c r="B3" s="117" t="s">
        <v>130</v>
      </c>
      <c r="C3" s="117" t="s">
        <v>153</v>
      </c>
      <c r="D3" s="117" t="s">
        <v>121</v>
      </c>
      <c r="E3" s="117" t="s">
        <v>120</v>
      </c>
      <c r="F3" s="118" t="s">
        <v>118</v>
      </c>
      <c r="G3" s="118" t="s">
        <v>131</v>
      </c>
      <c r="H3" s="119"/>
      <c r="I3" s="117" t="s">
        <v>114</v>
      </c>
      <c r="J3" s="117" t="s">
        <v>130</v>
      </c>
      <c r="K3" s="117" t="s">
        <v>153</v>
      </c>
      <c r="L3" s="117" t="s">
        <v>121</v>
      </c>
      <c r="M3" s="117" t="s">
        <v>120</v>
      </c>
      <c r="N3" s="118" t="s">
        <v>118</v>
      </c>
      <c r="O3" s="118" t="s">
        <v>131</v>
      </c>
    </row>
    <row r="4" spans="1:15" s="120" customFormat="1" ht="23.25" customHeight="1">
      <c r="A4" s="121"/>
      <c r="B4" s="220" t="s">
        <v>112</v>
      </c>
      <c r="C4" s="221"/>
      <c r="D4" s="222"/>
      <c r="E4" s="122">
        <f>SUM(E5:E44)</f>
        <v>456000</v>
      </c>
      <c r="F4" s="123"/>
      <c r="G4" s="123"/>
      <c r="H4" s="124"/>
      <c r="I4" s="121"/>
      <c r="J4" s="220" t="s">
        <v>112</v>
      </c>
      <c r="K4" s="221"/>
      <c r="L4" s="222"/>
      <c r="M4" s="122">
        <f>SUM(M5:M44)</f>
        <v>912000</v>
      </c>
      <c r="N4" s="123"/>
      <c r="O4" s="123"/>
    </row>
    <row r="5" spans="1:15" ht="28.5" customHeight="1">
      <c r="A5" s="125">
        <f>COUNTA($B$5:$B$33)</f>
        <v>2</v>
      </c>
      <c r="B5" s="109" t="s">
        <v>132</v>
      </c>
      <c r="C5" s="109">
        <v>2869999999</v>
      </c>
      <c r="D5" s="109" t="s">
        <v>127</v>
      </c>
      <c r="E5" s="131">
        <v>228000</v>
      </c>
      <c r="F5" s="132"/>
      <c r="G5" s="132"/>
      <c r="H5" s="126"/>
      <c r="I5" s="125">
        <f>COUNTA($J$5:$J$33)</f>
        <v>4</v>
      </c>
      <c r="J5" s="139" t="s">
        <v>132</v>
      </c>
      <c r="K5" s="139">
        <v>2869999999</v>
      </c>
      <c r="L5" s="139" t="s">
        <v>127</v>
      </c>
      <c r="M5" s="140">
        <v>228000</v>
      </c>
      <c r="N5" s="132" t="s">
        <v>165</v>
      </c>
      <c r="O5" s="132"/>
    </row>
    <row r="6" spans="1:15" ht="28.5" customHeight="1">
      <c r="B6" s="110" t="s">
        <v>132</v>
      </c>
      <c r="C6" s="110">
        <v>2869999998</v>
      </c>
      <c r="D6" s="110" t="s">
        <v>127</v>
      </c>
      <c r="E6" s="133">
        <v>228000</v>
      </c>
      <c r="F6" s="134"/>
      <c r="G6" s="134"/>
      <c r="H6" s="127"/>
      <c r="J6" s="141" t="s">
        <v>132</v>
      </c>
      <c r="K6" s="141">
        <v>2869999998</v>
      </c>
      <c r="L6" s="141" t="s">
        <v>127</v>
      </c>
      <c r="M6" s="142">
        <v>228000</v>
      </c>
      <c r="N6" s="134" t="s">
        <v>165</v>
      </c>
      <c r="O6" s="134"/>
    </row>
    <row r="7" spans="1:15" ht="28.5" customHeight="1">
      <c r="B7" s="110"/>
      <c r="C7" s="111"/>
      <c r="D7" s="110"/>
      <c r="E7" s="135"/>
      <c r="F7" s="136"/>
      <c r="G7" s="136"/>
      <c r="H7" s="127"/>
      <c r="J7" s="141" t="s">
        <v>132</v>
      </c>
      <c r="K7" s="141">
        <v>2869999997</v>
      </c>
      <c r="L7" s="141" t="s">
        <v>127</v>
      </c>
      <c r="M7" s="142">
        <v>228000</v>
      </c>
      <c r="N7" s="134" t="s">
        <v>165</v>
      </c>
      <c r="O7" s="134"/>
    </row>
    <row r="8" spans="1:15" ht="28.5" customHeight="1">
      <c r="B8" s="110"/>
      <c r="C8" s="110"/>
      <c r="D8" s="110"/>
      <c r="E8" s="133"/>
      <c r="F8" s="134"/>
      <c r="G8" s="134"/>
      <c r="H8" s="127"/>
      <c r="J8" s="141" t="s">
        <v>132</v>
      </c>
      <c r="K8" s="141">
        <v>2869999996</v>
      </c>
      <c r="L8" s="141" t="s">
        <v>127</v>
      </c>
      <c r="M8" s="142">
        <v>228000</v>
      </c>
      <c r="N8" s="134" t="s">
        <v>165</v>
      </c>
      <c r="O8" s="134"/>
    </row>
    <row r="9" spans="1:15" ht="28.5" customHeight="1">
      <c r="B9" s="110"/>
      <c r="C9" s="110"/>
      <c r="D9" s="110"/>
      <c r="E9" s="133"/>
      <c r="F9" s="134"/>
      <c r="G9" s="134"/>
      <c r="H9" s="127"/>
      <c r="J9" s="141"/>
      <c r="K9" s="141"/>
      <c r="L9" s="141"/>
      <c r="M9" s="142"/>
      <c r="N9" s="134"/>
      <c r="O9" s="134"/>
    </row>
    <row r="10" spans="1:15" ht="28.5" customHeight="1">
      <c r="B10" s="110"/>
      <c r="C10" s="110"/>
      <c r="D10" s="110"/>
      <c r="E10" s="133"/>
      <c r="F10" s="134"/>
      <c r="G10" s="134"/>
      <c r="H10" s="127"/>
      <c r="J10" s="141"/>
      <c r="K10" s="141"/>
      <c r="L10" s="141"/>
      <c r="M10" s="142"/>
      <c r="N10" s="134"/>
      <c r="O10" s="134"/>
    </row>
    <row r="11" spans="1:15" ht="28.5" customHeight="1">
      <c r="B11" s="110"/>
      <c r="C11" s="110"/>
      <c r="D11" s="110"/>
      <c r="E11" s="133"/>
      <c r="F11" s="134"/>
      <c r="G11" s="134"/>
      <c r="H11" s="127"/>
      <c r="J11" s="141"/>
      <c r="K11" s="141"/>
      <c r="L11" s="141"/>
      <c r="M11" s="142"/>
      <c r="N11" s="134"/>
      <c r="O11" s="134"/>
    </row>
    <row r="12" spans="1:15" ht="28.5" customHeight="1">
      <c r="B12" s="110"/>
      <c r="C12" s="110"/>
      <c r="D12" s="110"/>
      <c r="E12" s="133"/>
      <c r="F12" s="134"/>
      <c r="G12" s="134"/>
      <c r="H12" s="127"/>
      <c r="J12" s="141"/>
      <c r="K12" s="141"/>
      <c r="L12" s="141"/>
      <c r="M12" s="142"/>
      <c r="N12" s="134"/>
      <c r="O12" s="134"/>
    </row>
    <row r="13" spans="1:15" ht="28.5" customHeight="1">
      <c r="B13" s="110"/>
      <c r="C13" s="110"/>
      <c r="D13" s="110"/>
      <c r="E13" s="133"/>
      <c r="F13" s="134"/>
      <c r="G13" s="134"/>
      <c r="H13" s="127"/>
      <c r="J13" s="141"/>
      <c r="K13" s="141"/>
      <c r="L13" s="141"/>
      <c r="M13" s="142"/>
      <c r="N13" s="134"/>
      <c r="O13" s="134"/>
    </row>
    <row r="14" spans="1:15" ht="28.5" customHeight="1">
      <c r="B14" s="110"/>
      <c r="C14" s="110"/>
      <c r="D14" s="110"/>
      <c r="E14" s="133"/>
      <c r="F14" s="134"/>
      <c r="G14" s="134"/>
      <c r="H14" s="127"/>
      <c r="J14" s="141"/>
      <c r="K14" s="141"/>
      <c r="L14" s="141"/>
      <c r="M14" s="142"/>
      <c r="N14" s="134"/>
      <c r="O14" s="134"/>
    </row>
    <row r="15" spans="1:15" ht="28.5" customHeight="1">
      <c r="B15" s="110"/>
      <c r="C15" s="110"/>
      <c r="D15" s="110"/>
      <c r="E15" s="133"/>
      <c r="F15" s="134"/>
      <c r="G15" s="134"/>
      <c r="H15" s="127"/>
      <c r="J15" s="141"/>
      <c r="K15" s="141"/>
      <c r="L15" s="141"/>
      <c r="M15" s="142"/>
      <c r="N15" s="134"/>
      <c r="O15" s="134"/>
    </row>
    <row r="16" spans="1:15" ht="28.5" customHeight="1">
      <c r="B16" s="110"/>
      <c r="C16" s="110"/>
      <c r="D16" s="110"/>
      <c r="E16" s="133"/>
      <c r="F16" s="134"/>
      <c r="G16" s="134"/>
      <c r="H16" s="127"/>
      <c r="J16" s="141"/>
      <c r="K16" s="141"/>
      <c r="L16" s="141"/>
      <c r="M16" s="142"/>
      <c r="N16" s="134"/>
      <c r="O16" s="134"/>
    </row>
    <row r="17" spans="2:15" ht="28.5" customHeight="1">
      <c r="B17" s="110"/>
      <c r="C17" s="110"/>
      <c r="D17" s="110"/>
      <c r="E17" s="133"/>
      <c r="F17" s="134"/>
      <c r="G17" s="134"/>
      <c r="H17" s="127"/>
      <c r="J17" s="141"/>
      <c r="K17" s="141"/>
      <c r="L17" s="141"/>
      <c r="M17" s="142"/>
      <c r="N17" s="134"/>
      <c r="O17" s="134"/>
    </row>
    <row r="18" spans="2:15" ht="28.5" customHeight="1">
      <c r="B18" s="110"/>
      <c r="C18" s="110"/>
      <c r="D18" s="110"/>
      <c r="E18" s="133"/>
      <c r="F18" s="134"/>
      <c r="G18" s="134"/>
      <c r="H18" s="127"/>
      <c r="J18" s="141"/>
      <c r="K18" s="141"/>
      <c r="L18" s="141"/>
      <c r="M18" s="142"/>
      <c r="N18" s="134"/>
      <c r="O18" s="134"/>
    </row>
    <row r="19" spans="2:15" ht="28.5" customHeight="1">
      <c r="B19" s="110"/>
      <c r="C19" s="110"/>
      <c r="D19" s="110"/>
      <c r="E19" s="133"/>
      <c r="F19" s="134"/>
      <c r="G19" s="134"/>
      <c r="H19" s="127"/>
      <c r="J19" s="141"/>
      <c r="K19" s="141"/>
      <c r="L19" s="141"/>
      <c r="M19" s="142"/>
      <c r="N19" s="134"/>
      <c r="O19" s="134"/>
    </row>
    <row r="20" spans="2:15" ht="28.5" customHeight="1">
      <c r="B20" s="110"/>
      <c r="C20" s="110"/>
      <c r="D20" s="110"/>
      <c r="E20" s="133"/>
      <c r="F20" s="134"/>
      <c r="G20" s="134"/>
      <c r="H20" s="127"/>
      <c r="J20" s="141"/>
      <c r="K20" s="141"/>
      <c r="L20" s="141"/>
      <c r="M20" s="142"/>
      <c r="N20" s="134"/>
      <c r="O20" s="134"/>
    </row>
    <row r="21" spans="2:15" ht="28.5" customHeight="1">
      <c r="B21" s="110"/>
      <c r="C21" s="110"/>
      <c r="D21" s="110"/>
      <c r="E21" s="133"/>
      <c r="F21" s="134"/>
      <c r="G21" s="134"/>
      <c r="H21" s="127"/>
      <c r="J21" s="141"/>
      <c r="K21" s="141"/>
      <c r="L21" s="141"/>
      <c r="M21" s="142"/>
      <c r="N21" s="134"/>
      <c r="O21" s="134"/>
    </row>
    <row r="22" spans="2:15" ht="28.5" customHeight="1">
      <c r="B22" s="110"/>
      <c r="C22" s="110"/>
      <c r="D22" s="110"/>
      <c r="E22" s="133"/>
      <c r="F22" s="134"/>
      <c r="G22" s="134"/>
      <c r="H22" s="127"/>
      <c r="J22" s="141"/>
      <c r="K22" s="141"/>
      <c r="L22" s="141"/>
      <c r="M22" s="142"/>
      <c r="N22" s="134"/>
      <c r="O22" s="134"/>
    </row>
    <row r="23" spans="2:15" ht="28.5" customHeight="1">
      <c r="B23" s="110"/>
      <c r="C23" s="110"/>
      <c r="D23" s="110"/>
      <c r="E23" s="133"/>
      <c r="F23" s="134"/>
      <c r="G23" s="134"/>
      <c r="H23" s="127"/>
      <c r="J23" s="141"/>
      <c r="K23" s="141"/>
      <c r="L23" s="141"/>
      <c r="M23" s="142"/>
      <c r="N23" s="134"/>
      <c r="O23" s="134"/>
    </row>
    <row r="24" spans="2:15" ht="28.5" customHeight="1">
      <c r="B24" s="110"/>
      <c r="C24" s="110"/>
      <c r="D24" s="110"/>
      <c r="E24" s="133"/>
      <c r="F24" s="134"/>
      <c r="G24" s="134"/>
      <c r="H24" s="127"/>
      <c r="J24" s="141"/>
      <c r="K24" s="141"/>
      <c r="L24" s="141"/>
      <c r="M24" s="142"/>
      <c r="N24" s="134"/>
      <c r="O24" s="134"/>
    </row>
    <row r="25" spans="2:15" ht="28.5" customHeight="1">
      <c r="B25" s="110"/>
      <c r="C25" s="110"/>
      <c r="D25" s="110"/>
      <c r="E25" s="133"/>
      <c r="F25" s="134"/>
      <c r="G25" s="134"/>
      <c r="H25" s="127"/>
      <c r="J25" s="141"/>
      <c r="K25" s="141"/>
      <c r="L25" s="141"/>
      <c r="M25" s="142"/>
      <c r="N25" s="134"/>
      <c r="O25" s="134"/>
    </row>
    <row r="26" spans="2:15" ht="28.5" customHeight="1">
      <c r="B26" s="110"/>
      <c r="C26" s="110"/>
      <c r="D26" s="110"/>
      <c r="E26" s="133"/>
      <c r="F26" s="134"/>
      <c r="G26" s="134"/>
      <c r="H26" s="127"/>
      <c r="J26" s="141"/>
      <c r="K26" s="141"/>
      <c r="L26" s="141"/>
      <c r="M26" s="142"/>
      <c r="N26" s="134"/>
      <c r="O26" s="134"/>
    </row>
    <row r="27" spans="2:15" ht="28.5" customHeight="1">
      <c r="B27" s="110"/>
      <c r="C27" s="110"/>
      <c r="D27" s="110"/>
      <c r="E27" s="133"/>
      <c r="F27" s="134"/>
      <c r="G27" s="134"/>
      <c r="H27" s="127"/>
      <c r="J27" s="141"/>
      <c r="K27" s="141"/>
      <c r="L27" s="141"/>
      <c r="M27" s="142"/>
      <c r="N27" s="134"/>
      <c r="O27" s="134"/>
    </row>
    <row r="28" spans="2:15" ht="28.5" customHeight="1">
      <c r="B28" s="110"/>
      <c r="C28" s="110"/>
      <c r="D28" s="110"/>
      <c r="E28" s="133"/>
      <c r="F28" s="134"/>
      <c r="G28" s="134"/>
      <c r="H28" s="127"/>
      <c r="J28" s="141"/>
      <c r="K28" s="141"/>
      <c r="L28" s="141"/>
      <c r="M28" s="142"/>
      <c r="N28" s="134"/>
      <c r="O28" s="134"/>
    </row>
    <row r="29" spans="2:15" ht="28.5" customHeight="1">
      <c r="B29" s="110"/>
      <c r="C29" s="110"/>
      <c r="D29" s="110"/>
      <c r="E29" s="133"/>
      <c r="F29" s="134"/>
      <c r="G29" s="134"/>
      <c r="H29" s="127"/>
      <c r="J29" s="141"/>
      <c r="K29" s="141"/>
      <c r="L29" s="141"/>
      <c r="M29" s="142"/>
      <c r="N29" s="134"/>
      <c r="O29" s="134"/>
    </row>
    <row r="30" spans="2:15" ht="28.5" customHeight="1">
      <c r="B30" s="110"/>
      <c r="C30" s="110"/>
      <c r="D30" s="110"/>
      <c r="E30" s="133"/>
      <c r="F30" s="134"/>
      <c r="G30" s="134"/>
      <c r="H30" s="127"/>
      <c r="J30" s="141"/>
      <c r="K30" s="141"/>
      <c r="L30" s="141"/>
      <c r="M30" s="142"/>
      <c r="N30" s="134"/>
      <c r="O30" s="134"/>
    </row>
    <row r="31" spans="2:15" ht="28.5" customHeight="1">
      <c r="B31" s="110"/>
      <c r="C31" s="110"/>
      <c r="D31" s="110"/>
      <c r="E31" s="133"/>
      <c r="F31" s="134"/>
      <c r="G31" s="134"/>
      <c r="H31" s="127"/>
      <c r="J31" s="141"/>
      <c r="K31" s="141"/>
      <c r="L31" s="141"/>
      <c r="M31" s="142"/>
      <c r="N31" s="134"/>
      <c r="O31" s="134"/>
    </row>
    <row r="32" spans="2:15" ht="28.5" customHeight="1">
      <c r="B32" s="110"/>
      <c r="C32" s="110"/>
      <c r="D32" s="110"/>
      <c r="E32" s="133"/>
      <c r="F32" s="134"/>
      <c r="G32" s="134"/>
      <c r="H32" s="127"/>
      <c r="J32" s="141"/>
      <c r="K32" s="141"/>
      <c r="L32" s="141"/>
      <c r="M32" s="142"/>
      <c r="N32" s="134"/>
      <c r="O32" s="134"/>
    </row>
    <row r="33" spans="2:15" ht="28.5" customHeight="1">
      <c r="B33" s="112"/>
      <c r="C33" s="112"/>
      <c r="D33" s="112"/>
      <c r="E33" s="137"/>
      <c r="F33" s="138"/>
      <c r="G33" s="138"/>
      <c r="H33" s="127"/>
      <c r="J33" s="143"/>
      <c r="K33" s="143"/>
      <c r="L33" s="143"/>
      <c r="M33" s="144"/>
      <c r="N33" s="138"/>
      <c r="O33" s="138"/>
    </row>
    <row r="34" spans="2:15">
      <c r="B34" s="128"/>
      <c r="C34" s="128"/>
      <c r="D34" s="128"/>
      <c r="E34" s="129"/>
      <c r="J34" s="128"/>
      <c r="K34" s="128"/>
      <c r="L34" s="128"/>
      <c r="M34" s="129"/>
    </row>
    <row r="36" spans="2:15">
      <c r="D36" s="116" t="s">
        <v>122</v>
      </c>
    </row>
    <row r="38" spans="2:15">
      <c r="D38" s="116" t="s">
        <v>123</v>
      </c>
    </row>
    <row r="39" spans="2:15">
      <c r="D39" s="116" t="s">
        <v>124</v>
      </c>
    </row>
    <row r="40" spans="2:15">
      <c r="D40" s="116" t="s">
        <v>125</v>
      </c>
    </row>
    <row r="41" spans="2:15">
      <c r="D41" s="116" t="s">
        <v>126</v>
      </c>
    </row>
    <row r="42" spans="2:15">
      <c r="D42" s="116" t="s">
        <v>127</v>
      </c>
    </row>
    <row r="43" spans="2:15">
      <c r="D43" s="116" t="s">
        <v>128</v>
      </c>
    </row>
  </sheetData>
  <sheetProtection algorithmName="SHA-512" hashValue="euTnuRNSo30HeyzPMQ1vRs08Tn5XkcTc4Z/OU4TTHc71xeyonuKYcyklFCUwzVCOSdMr4z08gXMPDv0tvuoukw==" saltValue="7LEGmpg8r0iJmt5S9XyG3w==" spinCount="100000" sheet="1" objects="1" scenarios="1"/>
  <mergeCells count="2">
    <mergeCell ref="B4:D4"/>
    <mergeCell ref="J4:L4"/>
  </mergeCells>
  <phoneticPr fontId="31"/>
  <dataValidations count="5">
    <dataValidation type="list" allowBlank="1" showInputMessage="1" showErrorMessage="1" sqref="F5:H33 N5:O33" xr:uid="{D2861E20-5B46-4A0D-B362-13D25719E18B}">
      <formula1>"〇,×"</formula1>
    </dataValidation>
    <dataValidation type="custom" allowBlank="1" showInputMessage="1" showErrorMessage="1" sqref="E5:E33" xr:uid="{468182FA-4087-4630-9F52-1210FEB202A0}">
      <formula1>MOD(E5,1000)=0</formula1>
    </dataValidation>
    <dataValidation type="list" allowBlank="1" showInputMessage="1" showErrorMessage="1" sqref="D5:D33" xr:uid="{1731E727-295A-45E6-9C6C-E39A1A971B0C}">
      <formula1>$D$38:$D$43</formula1>
    </dataValidation>
    <dataValidation type="list" allowBlank="1" showInputMessage="1" showErrorMessage="1" sqref="L5:L33" xr:uid="{DEE84981-F53A-42EE-9BF4-2BD72ADD08DD}">
      <formula1>$I$5:$I$10</formula1>
    </dataValidation>
    <dataValidation type="whole" imeMode="halfAlpha" allowBlank="1" showInputMessage="1" showErrorMessage="1" sqref="C5:C33" xr:uid="{F3D46AD1-12AF-44A5-937F-DBF81EDF9970}">
      <formula1>2810000000</formula1>
      <formula2>2869999999</formula2>
    </dataValidation>
  </dataValidations>
  <pageMargins left="0.7" right="0.7" top="0.75" bottom="0.75" header="0.3" footer="0.3"/>
  <pageSetup paperSize="9" scale="96" orientation="landscape" r:id="rId1"/>
  <colBreaks count="1" manualBreakCount="1">
    <brk id="7" max="18"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9921A-8329-4B21-B951-1769CDE367A7}">
  <sheetPr>
    <tabColor rgb="FFFFC000"/>
  </sheetPr>
  <dimension ref="A1:S35"/>
  <sheetViews>
    <sheetView view="pageBreakPreview" zoomScale="70" zoomScaleNormal="130" zoomScaleSheetLayoutView="70" workbookViewId="0"/>
  </sheetViews>
  <sheetFormatPr defaultColWidth="9" defaultRowHeight="13.5"/>
  <cols>
    <col min="1" max="1" width="37.875" style="20" customWidth="1"/>
    <col min="2" max="5" width="15.125" style="67" customWidth="1"/>
    <col min="6" max="6" width="16.5" style="67" customWidth="1"/>
    <col min="7" max="7" width="22.875" style="67" customWidth="1"/>
    <col min="8" max="8" width="19.75" style="67" customWidth="1"/>
    <col min="9" max="9" width="27.875" style="20" customWidth="1"/>
    <col min="10" max="10" width="2" style="159" customWidth="1"/>
    <col min="11" max="11" width="37.875" style="20" customWidth="1"/>
    <col min="12" max="15" width="15.125" style="67" customWidth="1"/>
    <col min="16" max="16" width="16.5" style="67" customWidth="1"/>
    <col min="17" max="17" width="23.5" style="67" customWidth="1"/>
    <col min="18" max="18" width="18.875" style="67" customWidth="1"/>
    <col min="19" max="19" width="25.625" style="20" customWidth="1"/>
    <col min="20" max="25" width="9" style="20" customWidth="1"/>
    <col min="26" max="16384" width="9" style="20"/>
  </cols>
  <sheetData>
    <row r="1" spans="1:19" ht="73.5" customHeight="1">
      <c r="A1" s="145" t="s">
        <v>198</v>
      </c>
      <c r="B1" s="223" t="s">
        <v>199</v>
      </c>
      <c r="C1" s="224"/>
      <c r="D1" s="224"/>
      <c r="E1" s="224"/>
      <c r="F1" s="224"/>
      <c r="G1" s="224"/>
      <c r="H1" s="224"/>
      <c r="I1" s="146"/>
      <c r="J1" s="147"/>
      <c r="K1" s="145" t="s">
        <v>198</v>
      </c>
      <c r="L1" s="223" t="s">
        <v>199</v>
      </c>
      <c r="M1" s="224"/>
      <c r="N1" s="224"/>
      <c r="O1" s="224"/>
      <c r="P1" s="224"/>
      <c r="Q1" s="224"/>
      <c r="R1" s="224"/>
      <c r="S1" s="146"/>
    </row>
    <row r="2" spans="1:19" ht="41.25" customHeight="1">
      <c r="A2" s="225" t="s">
        <v>107</v>
      </c>
      <c r="B2" s="226"/>
      <c r="C2" s="226"/>
      <c r="D2" s="226"/>
      <c r="E2" s="226"/>
      <c r="F2" s="226"/>
      <c r="G2" s="226"/>
      <c r="H2" s="226"/>
      <c r="I2" s="227" t="s">
        <v>53</v>
      </c>
      <c r="J2" s="148"/>
      <c r="K2" s="233" t="s">
        <v>107</v>
      </c>
      <c r="L2" s="234"/>
      <c r="M2" s="234"/>
      <c r="N2" s="234"/>
      <c r="O2" s="234"/>
      <c r="P2" s="234"/>
      <c r="Q2" s="234"/>
      <c r="R2" s="234"/>
      <c r="S2" s="227" t="s">
        <v>53</v>
      </c>
    </row>
    <row r="3" spans="1:19" ht="72.75" customHeight="1">
      <c r="A3" s="149" t="s">
        <v>111</v>
      </c>
      <c r="B3" s="56" t="s">
        <v>100</v>
      </c>
      <c r="C3" s="56" t="s">
        <v>101</v>
      </c>
      <c r="D3" s="56" t="s">
        <v>99</v>
      </c>
      <c r="E3" s="56" t="s">
        <v>102</v>
      </c>
      <c r="F3" s="56" t="s">
        <v>103</v>
      </c>
      <c r="G3" s="56" t="s">
        <v>105</v>
      </c>
      <c r="H3" s="56" t="s">
        <v>104</v>
      </c>
      <c r="I3" s="228"/>
      <c r="J3" s="150"/>
      <c r="K3" s="149" t="s">
        <v>111</v>
      </c>
      <c r="L3" s="56" t="s">
        <v>100</v>
      </c>
      <c r="M3" s="56" t="s">
        <v>101</v>
      </c>
      <c r="N3" s="56" t="s">
        <v>99</v>
      </c>
      <c r="O3" s="56" t="s">
        <v>102</v>
      </c>
      <c r="P3" s="56" t="s">
        <v>103</v>
      </c>
      <c r="Q3" s="56" t="s">
        <v>105</v>
      </c>
      <c r="R3" s="56" t="s">
        <v>104</v>
      </c>
      <c r="S3" s="228"/>
    </row>
    <row r="4" spans="1:19" ht="84.75" customHeight="1">
      <c r="A4" s="41" t="s">
        <v>200</v>
      </c>
      <c r="B4" s="43"/>
      <c r="C4" s="43"/>
      <c r="D4" s="151" t="e">
        <f>C4/B4</f>
        <v>#DIV/0!</v>
      </c>
      <c r="E4" s="152" t="e">
        <f>(D4-0.02)*B4</f>
        <v>#DIV/0!</v>
      </c>
      <c r="F4" s="153"/>
      <c r="G4" s="154"/>
      <c r="H4" s="155"/>
      <c r="I4" s="49">
        <f>F4*G4*H4</f>
        <v>0</v>
      </c>
      <c r="J4" s="156"/>
      <c r="K4" s="41" t="s">
        <v>200</v>
      </c>
      <c r="L4" s="43">
        <v>327500</v>
      </c>
      <c r="M4" s="43">
        <v>13100</v>
      </c>
      <c r="N4" s="151">
        <f>M4/L4</f>
        <v>0.04</v>
      </c>
      <c r="O4" s="152">
        <f>(N4-0.02)*L4</f>
        <v>6550</v>
      </c>
      <c r="P4" s="153">
        <v>6550</v>
      </c>
      <c r="Q4" s="154">
        <v>6</v>
      </c>
      <c r="R4" s="155">
        <v>8</v>
      </c>
      <c r="S4" s="49">
        <f>P4*Q4*R4</f>
        <v>314400</v>
      </c>
    </row>
    <row r="5" spans="1:19" ht="93.75" customHeight="1">
      <c r="A5" s="41" t="s">
        <v>201</v>
      </c>
      <c r="B5" s="43"/>
      <c r="C5" s="43"/>
      <c r="D5" s="151" t="e">
        <f>C5/B5</f>
        <v>#DIV/0!</v>
      </c>
      <c r="E5" s="152" t="e">
        <f>(D5-0.02)*B5</f>
        <v>#DIV/0!</v>
      </c>
      <c r="F5" s="153"/>
      <c r="G5" s="154"/>
      <c r="H5" s="155"/>
      <c r="I5" s="49">
        <f>F5*G5*H5</f>
        <v>0</v>
      </c>
      <c r="J5" s="156"/>
      <c r="K5" s="41" t="s">
        <v>201</v>
      </c>
      <c r="L5" s="43"/>
      <c r="M5" s="43"/>
      <c r="N5" s="151" t="e">
        <f>M5/L5</f>
        <v>#DIV/0!</v>
      </c>
      <c r="O5" s="152" t="e">
        <f>(N5-0.02)*L5</f>
        <v>#DIV/0!</v>
      </c>
      <c r="P5" s="153"/>
      <c r="Q5" s="154"/>
      <c r="R5" s="155"/>
      <c r="S5" s="49">
        <f>P5*Q5*R5</f>
        <v>0</v>
      </c>
    </row>
    <row r="6" spans="1:19" ht="90" customHeight="1">
      <c r="A6" s="41" t="s">
        <v>110</v>
      </c>
      <c r="B6" s="229"/>
      <c r="C6" s="230"/>
      <c r="D6" s="230"/>
      <c r="E6" s="230"/>
      <c r="F6" s="230"/>
      <c r="G6" s="230"/>
      <c r="H6" s="230"/>
      <c r="I6" s="157">
        <v>0</v>
      </c>
      <c r="J6" s="156"/>
      <c r="K6" s="41" t="s">
        <v>110</v>
      </c>
      <c r="L6" s="235"/>
      <c r="M6" s="236"/>
      <c r="N6" s="236"/>
      <c r="O6" s="236"/>
      <c r="P6" s="236"/>
      <c r="Q6" s="236"/>
      <c r="R6" s="236"/>
      <c r="S6" s="157">
        <v>0</v>
      </c>
    </row>
    <row r="7" spans="1:19" ht="60.75" customHeight="1">
      <c r="A7" s="231" t="s">
        <v>119</v>
      </c>
      <c r="B7" s="232"/>
      <c r="C7" s="232"/>
      <c r="D7" s="232"/>
      <c r="E7" s="232"/>
      <c r="F7" s="232"/>
      <c r="G7" s="232"/>
      <c r="H7" s="232"/>
      <c r="I7" s="232"/>
      <c r="J7" s="158"/>
      <c r="K7" s="231" t="s">
        <v>119</v>
      </c>
      <c r="L7" s="232"/>
      <c r="M7" s="232"/>
      <c r="N7" s="232"/>
      <c r="O7" s="232"/>
      <c r="P7" s="232"/>
      <c r="Q7" s="232"/>
      <c r="R7" s="232"/>
      <c r="S7" s="232"/>
    </row>
    <row r="8" spans="1:19">
      <c r="A8" s="15"/>
      <c r="B8" s="16"/>
      <c r="C8" s="16"/>
      <c r="D8" s="16"/>
      <c r="E8" s="16"/>
      <c r="F8" s="16"/>
      <c r="G8" s="16"/>
      <c r="H8" s="16"/>
      <c r="I8" s="15"/>
      <c r="K8" s="15"/>
      <c r="L8" s="16"/>
      <c r="M8" s="16"/>
      <c r="N8" s="160"/>
      <c r="O8" s="16"/>
      <c r="P8" s="16"/>
      <c r="Q8" s="16"/>
      <c r="R8" s="16"/>
      <c r="S8" s="15"/>
    </row>
    <row r="9" spans="1:19">
      <c r="A9" s="161"/>
      <c r="B9" s="16"/>
      <c r="C9" s="16"/>
      <c r="D9" s="16"/>
      <c r="E9" s="16"/>
      <c r="F9" s="16"/>
      <c r="G9" s="16"/>
      <c r="H9" s="16"/>
      <c r="I9" s="15"/>
      <c r="K9" s="162"/>
      <c r="L9" s="16"/>
      <c r="M9" s="16"/>
      <c r="N9" s="16"/>
      <c r="O9" s="16"/>
      <c r="P9" s="16"/>
      <c r="Q9" s="16"/>
      <c r="R9" s="16"/>
      <c r="S9" s="15"/>
    </row>
    <row r="10" spans="1:19">
      <c r="A10" s="15"/>
      <c r="B10" s="16"/>
      <c r="C10" s="16"/>
      <c r="D10" s="16"/>
      <c r="E10" s="16"/>
      <c r="F10" s="16"/>
      <c r="G10" s="16"/>
      <c r="H10" s="16"/>
      <c r="I10" s="15"/>
      <c r="K10" s="15"/>
      <c r="L10" s="16"/>
      <c r="M10" s="16"/>
      <c r="N10" s="16"/>
      <c r="O10" s="16"/>
      <c r="P10" s="16"/>
      <c r="Q10" s="16"/>
      <c r="R10" s="16"/>
      <c r="S10" s="15"/>
    </row>
    <row r="11" spans="1:19">
      <c r="A11" s="15"/>
      <c r="B11" s="16"/>
      <c r="C11" s="16"/>
      <c r="D11" s="16"/>
      <c r="E11" s="16"/>
      <c r="F11" s="16"/>
      <c r="G11" s="16"/>
      <c r="H11" s="16"/>
      <c r="I11" s="15"/>
      <c r="K11" s="15"/>
      <c r="L11" s="16"/>
      <c r="M11" s="16"/>
      <c r="N11" s="16"/>
      <c r="O11" s="16"/>
      <c r="P11" s="16"/>
      <c r="Q11" s="16"/>
      <c r="R11" s="16"/>
      <c r="S11" s="15"/>
    </row>
    <row r="12" spans="1:19">
      <c r="A12" s="15"/>
      <c r="B12" s="16"/>
      <c r="C12" s="16"/>
      <c r="D12" s="16"/>
      <c r="E12" s="16"/>
      <c r="F12" s="16"/>
      <c r="G12" s="16"/>
      <c r="H12" s="16"/>
      <c r="I12" s="15"/>
      <c r="K12" s="15"/>
      <c r="L12" s="16"/>
      <c r="M12" s="16"/>
      <c r="N12" s="16"/>
      <c r="O12" s="16"/>
      <c r="P12" s="16"/>
      <c r="Q12" s="16"/>
      <c r="R12" s="16"/>
      <c r="S12" s="15"/>
    </row>
    <row r="13" spans="1:19">
      <c r="A13" s="15"/>
      <c r="B13" s="16"/>
      <c r="C13" s="16"/>
      <c r="D13" s="16"/>
      <c r="E13" s="16"/>
      <c r="F13" s="16"/>
      <c r="G13" s="16"/>
      <c r="H13" s="16"/>
      <c r="I13" s="15"/>
      <c r="K13" s="15"/>
      <c r="L13" s="16"/>
      <c r="M13" s="16"/>
      <c r="N13" s="16"/>
      <c r="O13" s="16"/>
      <c r="P13" s="16"/>
      <c r="Q13" s="16"/>
      <c r="R13" s="16"/>
      <c r="S13" s="15"/>
    </row>
    <row r="14" spans="1:19">
      <c r="A14" s="15"/>
      <c r="B14" s="16"/>
      <c r="C14" s="16"/>
      <c r="D14" s="16"/>
      <c r="E14" s="16"/>
      <c r="F14" s="16"/>
      <c r="G14" s="16"/>
      <c r="H14" s="16"/>
      <c r="I14" s="15"/>
      <c r="K14" s="15"/>
      <c r="L14" s="16"/>
      <c r="M14" s="16"/>
      <c r="N14" s="16"/>
      <c r="O14" s="16"/>
      <c r="P14" s="16"/>
      <c r="Q14" s="16"/>
      <c r="R14" s="16"/>
      <c r="S14" s="15"/>
    </row>
    <row r="15" spans="1:19">
      <c r="A15" s="15"/>
      <c r="B15" s="16"/>
      <c r="C15" s="16"/>
      <c r="D15" s="16"/>
      <c r="E15" s="16"/>
      <c r="F15" s="16"/>
      <c r="G15" s="16"/>
      <c r="H15" s="16"/>
      <c r="I15" s="15"/>
      <c r="K15" s="15"/>
      <c r="L15" s="16"/>
      <c r="M15" s="16"/>
      <c r="N15" s="16"/>
      <c r="O15" s="16"/>
      <c r="P15" s="16"/>
      <c r="Q15" s="16"/>
      <c r="R15" s="16"/>
      <c r="S15" s="15"/>
    </row>
    <row r="16" spans="1:19">
      <c r="A16" s="15"/>
      <c r="B16" s="16"/>
      <c r="C16" s="16"/>
      <c r="D16" s="16"/>
      <c r="E16" s="16"/>
      <c r="F16" s="16"/>
      <c r="G16" s="16"/>
      <c r="H16" s="16"/>
      <c r="I16" s="15"/>
      <c r="K16" s="15"/>
      <c r="L16" s="16"/>
      <c r="M16" s="16"/>
      <c r="O16" s="16"/>
      <c r="P16" s="16"/>
      <c r="Q16" s="16"/>
      <c r="R16" s="16"/>
      <c r="S16" s="15"/>
    </row>
    <row r="17" spans="1:19">
      <c r="A17" s="15"/>
      <c r="B17" s="16"/>
      <c r="C17" s="16"/>
      <c r="D17" s="16"/>
      <c r="E17" s="16"/>
      <c r="F17" s="16"/>
      <c r="G17" s="16"/>
      <c r="H17" s="16"/>
      <c r="I17" s="15"/>
      <c r="K17" s="15"/>
      <c r="L17" s="16"/>
      <c r="M17" s="16"/>
      <c r="N17" s="16"/>
      <c r="O17" s="16"/>
      <c r="P17" s="16"/>
      <c r="Q17" s="16"/>
      <c r="R17" s="16"/>
      <c r="S17" s="15"/>
    </row>
    <row r="18" spans="1:19">
      <c r="A18" s="15"/>
      <c r="B18" s="16"/>
      <c r="C18" s="16"/>
      <c r="D18" s="16"/>
      <c r="E18" s="16"/>
      <c r="F18" s="16"/>
      <c r="G18" s="16"/>
      <c r="H18" s="16"/>
      <c r="I18" s="15"/>
      <c r="K18" s="15"/>
      <c r="L18" s="16"/>
      <c r="M18" s="16"/>
      <c r="N18" s="16"/>
      <c r="O18" s="16"/>
      <c r="P18" s="16"/>
      <c r="Q18" s="16"/>
      <c r="R18" s="16"/>
      <c r="S18" s="15"/>
    </row>
    <row r="19" spans="1:19">
      <c r="A19" s="15"/>
      <c r="B19" s="16"/>
      <c r="C19" s="16"/>
      <c r="D19" s="16"/>
      <c r="E19" s="16"/>
      <c r="F19" s="16"/>
      <c r="G19" s="16"/>
      <c r="H19" s="16"/>
      <c r="I19" s="15"/>
      <c r="K19" s="15"/>
      <c r="L19" s="16"/>
      <c r="M19" s="16"/>
      <c r="N19" s="16"/>
      <c r="O19" s="16"/>
      <c r="P19" s="16"/>
      <c r="Q19" s="16"/>
      <c r="R19" s="16"/>
      <c r="S19" s="15"/>
    </row>
    <row r="20" spans="1:19">
      <c r="A20" s="15"/>
      <c r="B20" s="16"/>
      <c r="C20" s="16"/>
      <c r="D20" s="16"/>
      <c r="E20" s="16"/>
      <c r="F20" s="16"/>
      <c r="G20" s="16"/>
      <c r="H20" s="16"/>
      <c r="I20" s="15"/>
      <c r="K20" s="15"/>
      <c r="L20" s="16"/>
      <c r="M20" s="16"/>
      <c r="N20" s="16"/>
      <c r="O20" s="16"/>
      <c r="P20" s="16"/>
      <c r="Q20" s="16"/>
      <c r="R20" s="16"/>
      <c r="S20" s="15"/>
    </row>
    <row r="21" spans="1:19">
      <c r="A21" s="15"/>
      <c r="B21" s="16"/>
      <c r="C21" s="16"/>
      <c r="D21" s="16"/>
      <c r="E21" s="16"/>
      <c r="F21" s="16"/>
      <c r="G21" s="16"/>
      <c r="H21" s="16"/>
      <c r="I21" s="15"/>
      <c r="K21" s="15"/>
      <c r="L21" s="16"/>
      <c r="M21" s="16"/>
      <c r="N21" s="16"/>
      <c r="O21" s="16"/>
      <c r="P21" s="16"/>
      <c r="Q21" s="16"/>
      <c r="R21" s="16"/>
      <c r="S21" s="15"/>
    </row>
    <row r="22" spans="1:19">
      <c r="A22" s="15"/>
      <c r="B22" s="16"/>
      <c r="C22" s="16"/>
      <c r="D22" s="16"/>
      <c r="E22" s="16"/>
      <c r="F22" s="16"/>
      <c r="G22" s="16"/>
      <c r="H22" s="16"/>
      <c r="I22" s="15"/>
      <c r="K22" s="15"/>
      <c r="L22" s="16"/>
      <c r="M22" s="16"/>
      <c r="N22" s="16"/>
      <c r="O22" s="16"/>
      <c r="P22" s="16"/>
      <c r="Q22" s="16"/>
      <c r="R22" s="16"/>
      <c r="S22" s="15"/>
    </row>
    <row r="23" spans="1:19">
      <c r="K23" s="15"/>
      <c r="L23" s="16"/>
      <c r="M23" s="16"/>
      <c r="N23" s="16"/>
      <c r="O23" s="16"/>
      <c r="P23" s="16"/>
      <c r="Q23" s="16"/>
      <c r="R23" s="16"/>
      <c r="S23" s="15"/>
    </row>
    <row r="29" spans="1:19" ht="17.25" thickBot="1">
      <c r="L29" s="16"/>
      <c r="M29" s="16"/>
      <c r="N29" s="16"/>
      <c r="O29" s="163" t="s">
        <v>168</v>
      </c>
      <c r="P29" s="16"/>
      <c r="Q29" s="16"/>
    </row>
    <row r="30" spans="1:19" ht="33">
      <c r="L30" s="164" t="s">
        <v>169</v>
      </c>
      <c r="M30" s="165" t="s">
        <v>170</v>
      </c>
      <c r="N30" s="166" t="s">
        <v>171</v>
      </c>
      <c r="O30" s="167" t="s">
        <v>172</v>
      </c>
      <c r="P30" s="239" t="s">
        <v>173</v>
      </c>
      <c r="Q30" s="240"/>
    </row>
    <row r="31" spans="1:19" ht="16.5">
      <c r="L31" s="168" t="s">
        <v>174</v>
      </c>
      <c r="M31" s="169">
        <v>340000</v>
      </c>
      <c r="N31" s="170">
        <v>240000</v>
      </c>
      <c r="O31" s="171">
        <f>(M31*7+N31*1)/8</f>
        <v>327500</v>
      </c>
      <c r="P31" s="241" t="s">
        <v>175</v>
      </c>
      <c r="Q31" s="242"/>
    </row>
    <row r="32" spans="1:19" ht="16.5">
      <c r="L32" s="172" t="s">
        <v>176</v>
      </c>
      <c r="M32" s="173">
        <v>13600</v>
      </c>
      <c r="N32" s="174">
        <v>9600</v>
      </c>
      <c r="O32" s="175">
        <f>(M32*7+N32*1)/8</f>
        <v>13100</v>
      </c>
      <c r="P32" s="243" t="s">
        <v>177</v>
      </c>
      <c r="Q32" s="244"/>
    </row>
    <row r="33" spans="12:17" ht="16.5">
      <c r="L33" s="172" t="s">
        <v>178</v>
      </c>
      <c r="M33" s="176">
        <f>M32/M31</f>
        <v>0.04</v>
      </c>
      <c r="N33" s="177">
        <f t="shared" ref="N33" si="0">N32/N31</f>
        <v>0.04</v>
      </c>
      <c r="O33" s="178">
        <f t="shared" ref="O33" si="1">(M33*2+N33*1)/3</f>
        <v>0.04</v>
      </c>
      <c r="P33" s="245"/>
      <c r="Q33" s="246"/>
    </row>
    <row r="34" spans="12:17" ht="16.5">
      <c r="L34" s="172" t="s">
        <v>179</v>
      </c>
      <c r="M34" s="173">
        <f>M31*M35</f>
        <v>6800</v>
      </c>
      <c r="N34" s="173">
        <f>N31*N35</f>
        <v>4800</v>
      </c>
      <c r="O34" s="175">
        <f>(M34*7+N34*1)/8</f>
        <v>6550</v>
      </c>
      <c r="P34" s="243" t="s">
        <v>180</v>
      </c>
      <c r="Q34" s="244"/>
    </row>
    <row r="35" spans="12:17" ht="17.25" thickBot="1">
      <c r="L35" s="179" t="s">
        <v>181</v>
      </c>
      <c r="M35" s="180">
        <f>M33-2%</f>
        <v>0.02</v>
      </c>
      <c r="N35" s="180">
        <f>N33-2%</f>
        <v>0.02</v>
      </c>
      <c r="O35" s="181">
        <f t="shared" ref="O35" si="2">O34/O31</f>
        <v>0.02</v>
      </c>
      <c r="P35" s="237"/>
      <c r="Q35" s="238"/>
    </row>
  </sheetData>
  <sheetProtection algorithmName="SHA-512" hashValue="NmCS/u0ztlgmEPjhTAxpMKgGLVtoyaOEMsYnVl95ewSt3PrUpWXD6Z1yUnumn5QGVO5bOXHBXqIWQP6F+raTkA==" saltValue="1QgzzXq1pN+EgGzY8yMbiQ==" spinCount="100000" sheet="1" objects="1" scenarios="1"/>
  <mergeCells count="16">
    <mergeCell ref="P35:Q35"/>
    <mergeCell ref="P30:Q30"/>
    <mergeCell ref="P31:Q31"/>
    <mergeCell ref="P32:Q32"/>
    <mergeCell ref="P33:Q33"/>
    <mergeCell ref="P34:Q34"/>
    <mergeCell ref="L1:R1"/>
    <mergeCell ref="K2:R2"/>
    <mergeCell ref="S2:S3"/>
    <mergeCell ref="L6:R6"/>
    <mergeCell ref="K7:S7"/>
    <mergeCell ref="B1:H1"/>
    <mergeCell ref="A2:H2"/>
    <mergeCell ref="I2:I3"/>
    <mergeCell ref="B6:H6"/>
    <mergeCell ref="A7:I7"/>
  </mergeCells>
  <phoneticPr fontId="31"/>
  <conditionalFormatting sqref="A4:A6">
    <cfRule type="expression" dxfId="3" priority="4">
      <formula>#REF!="×"</formula>
    </cfRule>
  </conditionalFormatting>
  <conditionalFormatting sqref="B4:H5 I4:I6 B6">
    <cfRule type="expression" dxfId="2" priority="3">
      <formula>#REF!="×"</formula>
    </cfRule>
  </conditionalFormatting>
  <conditionalFormatting sqref="J4:J6">
    <cfRule type="expression" dxfId="1" priority="2">
      <formula>#REF!="×"</formula>
    </cfRule>
  </conditionalFormatting>
  <conditionalFormatting sqref="K4:R5 S4:S6 K6:L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9500c7e0-a8b4-4cc7-a7aa-d9d65591dd5a"/>
    <ds:schemaRef ds:uri="http://purl.org/dc/dcmitype/"/>
    <ds:schemaRef ds:uri="http://purl.org/dc/elements/1.1/"/>
    <ds:schemaRef ds:uri="http://schemas.microsoft.com/office/infopath/2007/PartnerControls"/>
    <ds:schemaRef ds:uri="http://purl.org/dc/terms/"/>
    <ds:schemaRef ds:uri="85e6e18b-26c1-4122-9e79-e6c53ac26d53"/>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【参考】集計用シート（賃上げ支援事業）</vt:lpstr>
      <vt:lpstr>【訪看】賃金改善報告（複数・法人）</vt:lpstr>
      <vt:lpstr>基準額計算シート</vt:lpstr>
      <vt:lpstr>【訪看】対象施設（複数・法人）</vt:lpstr>
      <vt:lpstr>【訪看】別紙（2％超部分）（複数・法人）</vt:lpstr>
      <vt:lpstr>都道府県リスト</vt:lpstr>
      <vt:lpstr>'【訪看】対象施設（複数・法人）'!Print_Area</vt:lpstr>
      <vt:lpstr>'【訪看】賃金改善報告（複数・法人）'!Print_Area</vt:lpstr>
      <vt:lpstr>'【訪看】別紙（2％超部分）（複数・法人）'!Print_Area</vt:lpstr>
      <vt:lpstr>基準額計算シート!Print_Area</vt:lpstr>
      <vt:lpstr>'【訪看】賃金改善報告（複数・法人）'!Print_Titles</vt:lpstr>
      <vt:lpstr>'【訪看】別紙（2％超部分）（複数・法人）'!Print_Titles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2026-06-02T08:19:50Z</cp:lastPrinted>
  <dcterms:created xsi:type="dcterms:W3CDTF">2017-10-26T07:12:00Z</dcterms:created>
  <dcterms:modified xsi:type="dcterms:W3CDTF">2026-06-03T06:32:26Z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