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F7ACAB3A-162B-437E-9DE2-B19769B4F5CF}" xr6:coauthVersionLast="47" xr6:coauthVersionMax="47" xr10:uidLastSave="{00000000-0000-0000-0000-000000000000}"/>
  <bookViews>
    <workbookView xWindow="-120" yWindow="-120" windowWidth="29040" windowHeight="15720" tabRatio="870" xr2:uid="{00000000-000D-0000-FFFF-FFFF00000000}"/>
  </bookViews>
  <sheets>
    <sheet name="【訪看】賃金改善報告" sheetId="128" r:id="rId1"/>
    <sheet name="基準額計算シート" sheetId="134" r:id="rId2"/>
    <sheet name="【訪看】別紙（2％超部分）" sheetId="129" r:id="rId3"/>
    <sheet name="【参考】集計用シート（賃上げ支援事業）" sheetId="98" state="hidden" r:id="rId4"/>
    <sheet name="都道府県リスト" sheetId="62" state="hidden" r:id="rId5"/>
  </sheets>
  <definedNames>
    <definedName name="_xlnm._FilterDatabase" localSheetId="0" hidden="1">【訪看】賃金改善報告!$A$11:$AA$57</definedName>
    <definedName name="_xlnm._FilterDatabase" localSheetId="2" hidden="1">'【訪看】別紙（2％超部分）'!$A$3:$L$4</definedName>
    <definedName name="_xlnm.Print_Area" localSheetId="0">【訪看】賃金改善報告!$A$1:$W$57</definedName>
    <definedName name="_xlnm.Print_Area" localSheetId="2">'【訪看】別紙（2％超部分）'!$A$1:$S$22</definedName>
    <definedName name="_xlnm.Print_Area" localSheetId="1">基準額計算シート!$A$1:$I$32</definedName>
    <definedName name="_xlnm.Print_Area">#REF!</definedName>
    <definedName name="_xlnm.Print_Titles" localSheetId="0">【訪看】賃金改善報告!$1:$10</definedName>
    <definedName name="_xlnm.Print_Titles" localSheetId="2">'【訪看】別紙（2％超部分）'!$1:$2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34" l="1"/>
  <c r="G30" i="134"/>
  <c r="G27" i="134"/>
  <c r="G24" i="134"/>
  <c r="C10" i="134"/>
  <c r="G13" i="134" s="1"/>
  <c r="G10" i="134" l="1"/>
  <c r="W57" i="128"/>
  <c r="W56" i="128"/>
  <c r="W55" i="128"/>
  <c r="W54" i="128"/>
  <c r="W52" i="128"/>
  <c r="W51" i="128"/>
  <c r="W50" i="128"/>
  <c r="W49" i="128"/>
  <c r="W47" i="128"/>
  <c r="W46" i="128"/>
  <c r="W45" i="128"/>
  <c r="W44" i="128"/>
  <c r="W42" i="128"/>
  <c r="W41" i="128"/>
  <c r="W40" i="128"/>
  <c r="W39" i="128"/>
  <c r="W37" i="128"/>
  <c r="W36" i="128"/>
  <c r="W35" i="128"/>
  <c r="W34" i="128"/>
  <c r="W32" i="128"/>
  <c r="W31" i="128"/>
  <c r="W30" i="128"/>
  <c r="W29" i="128"/>
  <c r="W27" i="128"/>
  <c r="W26" i="128"/>
  <c r="W25" i="128"/>
  <c r="W24" i="128"/>
  <c r="W22" i="128"/>
  <c r="W21" i="128"/>
  <c r="W20" i="128"/>
  <c r="W19" i="128"/>
  <c r="W16" i="128"/>
  <c r="W15" i="128"/>
  <c r="W14" i="128"/>
  <c r="W13" i="128"/>
  <c r="W4" i="128" s="1"/>
  <c r="W6" i="128" s="1"/>
  <c r="R7" i="128" s="1"/>
  <c r="W12" i="128"/>
  <c r="K6" i="128"/>
  <c r="F7" i="128" s="1"/>
  <c r="K4" i="128"/>
  <c r="M35" i="129"/>
  <c r="M34" i="129" s="1"/>
  <c r="O32" i="129"/>
  <c r="O31" i="129"/>
  <c r="N33" i="129"/>
  <c r="N35" i="129" s="1"/>
  <c r="N34" i="129" s="1"/>
  <c r="M33" i="129"/>
  <c r="S5" i="129"/>
  <c r="N5" i="129"/>
  <c r="O5" i="129" s="1"/>
  <c r="S4" i="129"/>
  <c r="N4" i="129"/>
  <c r="O4" i="129" s="1"/>
  <c r="K16" i="128"/>
  <c r="K57" i="128"/>
  <c r="K56" i="128"/>
  <c r="K55" i="128"/>
  <c r="K54" i="128"/>
  <c r="K52" i="128"/>
  <c r="K51" i="128"/>
  <c r="K50" i="128"/>
  <c r="K49" i="128"/>
  <c r="K47" i="128"/>
  <c r="K46" i="128"/>
  <c r="K45" i="128"/>
  <c r="K44" i="128"/>
  <c r="K42" i="128"/>
  <c r="K41" i="128"/>
  <c r="K40" i="128"/>
  <c r="K39" i="128"/>
  <c r="K37" i="128"/>
  <c r="K36" i="128"/>
  <c r="K35" i="128"/>
  <c r="K34" i="128"/>
  <c r="K32" i="128"/>
  <c r="K31" i="128"/>
  <c r="K30" i="128"/>
  <c r="K29" i="128"/>
  <c r="K27" i="128"/>
  <c r="K26" i="128"/>
  <c r="K25" i="128"/>
  <c r="K24" i="128"/>
  <c r="K22" i="128"/>
  <c r="K21" i="128"/>
  <c r="K20" i="128"/>
  <c r="K19" i="128"/>
  <c r="K15" i="128"/>
  <c r="K14" i="128"/>
  <c r="K13" i="128"/>
  <c r="K12" i="128"/>
  <c r="O34" i="129" l="1"/>
  <c r="O33" i="129"/>
  <c r="O35" i="129"/>
  <c r="I5" i="129" l="1"/>
  <c r="D5" i="129"/>
  <c r="E5" i="129" s="1"/>
  <c r="I4" i="129"/>
  <c r="D4" i="129"/>
  <c r="E4" i="129"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1" authorId="0" shapeId="0" xr:uid="{97EC3323-1942-49FD-9C50-D75D9B7FA190}">
      <text>
        <r>
          <rPr>
            <b/>
            <sz val="9"/>
            <color indexed="81"/>
            <rFont val="MS P ゴシック"/>
            <family val="3"/>
            <charset val="128"/>
          </rPr>
          <t>「③月数の期間中における対象職員数の延べ人数」÷「③月数」
例：（４月の対象職員100名＋５月の対象職員100名）÷２ヶ月</t>
        </r>
      </text>
    </comment>
    <comment ref="C11" authorId="0" shapeId="0" xr:uid="{81A03808-639B-4B37-99BA-C569EE722E6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1" authorId="0" shapeId="0" xr:uid="{648BE693-730D-48BE-AEDE-D19454878FB9}">
      <text>
        <r>
          <rPr>
            <b/>
            <sz val="9"/>
            <color indexed="81"/>
            <rFont val="MS P ゴシック"/>
            <family val="3"/>
            <charset val="128"/>
          </rPr>
          <t>「③月数の期間中における対象職員数の延べ人数」÷「③月数」
例：（４月の対象職員100名＋５月の対象職員100名）÷２ヶ月</t>
        </r>
      </text>
    </comment>
    <comment ref="O11" authorId="0" shapeId="0" xr:uid="{E5692DB0-CB71-49E1-A0C7-457052091DB8}">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<sst xmlns="http://schemas.openxmlformats.org/spreadsheetml/2006/main" count="769" uniqueCount="185">
  <si>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</si>
  <si>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</si>
  <si>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</si>
  <si>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</si>
  <si>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</si>
  <si>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</si>
  <si>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</si>
  <si>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</si>
  <si>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</si>
  <si>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</si>
  <si>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</si>
  <si>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</si>
  <si>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</si>
  <si>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</si>
  <si>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</si>
  <si>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</si>
  <si>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</si>
  <si>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</si>
  <si>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</si>
  <si>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</si>
  <si>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</si>
  <si>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</si>
  <si>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</si>
  <si>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</si>
  <si>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</si>
  <si>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</si>
  <si>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</si>
  <si>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</si>
  <si>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</si>
  <si>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</si>
  <si>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</si>
  <si>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</si>
  <si>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</si>
  <si>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</si>
  <si>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</si>
  <si>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</si>
  <si>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</si>
  <si>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</si>
  <si>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</si>
  <si>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</si>
  <si>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</si>
  <si>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</si>
  <si>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</si>
  <si>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</si>
  <si>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</si>
  <si>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</si>
  <si>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</si>
  <si>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</si>
  <si>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</si>
  <si>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</si>
  <si>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開設者：</t>
    <rPh sb="0" eb="3">
      <t>カイセツシャ</t>
    </rPh>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</si>
  <si>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</si>
  <si>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</si>
  <si>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</si>
  <si>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</si>
  <si>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</si>
  <si>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</si>
  <si>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</si>
  <si>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</si>
  <si>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</si>
  <si>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</si>
  <si>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</si>
  <si>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</si>
  <si>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</si>
  <si>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</si>
  <si>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</si>
  <si>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</si>
  <si>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</si>
  <si>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</si>
  <si>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</si>
  <si>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</si>
  <si>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</si>
  <si>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</si>
  <si>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</si>
  <si>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</si>
  <si>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</si>
  <si>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</si>
  <si>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</si>
  <si>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</si>
  <si>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</si>
  <si>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</si>
  <si>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</si>
  <si>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</si>
  <si>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</si>
  <si>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</si>
  <si>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</si>
  <si>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</si>
  <si>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</si>
  <si>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</si>
  <si>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</si>
  <si>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</si>
  <si>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</si>
  <si>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</si>
  <si>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</si>
  <si>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</si>
  <si>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</si>
  <si>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</si>
  <si>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</si>
  <si>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</si>
  <si>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</si>
  <si>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</si>
  <si>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</si>
  <si>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</si>
  <si>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</si>
  <si>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</si>
  <si>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</si>
  <si>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</si>
  <si>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賃金改善（全体）の内容</t>
    <rPh sb="0" eb="2">
      <t>チンギン</t>
    </rPh>
    <rPh sb="2" eb="4">
      <t>カイゼン</t>
    </rPh>
    <rPh sb="5" eb="7">
      <t>ゼンタイ</t>
    </rPh>
    <rPh sb="9" eb="11">
      <t>ナイヨウ</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</si>
  <si>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</si>
  <si>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</si>
  <si>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</si>
  <si>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</si>
  <si>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</si>
  <si>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</si>
  <si>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</si>
  <si>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</si>
  <si>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</si>
  <si>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</si>
  <si>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❸：賃上げ支援事業の申請額（直接入力）</t>
    <rPh sb="2" eb="4">
      <t>チンア</t>
    </rPh>
    <rPh sb="5" eb="7">
      <t>シエン</t>
    </rPh>
    <rPh sb="7" eb="9">
      <t>ジギョウ</t>
    </rPh>
    <rPh sb="10" eb="13">
      <t>シンセイガク</t>
    </rPh>
    <rPh sb="14" eb="16">
      <t>チョクセツ</t>
    </rPh>
    <rPh sb="16" eb="18">
      <t>ニュウリョク</t>
    </rPh>
    <phoneticPr fontId="31"/>
  </si>
  <si>
    <t>訪問看護ステーションの名称：</t>
    <rPh sb="0" eb="2">
      <t>ホウモン</t>
    </rPh>
    <rPh sb="2" eb="4">
      <t>カンゴ</t>
    </rPh>
    <rPh sb="11" eb="13">
      <t>メイショウ</t>
    </rPh>
    <phoneticPr fontId="32"/>
  </si>
  <si>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</si>
  <si>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保健医療機関コード（28＋点数表番号＋7桁の医療機関番号）</t>
    <rPh sb="0" eb="6">
      <t>ホケンイリョウキカン</t>
    </rPh>
    <rPh sb="13" eb="16">
      <t>テンスウヒョウ</t>
    </rPh>
    <rPh sb="16" eb="18">
      <t>バンゴウ</t>
    </rPh>
    <rPh sb="20" eb="21">
      <t>ケタ</t>
    </rPh>
    <rPh sb="22" eb="28">
      <t>イリョウキカンバンゴウ</t>
    </rPh>
    <phoneticPr fontId="31"/>
  </si>
  <si>
    <t>入力・自動計算欄</t>
    <rPh sb="0" eb="2">
      <t>ニュウリョク</t>
    </rPh>
    <rPh sb="3" eb="7">
      <t>ジドウケイサン</t>
    </rPh>
    <rPh sb="7" eb="8">
      <t>ラン</t>
    </rPh>
    <phoneticPr fontId="31"/>
  </si>
  <si>
    <t>令和8年6月1日時点の令和8年度診療報酬改定による見直し後のベースアップ評価料の届出</t>
    <rPh sb="0" eb="2">
      <t>レイワ</t>
    </rPh>
    <rPh sb="3" eb="4">
      <t>ネン</t>
    </rPh>
    <rPh sb="5" eb="6">
      <t>ガツ</t>
    </rPh>
    <rPh sb="7" eb="8">
      <t>ニチ</t>
    </rPh>
    <rPh sb="8" eb="10">
      <t>ジテン</t>
    </rPh>
    <rPh sb="40" eb="42">
      <t>トドケデ</t>
    </rPh>
    <phoneticPr fontId="2"/>
  </si>
  <si>
    <t>令和8年3月1日時点のベースアップ評価料の届出</t>
    <phoneticPr fontId="31"/>
  </si>
  <si>
    <t>入力欄</t>
    <rPh sb="0" eb="3">
      <t>ニュウリョクラン</t>
    </rPh>
    <phoneticPr fontId="31"/>
  </si>
  <si>
    <t>①無床診療所（医科・歯科） 基準額　　150,000円</t>
    <rPh sb="1" eb="3">
      <t>ムショウ</t>
    </rPh>
    <rPh sb="3" eb="6">
      <t>シンリョウジョ</t>
    </rPh>
    <rPh sb="7" eb="9">
      <t>イカ</t>
    </rPh>
    <rPh sb="10" eb="12">
      <t>シカ</t>
    </rPh>
    <rPh sb="14" eb="17">
      <t>キジュンガク</t>
    </rPh>
    <rPh sb="26" eb="27">
      <t>エン</t>
    </rPh>
    <phoneticPr fontId="39"/>
  </si>
  <si>
    <t>②有床診療所（医科・歯科） 基準額　下記のとおり計算</t>
    <rPh sb="1" eb="3">
      <t>ユウショウ</t>
    </rPh>
    <rPh sb="3" eb="6">
      <t>シンリョウジョ</t>
    </rPh>
    <rPh sb="7" eb="9">
      <t>イカ</t>
    </rPh>
    <rPh sb="10" eb="12">
      <t>シカ</t>
    </rPh>
    <rPh sb="14" eb="17">
      <t>キジュンガク</t>
    </rPh>
    <rPh sb="18" eb="20">
      <t>カキ</t>
    </rPh>
    <rPh sb="24" eb="26">
      <t>ケイサン</t>
    </rPh>
    <phoneticPr fontId="39"/>
  </si>
  <si>
    <t>対象病床数
(自動計算)</t>
    <rPh sb="0" eb="2">
      <t>タイショウ</t>
    </rPh>
    <rPh sb="2" eb="5">
      <t>ビョウショウスウ</t>
    </rPh>
    <rPh sb="7" eb="9">
      <t>ジドウ</t>
    </rPh>
    <rPh sb="9" eb="11">
      <t>ケイサン</t>
    </rPh>
    <phoneticPr fontId="32"/>
  </si>
  <si>
    <t>単価
（３床以上の場合）</t>
    <rPh sb="0" eb="2">
      <t>タンカ</t>
    </rPh>
    <rPh sb="5" eb="6">
      <t>ユカ</t>
    </rPh>
    <rPh sb="6" eb="8">
      <t>イジョウ</t>
    </rPh>
    <rPh sb="9" eb="11">
      <t>バアイ</t>
    </rPh>
    <phoneticPr fontId="32"/>
  </si>
  <si>
    <t>基準額</t>
    <rPh sb="0" eb="3">
      <t>キジュンガク</t>
    </rPh>
    <phoneticPr fontId="32"/>
  </si>
  <si>
    <t>×</t>
    <phoneticPr fontId="32"/>
  </si>
  <si>
    <t>＝</t>
    <phoneticPr fontId="32"/>
  </si>
  <si>
    <t>使用許可病床数
（R7.8.1時点）</t>
    <phoneticPr fontId="32"/>
  </si>
  <si>
    <t>単価
（２床以下の場合）</t>
    <rPh sb="0" eb="2">
      <t>タンカ</t>
    </rPh>
    <rPh sb="5" eb="6">
      <t>ユカ</t>
    </rPh>
    <rPh sb="6" eb="8">
      <t>イカ</t>
    </rPh>
    <rPh sb="9" eb="11">
      <t>バアイ</t>
    </rPh>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</si>
  <si>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</si>
  <si>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③訪問看護ステーション　基準額　228,000円</t>
    <rPh sb="1" eb="5">
      <t>ホウモンカンゴ</t>
    </rPh>
    <rPh sb="12" eb="15">
      <t>キジュンガク</t>
    </rPh>
    <rPh sb="23" eb="24">
      <t>エン</t>
    </rPh>
    <phoneticPr fontId="39"/>
  </si>
  <si>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</si>
  <si>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</si>
  <si>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</si>
  <si>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</si>
  <si>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</si>
  <si>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診療所等賃上げ支援事業　基準額計算シート（施設単位）</t>
    <rPh sb="12" eb="15">
      <t>キジュンガク</t>
    </rPh>
    <rPh sb="15" eb="17">
      <t>ケイサン</t>
    </rPh>
    <rPh sb="21" eb="23">
      <t>シセツ</t>
    </rPh>
    <rPh sb="23" eb="25">
      <t>タンイ</t>
    </rPh>
    <phoneticPr fontId="31"/>
  </si>
  <si>
    <t>賃金改善の総額（自動計算）</t>
    <rPh sb="8" eb="12">
      <t>ジドウケイサン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</si>
  <si>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</si>
  <si>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</si>
  <si>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</si>
  <si>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</si>
  <si>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</si>
  <si>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</si>
  <si>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t>株式会社○○</t>
    <rPh sb="0" eb="6">
      <t>カブシキガイシャマルマル</t>
    </rPh>
    <phoneticPr fontId="31"/>
  </si>
  <si>
    <t>○○訪問看護ステーション</t>
    <rPh sb="2" eb="6">
      <t>ホウモンカンゴ</t>
    </rPh>
    <phoneticPr fontId="31"/>
  </si>
  <si>
    <t>〇</t>
  </si>
  <si>
    <t>↓入力内容</t>
    <rPh sb="1" eb="3">
      <t>ニュウリョク</t>
    </rPh>
    <rPh sb="3" eb="5">
      <t>ナイヨウ</t>
    </rPh>
    <phoneticPr fontId="31"/>
  </si>
  <si>
    <t>具体例</t>
    <rPh sb="0" eb="3">
      <t>グタイレイ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</si>
  <si>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</si>
  <si>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</si>
  <si>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</si>
  <si>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</si>
  <si>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引上げ額</t>
    <rPh sb="0" eb="1">
      <t>ヒ</t>
    </rPh>
    <rPh sb="1" eb="2">
      <t>ア</t>
    </rPh>
    <rPh sb="3" eb="4">
      <t>ガク</t>
    </rPh>
    <phoneticPr fontId="31"/>
  </si>
  <si>
    <t>引上げ割合</t>
    <rPh sb="0" eb="2">
      <t>ヒキア</t>
    </rPh>
    <rPh sb="3" eb="5">
      <t>ワリアイ</t>
    </rPh>
    <phoneticPr fontId="31"/>
  </si>
  <si>
    <t>引上げ額（2％超）</t>
    <rPh sb="0" eb="1">
      <t>ヒ</t>
    </rPh>
    <rPh sb="1" eb="2">
      <t>ア</t>
    </rPh>
    <rPh sb="3" eb="4">
      <t>ガク</t>
    </rPh>
    <rPh sb="7" eb="8">
      <t>チョウ</t>
    </rPh>
    <phoneticPr fontId="31"/>
  </si>
  <si>
    <t>引上げ割合（2％超）</t>
    <rPh sb="0" eb="2">
      <t>ヒキア</t>
    </rPh>
    <rPh sb="3" eb="5">
      <t>ワリアイ</t>
    </rPh>
    <rPh sb="8" eb="9">
      <t>チョウ</t>
    </rPh>
    <phoneticPr fontId="31"/>
  </si>
  <si>
    <t>看護職員
（7名）</t>
    <rPh sb="0" eb="4">
      <t>カンゴショクイン</t>
    </rPh>
    <rPh sb="7" eb="8">
      <t>メイ</t>
    </rPh>
    <phoneticPr fontId="31"/>
  </si>
  <si>
    <t>｛（6,800×7）＋（4,800×1）｝÷8人</t>
    <rPh sb="23" eb="24">
      <t>ニン</t>
    </rPh>
    <phoneticPr fontId="31"/>
  </si>
  <si>
    <r>
      <t>（別紙２－２）</t>
    </r>
    <r>
      <rPr>
        <b/>
        <sz val="14"/>
        <color rgb="FFFF0000"/>
        <rFont val="BIZ UDゴシック"/>
        <family val="3"/>
        <charset val="128"/>
      </rPr>
      <t>※訪看ＳＴ（施設単位）の報告</t>
    </r>
    <rPh sb="1" eb="3">
      <t>ベッシ</t>
    </rPh>
    <rPh sb="8" eb="10">
      <t>ホウカン</t>
    </rPh>
    <rPh sb="13" eb="15">
      <t>シセツ</t>
    </rPh>
    <rPh sb="15" eb="17">
      <t>タンイ</t>
    </rPh>
    <rPh sb="19" eb="21">
      <t>ホウコク</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</si>
  <si>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</si>
  <si>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</si>
  <si>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</si>
  <si>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看護職員等（保健師、助産師、看護師及び准看護師）の賃金改善の内容</t>
    </r>
    <r>
      <rPr>
        <b/>
        <sz val="18"/>
        <color rgb="FFFF0000"/>
        <rFont val="BIZ UDゴシック"/>
        <family val="3"/>
        <charset val="128"/>
      </rPr>
      <t>（参考）</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rPh sb="33" eb="35">
      <t>サンコウ</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</si>
  <si>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</si>
  <si>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看護補助者の賃金改善の内容</t>
    </r>
    <r>
      <rPr>
        <b/>
        <sz val="18"/>
        <color rgb="FFFF0000"/>
        <rFont val="BIZ UDゴシック"/>
        <family val="3"/>
        <charset val="128"/>
      </rPr>
      <t>（参考）</t>
    </r>
    <rPh sb="0" eb="2">
      <t>カンゴ</t>
    </rPh>
    <rPh sb="2" eb="5">
      <t>ホジョシャ</t>
    </rPh>
    <rPh sb="6" eb="8">
      <t>チンギン</t>
    </rPh>
    <rPh sb="8" eb="10">
      <t>カイゼン</t>
    </rPh>
    <rPh sb="11" eb="13">
      <t>ナイヨウ</t>
    </rPh>
    <phoneticPr fontId="31"/>
  </si>
  <si>
    <r>
      <rPr>
        <b/>
        <sz val="14"/>
        <color rgb="FFFF0000"/>
        <rFont val="BIZ UDゴシック"/>
        <family val="3"/>
        <charset val="128"/>
      </rPr>
      <t xml:space="preserve">（常勤（換算しない）10人以上を雇用している場合は必ず記載）
</t>
    </r>
    <r>
      <rPr>
        <b/>
        <sz val="14"/>
        <color theme="1"/>
        <rFont val="BIZ UDゴシック"/>
        <family val="3"/>
        <charset val="128"/>
      </rPr>
      <t>リハビリ職種（理学療法士、作業療法士、言語聴覚士）の賃金改善の内容</t>
    </r>
    <r>
      <rPr>
        <b/>
        <sz val="14"/>
        <color rgb="FFFF0000"/>
        <rFont val="BIZ UDゴシック"/>
        <family val="3"/>
        <charset val="128"/>
      </rPr>
      <t>（参考）</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31"/>
  </si>
  <si>
    <r>
      <rPr>
        <b/>
        <sz val="14"/>
        <color rgb="FFFF0000"/>
        <rFont val="BIZ UDゴシック"/>
        <family val="3"/>
        <charset val="128"/>
      </rPr>
      <t xml:space="preserve">（理学療法士単独の賃金表がある場合は必ず記載）
</t>
    </r>
    <r>
      <rPr>
        <b/>
        <sz val="14"/>
        <color theme="1"/>
        <rFont val="BIZ UDゴシック"/>
        <family val="3"/>
        <charset val="128"/>
      </rPr>
      <t>理学療法士の賃金改善の内容</t>
    </r>
    <r>
      <rPr>
        <b/>
        <sz val="14"/>
        <color rgb="FFFF0000"/>
        <rFont val="BIZ UDゴシック"/>
        <family val="3"/>
        <charset val="128"/>
      </rPr>
      <t>（参考）</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1"/>
  </si>
  <si>
    <r>
      <rPr>
        <b/>
        <sz val="14"/>
        <color rgb="FFFF0000"/>
        <rFont val="BIZ UDゴシック"/>
        <family val="3"/>
        <charset val="128"/>
      </rPr>
      <t xml:space="preserve">（作業療法士単独の賃金表がある場合は必ず記載）
</t>
    </r>
    <r>
      <rPr>
        <b/>
        <sz val="14"/>
        <color theme="1"/>
        <rFont val="BIZ UDゴシック"/>
        <family val="3"/>
        <charset val="128"/>
      </rPr>
      <t>作業療法士の賃金改善の内容</t>
    </r>
    <r>
      <rPr>
        <b/>
        <sz val="14"/>
        <color rgb="FFFF0000"/>
        <rFont val="BIZ UDゴシック"/>
        <family val="3"/>
        <charset val="128"/>
      </rPr>
      <t>（参考）</t>
    </r>
    <rPh sb="18" eb="19">
      <t>カナラ</t>
    </rPh>
    <phoneticPr fontId="31"/>
  </si>
  <si>
    <r>
      <rPr>
        <b/>
        <sz val="14"/>
        <color rgb="FFFF0000"/>
        <rFont val="BIZ UDゴシック"/>
        <family val="3"/>
        <charset val="128"/>
      </rPr>
      <t xml:space="preserve">（言語聴覚士単独の賃金表がある場合は必ず記載）
</t>
    </r>
    <r>
      <rPr>
        <b/>
        <sz val="14"/>
        <color theme="1"/>
        <rFont val="BIZ UDゴシック"/>
        <family val="3"/>
        <charset val="128"/>
      </rPr>
      <t>言語聴覚士の賃金改善の内容</t>
    </r>
    <r>
      <rPr>
        <b/>
        <sz val="14"/>
        <color rgb="FFFF0000"/>
        <rFont val="BIZ UDゴシック"/>
        <family val="3"/>
        <charset val="128"/>
      </rPr>
      <t>（参考）</t>
    </r>
    <rPh sb="1" eb="3">
      <t>ゲンゴ</t>
    </rPh>
    <rPh sb="3" eb="6">
      <t>チョウカクシチンギンカイゼンナイヨウ</t>
    </rPh>
    <rPh sb="18" eb="19">
      <t>カナラ</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</si>
  <si>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</si>
  <si>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t>❷補助対象経費（自動計算）≧❸申請額の判定（×は〇になるように基準額から減額が必要）</t>
    <rPh sb="15" eb="18">
      <t>シンセイガク</t>
    </rPh>
    <rPh sb="19" eb="21">
      <t>ハンテイ</t>
    </rPh>
    <rPh sb="31" eb="34">
      <t>キジュンガク</t>
    </rPh>
    <rPh sb="36" eb="38">
      <t>ゲンガク</t>
    </rPh>
    <rPh sb="39" eb="41">
      <t>ヒツヨウ</t>
    </rPh>
    <phoneticPr fontId="31"/>
  </si>
  <si>
    <r>
      <rPr>
        <b/>
        <sz val="12"/>
        <color rgb="FFFF0000"/>
        <rFont val="BIZ UDゴシック"/>
        <family val="3"/>
        <charset val="128"/>
      </rPr>
      <t xml:space="preserve">（補助金を充て、算出可能な場合のみ記載）
</t>
    </r>
    <r>
      <rPr>
        <b/>
        <sz val="12"/>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</si>
  <si>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 xml:space="preserve">（別紙）
</t>
    </r>
    <r>
      <rPr>
        <b/>
        <sz val="14"/>
        <color rgb="FFFF0000"/>
        <rFont val="BIZ UDゴシック"/>
        <family val="3"/>
        <charset val="128"/>
      </rPr>
      <t>※訪問看護ステーション（施設単位）の報告</t>
    </r>
    <rPh sb="1" eb="3">
      <t>ベッシ</t>
    </rPh>
    <rPh sb="6" eb="8">
      <t>ホウモン</t>
    </rPh>
    <rPh sb="8" eb="10">
      <t>カンゴ</t>
    </rPh>
    <rPh sb="17" eb="19">
      <t>シセツ</t>
    </rPh>
    <rPh sb="19" eb="21">
      <t>タンイ</t>
    </rPh>
    <rPh sb="23" eb="25">
      <t>ホウコク</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</si>
  <si>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</si>
  <si>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</si>
  <si>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</si>
  <si>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t>｛（34万×7）＋（24万×1）｝÷8人</t>
    <rPh sb="4" eb="5">
      <t>マン</t>
    </rPh>
    <rPh sb="12" eb="13">
      <t>ヨロズ</t>
    </rPh>
    <rPh sb="19" eb="20">
      <t>ニン</t>
    </rPh>
    <phoneticPr fontId="31"/>
  </si>
  <si>
    <t>｛（1.36万×7）＋（0.96万×1）｝÷8人</t>
    <rPh sb="6" eb="7">
      <t>マン</t>
    </rPh>
    <rPh sb="16" eb="17">
      <t>ヨロズ</t>
    </rPh>
    <rPh sb="23" eb="24">
      <t>ニン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</si>
</sst>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quot;床&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sz val="11"/>
      <color theme="1"/>
      <name val="BIZ UDゴシック"/>
      <family val="3"/>
      <charset val="128"/>
    </font>
    <font>
      <b/>
      <u/>
      <sz val="13"/>
      <color theme="1"/>
      <name val="BIZ UDゴシック"/>
      <family val="3"/>
      <charset val="128"/>
    </font>
    <font>
      <b/>
      <u/>
      <sz val="12"/>
      <color theme="1"/>
      <name val="BIZ UDゴシック"/>
      <family val="3"/>
      <charset val="128"/>
    </font>
    <font>
      <b/>
      <u/>
      <sz val="14"/>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2"/>
      <color theme="1"/>
      <name val="BIZ UDゴシック"/>
      <family val="3"/>
      <charset val="128"/>
    </font>
    <font>
      <b/>
      <u/>
      <sz val="16"/>
      <color theme="1"/>
      <name val="BIZ UDゴシック"/>
      <family val="3"/>
      <charset val="128"/>
    </font>
    <font>
      <sz val="14"/>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6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16">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39" borderId="0" xfId="75" applyFont="1" applyFill="1">
      <alignment vertical="center"/>
    </xf>
    <xf numFmtId="0" fontId="40" fillId="39" borderId="0" xfId="75" applyFont="1" applyFill="1" applyAlignment="1">
      <alignment horizontal="center" vertical="center"/>
    </xf>
    <xf numFmtId="0" fontId="42" fillId="39" borderId="0" xfId="75" applyFont="1" applyFill="1">
      <alignment vertical="center"/>
    </xf>
    <xf numFmtId="0" fontId="42" fillId="39" borderId="0" xfId="75" applyFont="1" applyFill="1" applyAlignment="1">
      <alignment horizontal="center" vertical="center"/>
    </xf>
    <xf numFmtId="0" fontId="43" fillId="39" borderId="0" xfId="75" applyFont="1" applyFill="1" applyProtection="1">
      <alignment vertical="center"/>
      <protection locked="0"/>
    </xf>
    <xf numFmtId="0" fontId="43" fillId="39" borderId="0" xfId="75" applyFont="1" applyFill="1" applyAlignment="1" applyProtection="1">
      <alignment horizontal="right" vertical="center"/>
      <protection locked="0"/>
    </xf>
    <xf numFmtId="0" fontId="43" fillId="37" borderId="0" xfId="75" applyFont="1" applyFill="1" applyAlignment="1">
      <alignment horizontal="right" vertical="center"/>
    </xf>
    <xf numFmtId="0" fontId="42" fillId="0" borderId="0" xfId="75" applyFont="1">
      <alignment vertical="center"/>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4" fillId="37" borderId="0" xfId="75" applyFont="1" applyFill="1" applyAlignment="1">
      <alignment horizontal="center" vertical="center"/>
    </xf>
    <xf numFmtId="0" fontId="45" fillId="36" borderId="28" xfId="75" applyFont="1" applyFill="1" applyBorder="1" applyAlignment="1">
      <alignment horizontal="center" vertical="center"/>
    </xf>
    <xf numFmtId="0" fontId="46" fillId="36" borderId="28" xfId="75" applyFont="1" applyFill="1" applyBorder="1" applyAlignment="1">
      <alignment horizontal="center" vertical="center"/>
    </xf>
    <xf numFmtId="0" fontId="45" fillId="37" borderId="0" xfId="75" applyFont="1" applyFill="1" applyAlignment="1">
      <alignment horizontal="center" vertical="center"/>
    </xf>
    <xf numFmtId="0" fontId="47" fillId="39" borderId="0" xfId="75" applyFont="1" applyFill="1" applyProtection="1">
      <alignment vertical="center"/>
      <protection locked="0"/>
    </xf>
    <xf numFmtId="0" fontId="48" fillId="39" borderId="0" xfId="75" applyFont="1" applyFill="1" applyAlignment="1" applyProtection="1">
      <alignment horizontal="center" vertical="center"/>
      <protection locked="0"/>
    </xf>
    <xf numFmtId="0" fontId="48" fillId="36" borderId="0" xfId="75" applyFont="1" applyFill="1" applyAlignment="1" applyProtection="1">
      <alignment horizontal="right" vertical="center"/>
      <protection locked="0"/>
    </xf>
    <xf numFmtId="176" fontId="49" fillId="36" borderId="63" xfId="68" applyNumberFormat="1" applyFont="1" applyFill="1" applyBorder="1" applyAlignment="1" applyProtection="1">
      <alignment horizontal="right" vertical="center" shrinkToFit="1"/>
    </xf>
    <xf numFmtId="176" fontId="49" fillId="37" borderId="0" xfId="68" applyNumberFormat="1" applyFont="1" applyFill="1" applyBorder="1" applyAlignment="1" applyProtection="1">
      <alignment horizontal="right" vertical="center" shrinkToFit="1"/>
    </xf>
    <xf numFmtId="176" fontId="49" fillId="36" borderId="0" xfId="68" applyNumberFormat="1" applyFont="1" applyFill="1" applyAlignment="1" applyProtection="1">
      <alignment horizontal="right" vertical="center" shrinkToFit="1"/>
      <protection locked="0"/>
    </xf>
    <xf numFmtId="0" fontId="47" fillId="39" borderId="0" xfId="75" applyFont="1" applyFill="1">
      <alignment vertical="center"/>
    </xf>
    <xf numFmtId="0" fontId="47" fillId="39" borderId="0" xfId="69" applyFont="1" applyFill="1" applyProtection="1">
      <alignment vertical="center"/>
      <protection locked="0"/>
    </xf>
    <xf numFmtId="176" fontId="49" fillId="36" borderId="64" xfId="68" applyNumberFormat="1" applyFont="1" applyFill="1" applyBorder="1" applyAlignment="1" applyProtection="1">
      <alignment horizontal="right" vertical="center" shrinkToFit="1"/>
    </xf>
    <xf numFmtId="176" fontId="49" fillId="36" borderId="0" xfId="68" applyNumberFormat="1" applyFont="1" applyFill="1" applyAlignment="1" applyProtection="1">
      <alignment horizontal="center" vertical="center"/>
      <protection locked="0"/>
    </xf>
    <xf numFmtId="176" fontId="49" fillId="36" borderId="0" xfId="75" applyNumberFormat="1" applyFont="1" applyFill="1" applyAlignment="1" applyProtection="1">
      <alignment horizontal="center" vertical="center"/>
      <protection locked="0"/>
    </xf>
    <xf numFmtId="0" fontId="48" fillId="39" borderId="0" xfId="75" applyFont="1" applyFill="1" applyProtection="1">
      <alignment vertical="center"/>
      <protection locked="0"/>
    </xf>
    <xf numFmtId="176" fontId="48" fillId="36" borderId="0" xfId="68" applyNumberFormat="1" applyFont="1" applyFill="1" applyAlignment="1" applyProtection="1">
      <alignment horizontal="right" vertical="center"/>
      <protection locked="0"/>
    </xf>
    <xf numFmtId="176" fontId="48" fillId="37" borderId="0" xfId="68" applyNumberFormat="1" applyFont="1" applyFill="1" applyBorder="1" applyAlignment="1" applyProtection="1">
      <alignment horizontal="right" vertical="center"/>
    </xf>
    <xf numFmtId="0" fontId="46" fillId="38" borderId="5" xfId="75" applyFont="1" applyFill="1" applyBorder="1" applyAlignment="1">
      <alignment horizontal="center" vertical="center" wrapText="1"/>
    </xf>
    <xf numFmtId="0" fontId="44" fillId="37" borderId="65" xfId="75" applyFont="1" applyFill="1" applyBorder="1" applyAlignment="1">
      <alignment horizontal="center" vertical="center" wrapText="1"/>
    </xf>
    <xf numFmtId="0" fontId="44" fillId="37" borderId="5" xfId="72" applyFont="1" applyFill="1" applyBorder="1" applyAlignment="1">
      <alignment horizontal="center" vertical="top" wrapText="1"/>
    </xf>
    <xf numFmtId="0" fontId="46" fillId="37" borderId="5" xfId="72" applyFont="1" applyFill="1" applyBorder="1" applyAlignment="1">
      <alignment horizontal="center" vertical="top" wrapText="1"/>
    </xf>
    <xf numFmtId="0" fontId="44" fillId="37" borderId="66" xfId="75" applyFont="1" applyFill="1" applyBorder="1" applyAlignment="1">
      <alignment horizontal="center" vertical="top" wrapText="1"/>
    </xf>
    <xf numFmtId="0" fontId="46" fillId="0" borderId="5" xfId="69" applyFont="1" applyBorder="1" applyAlignment="1">
      <alignment vertical="center" wrapText="1"/>
    </xf>
    <xf numFmtId="177" fontId="40" fillId="35" borderId="5" xfId="69" applyNumberFormat="1" applyFont="1" applyFill="1" applyBorder="1" applyAlignment="1" applyProtection="1">
      <alignment horizontal="center" vertical="center" wrapText="1"/>
      <protection locked="0"/>
    </xf>
    <xf numFmtId="176" fontId="40" fillId="35" borderId="5" xfId="69" applyNumberFormat="1" applyFont="1" applyFill="1" applyBorder="1" applyAlignment="1" applyProtection="1">
      <alignment horizontal="center" vertical="center" wrapText="1"/>
      <protection locked="0"/>
    </xf>
    <xf numFmtId="180" fontId="40" fillId="35" borderId="5" xfId="69" applyNumberFormat="1" applyFont="1" applyFill="1" applyBorder="1" applyAlignment="1" applyProtection="1">
      <alignment horizontal="center" vertical="center" wrapText="1"/>
      <protection locked="0"/>
    </xf>
    <xf numFmtId="0" fontId="46" fillId="39" borderId="3" xfId="69" applyFont="1" applyFill="1" applyBorder="1" applyAlignment="1">
      <alignment vertical="center" wrapText="1"/>
    </xf>
    <xf numFmtId="177" fontId="46" fillId="39" borderId="1" xfId="69" applyNumberFormat="1" applyFont="1" applyFill="1" applyBorder="1" applyAlignment="1">
      <alignment horizontal="center" vertical="center" wrapText="1"/>
    </xf>
    <xf numFmtId="176" fontId="46" fillId="39" borderId="1" xfId="69" applyNumberFormat="1" applyFont="1" applyFill="1" applyBorder="1" applyAlignment="1">
      <alignment horizontal="center" vertical="center" wrapText="1"/>
    </xf>
    <xf numFmtId="180" fontId="46" fillId="39" borderId="2" xfId="69" applyNumberFormat="1" applyFont="1" applyFill="1" applyBorder="1" applyAlignment="1">
      <alignment horizontal="center" vertical="center" wrapText="1"/>
    </xf>
    <xf numFmtId="176" fontId="40" fillId="0" borderId="5" xfId="69" applyNumberFormat="1" applyFont="1" applyBorder="1" applyAlignment="1">
      <alignment horizontal="center" vertical="center" wrapText="1"/>
    </xf>
    <xf numFmtId="176" fontId="40" fillId="37" borderId="65" xfId="75" applyNumberFormat="1" applyFont="1" applyFill="1" applyBorder="1" applyAlignment="1">
      <alignment horizontal="center" vertical="center" wrapText="1"/>
    </xf>
    <xf numFmtId="0" fontId="46" fillId="0" borderId="5" xfId="75" applyFont="1" applyBorder="1" applyAlignment="1">
      <alignment vertical="center" wrapText="1"/>
    </xf>
    <xf numFmtId="179" fontId="46" fillId="35" borderId="5" xfId="75" applyNumberFormat="1" applyFont="1" applyFill="1" applyBorder="1" applyAlignment="1" applyProtection="1">
      <alignment horizontal="center" vertical="center" wrapText="1"/>
      <protection locked="0"/>
    </xf>
    <xf numFmtId="179" fontId="46" fillId="39" borderId="2" xfId="69" applyNumberFormat="1" applyFont="1" applyFill="1" applyBorder="1" applyAlignment="1">
      <alignment horizontal="center" vertical="center" wrapText="1"/>
    </xf>
    <xf numFmtId="176" fontId="40" fillId="37" borderId="67" xfId="75" applyNumberFormat="1" applyFont="1" applyFill="1" applyBorder="1" applyAlignment="1">
      <alignment horizontal="center" vertical="center" wrapText="1"/>
    </xf>
    <xf numFmtId="0" fontId="41" fillId="37" borderId="0" xfId="75" applyFont="1" applyFill="1" applyAlignment="1">
      <alignment horizontal="center" vertical="center" wrapText="1"/>
    </xf>
    <xf numFmtId="0" fontId="44" fillId="37" borderId="5" xfId="75" applyFont="1" applyFill="1" applyBorder="1" applyAlignment="1">
      <alignment vertical="center" wrapText="1"/>
    </xf>
    <xf numFmtId="0" fontId="46" fillId="37" borderId="5" xfId="75" applyFont="1" applyFill="1" applyBorder="1" applyAlignment="1">
      <alignment horizontal="center" vertical="center" wrapText="1"/>
    </xf>
    <xf numFmtId="0" fontId="44" fillId="37" borderId="66" xfId="75" applyFont="1" applyFill="1" applyBorder="1" applyAlignment="1">
      <alignment horizontal="center" vertical="center" wrapText="1"/>
    </xf>
    <xf numFmtId="0" fontId="40" fillId="37" borderId="5" xfId="75" applyFont="1" applyFill="1" applyBorder="1" applyAlignment="1">
      <alignment vertical="center" wrapText="1"/>
    </xf>
    <xf numFmtId="0" fontId="42" fillId="37" borderId="0" xfId="75" applyFont="1" applyFill="1">
      <alignment vertical="center"/>
    </xf>
    <xf numFmtId="177" fontId="46" fillId="35" borderId="5" xfId="69" applyNumberFormat="1" applyFont="1" applyFill="1" applyBorder="1" applyAlignment="1" applyProtection="1">
      <alignment horizontal="center" vertical="center" wrapText="1"/>
      <protection locked="0"/>
    </xf>
    <xf numFmtId="176" fontId="46" fillId="35" borderId="5" xfId="69" applyNumberFormat="1" applyFont="1" applyFill="1" applyBorder="1" applyAlignment="1" applyProtection="1">
      <alignment horizontal="center" vertical="center" wrapText="1"/>
      <protection locked="0"/>
    </xf>
    <xf numFmtId="180" fontId="46" fillId="35" borderId="5" xfId="69" applyNumberFormat="1" applyFont="1" applyFill="1" applyBorder="1" applyAlignment="1" applyProtection="1">
      <alignment horizontal="center" vertical="center" wrapText="1"/>
      <protection locked="0"/>
    </xf>
    <xf numFmtId="176" fontId="46" fillId="0" borderId="5" xfId="69" applyNumberFormat="1" applyFont="1" applyBorder="1" applyAlignment="1">
      <alignment horizontal="center" vertical="center" wrapText="1"/>
    </xf>
    <xf numFmtId="0" fontId="52" fillId="37" borderId="5" xfId="72" applyFont="1" applyFill="1" applyBorder="1" applyAlignment="1">
      <alignment vertical="center" wrapText="1"/>
    </xf>
    <xf numFmtId="0" fontId="42" fillId="0" borderId="0" xfId="75" applyFont="1" applyAlignment="1">
      <alignment horizontal="center" vertical="center"/>
    </xf>
    <xf numFmtId="0" fontId="42" fillId="35" borderId="0" xfId="75" applyFont="1" applyFill="1" applyAlignment="1">
      <alignment horizontal="center" vertical="center"/>
    </xf>
    <xf numFmtId="0" fontId="47" fillId="39" borderId="0" xfId="75" applyFont="1" applyFill="1" applyAlignment="1" applyProtection="1">
      <alignment horizontal="right" vertical="center"/>
      <protection locked="0"/>
    </xf>
    <xf numFmtId="0" fontId="48" fillId="42" borderId="0" xfId="75" applyFont="1" applyFill="1" applyAlignment="1" applyProtection="1">
      <alignment horizontal="right" vertical="center"/>
      <protection locked="0"/>
    </xf>
    <xf numFmtId="0" fontId="40" fillId="42" borderId="0" xfId="75" applyFont="1" applyFill="1" applyAlignment="1" applyProtection="1">
      <alignment horizontal="right" vertical="center"/>
      <protection locked="0"/>
    </xf>
    <xf numFmtId="176" fontId="40" fillId="36" borderId="0" xfId="68" applyNumberFormat="1" applyFont="1" applyFill="1" applyBorder="1" applyAlignment="1" applyProtection="1">
      <alignment horizontal="center" vertical="center"/>
    </xf>
    <xf numFmtId="176" fontId="40" fillId="42" borderId="0" xfId="75" applyNumberFormat="1" applyFont="1" applyFill="1" applyAlignment="1" applyProtection="1">
      <alignment horizontal="center" vertical="center"/>
      <protection locked="0"/>
    </xf>
    <xf numFmtId="0" fontId="45" fillId="0" borderId="5" xfId="69" applyFont="1" applyBorder="1" applyAlignment="1">
      <alignment vertical="center" wrapText="1"/>
    </xf>
    <xf numFmtId="0" fontId="45" fillId="0" borderId="5" xfId="75" applyFont="1" applyBorder="1" applyAlignment="1">
      <alignment vertical="center" wrapText="1"/>
    </xf>
    <xf numFmtId="0" fontId="49" fillId="39" borderId="0" xfId="75" applyFont="1" applyFill="1" applyProtection="1">
      <alignment vertical="center"/>
      <protection locked="0"/>
    </xf>
    <xf numFmtId="0" fontId="49" fillId="39" borderId="0" xfId="75" applyFont="1" applyFill="1">
      <alignment vertical="center"/>
    </xf>
    <xf numFmtId="176" fontId="49" fillId="42" borderId="64" xfId="68" applyNumberFormat="1" applyFont="1" applyFill="1" applyBorder="1" applyAlignment="1" applyProtection="1">
      <alignment horizontal="right" vertical="center" shrinkToFit="1"/>
      <protection locked="0"/>
    </xf>
    <xf numFmtId="0" fontId="55" fillId="0" borderId="0" xfId="75" applyFont="1">
      <alignment vertical="center"/>
    </xf>
    <xf numFmtId="0" fontId="55" fillId="0" borderId="0" xfId="75" applyFont="1" applyProtection="1">
      <alignment vertical="center"/>
      <protection locked="0"/>
    </xf>
    <xf numFmtId="0" fontId="56" fillId="0" borderId="0" xfId="75" applyFont="1">
      <alignment vertical="center"/>
    </xf>
    <xf numFmtId="0" fontId="52" fillId="0" borderId="0" xfId="75" applyFont="1">
      <alignment vertical="center"/>
    </xf>
    <xf numFmtId="0" fontId="55" fillId="0" borderId="29" xfId="75" applyFont="1" applyBorder="1">
      <alignment vertical="center"/>
    </xf>
    <xf numFmtId="0" fontId="55" fillId="0" borderId="30" xfId="75" applyFont="1" applyBorder="1">
      <alignment vertical="center"/>
    </xf>
    <xf numFmtId="0" fontId="55" fillId="0" borderId="31" xfId="75" applyFont="1" applyBorder="1">
      <alignment vertical="center"/>
    </xf>
    <xf numFmtId="0" fontId="55" fillId="0" borderId="32" xfId="75" applyFont="1" applyBorder="1">
      <alignment vertical="center"/>
    </xf>
    <xf numFmtId="0" fontId="55" fillId="0" borderId="5" xfId="75" applyFont="1" applyBorder="1" applyAlignment="1">
      <alignment horizontal="center" vertical="center" wrapText="1"/>
    </xf>
    <xf numFmtId="0" fontId="55" fillId="0" borderId="0" xfId="75" applyFont="1" applyAlignment="1">
      <alignment horizontal="center" vertical="center"/>
    </xf>
    <xf numFmtId="0" fontId="55" fillId="0" borderId="5" xfId="75" applyFont="1" applyBorder="1" applyAlignment="1">
      <alignment horizontal="center" vertical="center"/>
    </xf>
    <xf numFmtId="0" fontId="55" fillId="0" borderId="33" xfId="75" applyFont="1" applyBorder="1">
      <alignment vertical="center"/>
    </xf>
    <xf numFmtId="181" fontId="57" fillId="0" borderId="5" xfId="75" applyNumberFormat="1" applyFont="1" applyBorder="1">
      <alignment vertical="center"/>
    </xf>
    <xf numFmtId="176" fontId="57" fillId="0" borderId="5" xfId="75" applyNumberFormat="1" applyFont="1" applyBorder="1">
      <alignment vertical="center"/>
    </xf>
    <xf numFmtId="176" fontId="57" fillId="35" borderId="5" xfId="75" applyNumberFormat="1" applyFont="1" applyFill="1" applyBorder="1">
      <alignment vertical="center"/>
    </xf>
    <xf numFmtId="181" fontId="55" fillId="0" borderId="0" xfId="75" applyNumberFormat="1" applyFont="1">
      <alignment vertical="center"/>
    </xf>
    <xf numFmtId="176" fontId="55" fillId="0" borderId="0" xfId="75" applyNumberFormat="1" applyFont="1">
      <alignment vertical="center"/>
    </xf>
    <xf numFmtId="181" fontId="57" fillId="35" borderId="5" xfId="75" applyNumberFormat="1" applyFont="1" applyFill="1" applyBorder="1" applyProtection="1">
      <alignment vertical="center"/>
      <protection locked="0"/>
    </xf>
    <xf numFmtId="176" fontId="55" fillId="0" borderId="0" xfId="76" applyNumberFormat="1" applyFont="1" applyFill="1" applyBorder="1" applyProtection="1">
      <alignment vertical="center"/>
    </xf>
    <xf numFmtId="0" fontId="55" fillId="0" borderId="34" xfId="75" applyFont="1" applyBorder="1">
      <alignment vertical="center"/>
    </xf>
    <xf numFmtId="181" fontId="55" fillId="0" borderId="35" xfId="75" applyNumberFormat="1" applyFont="1" applyBorder="1">
      <alignment vertical="center"/>
    </xf>
    <xf numFmtId="0" fontId="55" fillId="0" borderId="35" xfId="75" applyFont="1" applyBorder="1">
      <alignment vertical="center"/>
    </xf>
    <xf numFmtId="176" fontId="55" fillId="0" borderId="35" xfId="76" applyNumberFormat="1" applyFont="1" applyFill="1" applyBorder="1" applyProtection="1">
      <alignment vertical="center"/>
    </xf>
    <xf numFmtId="0" fontId="55" fillId="0" borderId="36" xfId="75" applyFont="1" applyBorder="1">
      <alignment vertical="center"/>
    </xf>
    <xf numFmtId="0" fontId="45" fillId="0" borderId="29" xfId="75" applyFont="1" applyBorder="1">
      <alignment vertical="center"/>
    </xf>
    <xf numFmtId="0" fontId="55" fillId="0" borderId="5" xfId="75" applyFont="1" applyBorder="1" applyAlignment="1">
      <alignment horizontal="left" vertical="center" wrapText="1"/>
    </xf>
    <xf numFmtId="0" fontId="55" fillId="0" borderId="28" xfId="75" applyFont="1" applyBorder="1" applyAlignment="1" applyProtection="1">
      <alignment horizontal="center" vertical="center"/>
      <protection locked="0"/>
    </xf>
    <xf numFmtId="181" fontId="41" fillId="0" borderId="35" xfId="75" applyNumberFormat="1" applyFont="1" applyBorder="1" applyAlignment="1" applyProtection="1">
      <alignment horizontal="left" vertical="center"/>
      <protection hidden="1"/>
    </xf>
    <xf numFmtId="0" fontId="52" fillId="0" borderId="35" xfId="75" applyFont="1" applyBorder="1" applyAlignment="1">
      <alignment horizontal="center" vertical="center"/>
    </xf>
    <xf numFmtId="0" fontId="40" fillId="0" borderId="0" xfId="75" applyFont="1" applyAlignment="1">
      <alignment vertical="center" wrapText="1"/>
    </xf>
    <xf numFmtId="0" fontId="43" fillId="0" borderId="0" xfId="75" applyFont="1" applyAlignment="1" applyProtection="1">
      <alignment horizontal="right" vertical="center"/>
      <protection locked="0"/>
    </xf>
    <xf numFmtId="0" fontId="43" fillId="40" borderId="0" xfId="75" applyFont="1" applyFill="1" applyAlignment="1">
      <alignment horizontal="right" vertical="center"/>
    </xf>
    <xf numFmtId="0" fontId="46" fillId="40" borderId="37" xfId="75" applyFont="1" applyFill="1" applyBorder="1" applyAlignment="1">
      <alignment horizontal="center" vertical="center" wrapText="1"/>
    </xf>
    <xf numFmtId="0" fontId="46" fillId="37" borderId="5" xfId="75" applyFont="1" applyFill="1" applyBorder="1" applyAlignment="1">
      <alignment vertical="center" wrapText="1"/>
    </xf>
    <xf numFmtId="0" fontId="46" fillId="40" borderId="26" xfId="75" applyFont="1" applyFill="1" applyBorder="1" applyAlignment="1">
      <alignment horizontal="center" vertical="center" wrapText="1"/>
    </xf>
    <xf numFmtId="176" fontId="40" fillId="35" borderId="5" xfId="75" applyNumberFormat="1" applyFont="1" applyFill="1" applyBorder="1" applyAlignment="1" applyProtection="1">
      <alignment horizontal="center" vertical="center" wrapText="1"/>
      <protection locked="0"/>
    </xf>
    <xf numFmtId="178" fontId="40" fillId="0" borderId="5" xfId="71" applyNumberFormat="1" applyFont="1" applyBorder="1" applyAlignment="1">
      <alignment horizontal="center" vertical="center" wrapText="1"/>
    </xf>
    <xf numFmtId="176" fontId="40" fillId="0" borderId="5" xfId="71" applyNumberFormat="1" applyFont="1" applyBorder="1" applyAlignment="1">
      <alignment horizontal="center" vertical="center" wrapText="1"/>
    </xf>
    <xf numFmtId="176" fontId="40" fillId="35" borderId="5" xfId="71" applyNumberFormat="1" applyFont="1" applyFill="1" applyBorder="1" applyAlignment="1" applyProtection="1">
      <alignment horizontal="center" vertical="center" wrapText="1"/>
      <protection locked="0"/>
    </xf>
    <xf numFmtId="180" fontId="40" fillId="35" borderId="5" xfId="71" applyNumberFormat="1" applyFont="1" applyFill="1" applyBorder="1" applyAlignment="1" applyProtection="1">
      <alignment horizontal="center" vertical="center" wrapText="1"/>
      <protection locked="0"/>
    </xf>
    <xf numFmtId="177" fontId="40" fillId="35" borderId="5" xfId="71" applyNumberFormat="1" applyFont="1" applyFill="1" applyBorder="1" applyAlignment="1" applyProtection="1">
      <alignment horizontal="center" vertical="center" wrapText="1"/>
      <protection locked="0"/>
    </xf>
    <xf numFmtId="176" fontId="40" fillId="0" borderId="5" xfId="75" applyNumberFormat="1" applyFont="1" applyBorder="1" applyAlignment="1">
      <alignment horizontal="center" vertical="center" wrapText="1"/>
    </xf>
    <xf numFmtId="176" fontId="40" fillId="40" borderId="5" xfId="75" applyNumberFormat="1" applyFont="1" applyFill="1" applyBorder="1" applyAlignment="1">
      <alignment horizontal="center" vertical="center" wrapText="1"/>
    </xf>
    <xf numFmtId="176" fontId="40" fillId="0" borderId="5" xfId="75" applyNumberFormat="1" applyFont="1" applyBorder="1" applyAlignment="1" applyProtection="1">
      <alignment horizontal="center" vertical="center" wrapText="1"/>
      <protection locked="0"/>
    </xf>
    <xf numFmtId="0" fontId="42" fillId="40" borderId="27" xfId="75" applyFont="1" applyFill="1" applyBorder="1" applyAlignment="1">
      <alignment horizontal="left" vertical="center"/>
    </xf>
    <xf numFmtId="0" fontId="42" fillId="40" borderId="0" xfId="75" applyFont="1" applyFill="1">
      <alignment vertical="center"/>
    </xf>
    <xf numFmtId="0" fontId="46" fillId="39" borderId="0" xfId="75" applyFont="1" applyFill="1" applyAlignment="1">
      <alignment horizontal="right" vertical="center"/>
    </xf>
    <xf numFmtId="0" fontId="42" fillId="39" borderId="0" xfId="75" applyFont="1" applyFill="1" applyAlignment="1">
      <alignment vertical="center" wrapText="1"/>
    </xf>
    <xf numFmtId="0" fontId="46" fillId="39" borderId="0" xfId="75" applyFont="1" applyFill="1" applyAlignment="1">
      <alignment vertical="center" wrapText="1"/>
    </xf>
    <xf numFmtId="0" fontId="41" fillId="39" borderId="0" xfId="75" applyFont="1" applyFill="1" applyAlignment="1">
      <alignment horizontal="center" vertical="center"/>
    </xf>
    <xf numFmtId="0" fontId="41" fillId="41" borderId="38" xfId="75" applyFont="1" applyFill="1" applyBorder="1">
      <alignment vertical="center"/>
    </xf>
    <xf numFmtId="0" fontId="57" fillId="41" borderId="39" xfId="75" applyFont="1" applyFill="1" applyBorder="1" applyAlignment="1">
      <alignment horizontal="center" vertical="center" wrapText="1"/>
    </xf>
    <xf numFmtId="0" fontId="57" fillId="41" borderId="40" xfId="75" applyFont="1" applyFill="1" applyBorder="1" applyAlignment="1">
      <alignment horizontal="center" vertical="center" wrapText="1"/>
    </xf>
    <xf numFmtId="0" fontId="40" fillId="41" borderId="41" xfId="75" applyFont="1" applyFill="1" applyBorder="1" applyAlignment="1">
      <alignment horizontal="center" vertical="center"/>
    </xf>
    <xf numFmtId="0" fontId="42" fillId="0" borderId="44" xfId="75" applyFont="1" applyBorder="1" applyAlignment="1">
      <alignment vertical="center" shrinkToFit="1"/>
    </xf>
    <xf numFmtId="38" fontId="57" fillId="0" borderId="45" xfId="68" applyFont="1" applyBorder="1" applyAlignment="1">
      <alignment horizontal="center" vertical="center"/>
    </xf>
    <xf numFmtId="38" fontId="57" fillId="0" borderId="46" xfId="68" applyFont="1" applyBorder="1" applyAlignment="1">
      <alignment horizontal="center" vertical="center"/>
    </xf>
    <xf numFmtId="38" fontId="40" fillId="0" borderId="47" xfId="68" applyFont="1" applyBorder="1" applyAlignment="1">
      <alignment horizontal="center" vertical="center"/>
    </xf>
    <xf numFmtId="0" fontId="42" fillId="0" borderId="50" xfId="75" applyFont="1" applyBorder="1" applyAlignment="1">
      <alignment vertical="center" shrinkToFit="1"/>
    </xf>
    <xf numFmtId="38" fontId="57" fillId="0" borderId="51" xfId="68" applyFont="1" applyBorder="1" applyAlignment="1">
      <alignment horizontal="center" vertical="center"/>
    </xf>
    <xf numFmtId="38" fontId="57" fillId="0" borderId="52" xfId="68" applyFont="1" applyBorder="1" applyAlignment="1">
      <alignment horizontal="center" vertical="center"/>
    </xf>
    <xf numFmtId="38" fontId="40" fillId="0" borderId="53" xfId="68" applyFont="1" applyBorder="1" applyAlignment="1">
      <alignment horizontal="center" vertical="center"/>
    </xf>
    <xf numFmtId="178" fontId="57" fillId="0" borderId="51" xfId="71" applyNumberFormat="1" applyFont="1" applyBorder="1" applyAlignment="1">
      <alignment horizontal="center" vertical="center"/>
    </xf>
    <xf numFmtId="178" fontId="57" fillId="0" borderId="52" xfId="71" applyNumberFormat="1" applyFont="1" applyBorder="1" applyAlignment="1">
      <alignment horizontal="center" vertical="center"/>
    </xf>
    <xf numFmtId="178" fontId="40" fillId="0" borderId="53" xfId="71" applyNumberFormat="1" applyFont="1" applyBorder="1" applyAlignment="1">
      <alignment horizontal="center" vertical="center"/>
    </xf>
    <xf numFmtId="0" fontId="42" fillId="0" borderId="58" xfId="75" applyFont="1" applyBorder="1" applyAlignment="1">
      <alignment vertical="center" shrinkToFit="1"/>
    </xf>
    <xf numFmtId="178" fontId="57" fillId="0" borderId="59" xfId="71" applyNumberFormat="1" applyFont="1" applyBorder="1" applyAlignment="1">
      <alignment horizontal="center" vertical="center"/>
    </xf>
    <xf numFmtId="178" fontId="40" fillId="0" borderId="60" xfId="71" applyNumberFormat="1" applyFont="1" applyBorder="1" applyAlignment="1">
      <alignment horizontal="center" vertical="center"/>
    </xf>
    <xf numFmtId="0" fontId="45" fillId="37" borderId="5" xfId="75" applyFont="1" applyFill="1" applyBorder="1" applyAlignment="1">
      <alignment vertical="center" wrapText="1"/>
    </xf>
    <xf numFmtId="0" fontId="45" fillId="37" borderId="5" xfId="75" applyFont="1" applyFill="1" applyBorder="1" applyAlignment="1">
      <alignment horizontal="center" vertical="center" wrapText="1"/>
    </xf>
    <xf numFmtId="176" fontId="40" fillId="35" borderId="3" xfId="69" applyNumberFormat="1" applyFont="1" applyFill="1" applyBorder="1" applyAlignment="1" applyProtection="1">
      <alignment horizontal="center" vertical="center" wrapText="1"/>
      <protection locked="0"/>
    </xf>
    <xf numFmtId="176" fontId="40" fillId="35" borderId="2" xfId="69" applyNumberFormat="1" applyFont="1" applyFill="1" applyBorder="1" applyAlignment="1" applyProtection="1">
      <alignment horizontal="center" vertical="center" wrapText="1"/>
      <protection locked="0"/>
    </xf>
    <xf numFmtId="0" fontId="40" fillId="0" borderId="23" xfId="69" applyFont="1" applyBorder="1" applyAlignment="1" applyProtection="1">
      <alignment horizontal="center" vertical="center" wrapText="1"/>
      <protection locked="0"/>
    </xf>
    <xf numFmtId="0" fontId="40" fillId="0" borderId="25" xfId="69" applyFont="1" applyBorder="1" applyAlignment="1" applyProtection="1">
      <alignment horizontal="center" vertical="center" wrapText="1"/>
      <protection locked="0"/>
    </xf>
    <xf numFmtId="176" fontId="40" fillId="0" borderId="23" xfId="69" applyNumberFormat="1" applyFont="1" applyBorder="1" applyAlignment="1" applyProtection="1">
      <alignment horizontal="center" vertical="center" wrapText="1"/>
      <protection locked="0"/>
    </xf>
    <xf numFmtId="176" fontId="40" fillId="0" borderId="25" xfId="69" applyNumberFormat="1" applyFont="1" applyBorder="1" applyAlignment="1" applyProtection="1">
      <alignment horizontal="center" vertical="center" wrapText="1"/>
      <protection locked="0"/>
    </xf>
    <xf numFmtId="0" fontId="41" fillId="38" borderId="3" xfId="69" applyFont="1" applyFill="1" applyBorder="1" applyAlignment="1">
      <alignment horizontal="center" vertical="center" wrapText="1"/>
    </xf>
    <xf numFmtId="0" fontId="41" fillId="38" borderId="1" xfId="69" applyFont="1" applyFill="1" applyBorder="1" applyAlignment="1">
      <alignment horizontal="center" vertical="center" wrapText="1"/>
    </xf>
    <xf numFmtId="0" fontId="41" fillId="38" borderId="2" xfId="69" applyFont="1" applyFill="1" applyBorder="1" applyAlignment="1">
      <alignment horizontal="center" vertical="center" wrapText="1"/>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4" fillId="38" borderId="5" xfId="69" applyFont="1" applyFill="1" applyBorder="1" applyAlignment="1">
      <alignment horizontal="center" vertical="center" wrapText="1"/>
    </xf>
    <xf numFmtId="0" fontId="44" fillId="38" borderId="26" xfId="69" applyFont="1" applyFill="1" applyBorder="1" applyAlignment="1">
      <alignment horizontal="center" vertical="center" wrapText="1"/>
    </xf>
    <xf numFmtId="0" fontId="46" fillId="0" borderId="23" xfId="69" applyFont="1" applyBorder="1" applyAlignment="1">
      <alignment horizontal="center" vertical="center" wrapText="1"/>
    </xf>
    <xf numFmtId="0" fontId="46" fillId="0" borderId="24" xfId="69" applyFont="1" applyBorder="1" applyAlignment="1">
      <alignment horizontal="center" vertical="center" wrapText="1"/>
    </xf>
    <xf numFmtId="0" fontId="46" fillId="0" borderId="25" xfId="69" applyFont="1" applyBorder="1" applyAlignment="1">
      <alignment horizontal="center" vertical="center" wrapText="1"/>
    </xf>
    <xf numFmtId="0" fontId="46" fillId="0" borderId="3" xfId="69" applyFont="1" applyBorder="1" applyAlignment="1">
      <alignment horizontal="left" vertical="center" wrapText="1"/>
    </xf>
    <xf numFmtId="0" fontId="46" fillId="0" borderId="1" xfId="69" applyFont="1" applyBorder="1" applyAlignment="1">
      <alignment horizontal="left" vertical="center" wrapText="1"/>
    </xf>
    <xf numFmtId="0" fontId="46" fillId="38" borderId="3" xfId="75" applyFont="1" applyFill="1" applyBorder="1" applyAlignment="1">
      <alignment horizontal="center" vertical="center" wrapText="1"/>
    </xf>
    <xf numFmtId="0" fontId="46" fillId="38" borderId="1" xfId="75" applyFont="1" applyFill="1" applyBorder="1" applyAlignment="1">
      <alignment horizontal="center" vertical="center" wrapText="1"/>
    </xf>
    <xf numFmtId="0" fontId="46" fillId="38" borderId="2" xfId="75" applyFont="1" applyFill="1" applyBorder="1" applyAlignment="1">
      <alignment horizontal="center" vertical="center" wrapText="1"/>
    </xf>
    <xf numFmtId="0" fontId="46" fillId="37" borderId="3" xfId="72" applyFont="1" applyFill="1" applyBorder="1" applyAlignment="1">
      <alignment horizontal="center" vertical="top" wrapText="1"/>
    </xf>
    <xf numFmtId="0" fontId="46" fillId="37" borderId="2" xfId="72" applyFont="1" applyFill="1" applyBorder="1" applyAlignment="1">
      <alignment horizontal="center" vertical="top" wrapText="1"/>
    </xf>
    <xf numFmtId="0" fontId="44" fillId="37" borderId="3" xfId="72" applyFont="1" applyFill="1" applyBorder="1" applyAlignment="1">
      <alignment horizontal="center" vertical="top" wrapText="1"/>
    </xf>
    <xf numFmtId="0" fontId="44" fillId="37" borderId="1" xfId="72" applyFont="1" applyFill="1" applyBorder="1" applyAlignment="1">
      <alignment horizontal="center" vertical="top" wrapText="1"/>
    </xf>
    <xf numFmtId="0" fontId="44" fillId="37" borderId="2" xfId="72" applyFont="1" applyFill="1" applyBorder="1" applyAlignment="1">
      <alignment horizontal="center" vertical="top" wrapText="1"/>
    </xf>
    <xf numFmtId="0" fontId="47" fillId="39" borderId="0" xfId="69" applyFont="1" applyFill="1" applyAlignment="1" applyProtection="1">
      <alignment horizontal="left" vertical="center" wrapText="1"/>
      <protection locked="0"/>
    </xf>
    <xf numFmtId="176" fontId="46" fillId="35" borderId="3" xfId="69" applyNumberFormat="1" applyFont="1" applyFill="1" applyBorder="1" applyAlignment="1" applyProtection="1">
      <alignment horizontal="center" vertical="center" wrapText="1"/>
      <protection locked="0"/>
    </xf>
    <xf numFmtId="176" fontId="46" fillId="35" borderId="2" xfId="69" applyNumberFormat="1" applyFont="1" applyFill="1" applyBorder="1" applyAlignment="1" applyProtection="1">
      <alignment horizontal="center" vertical="center" wrapText="1"/>
      <protection locked="0"/>
    </xf>
    <xf numFmtId="0" fontId="46" fillId="37" borderId="3" xfId="72" applyFont="1" applyFill="1" applyBorder="1" applyAlignment="1">
      <alignment horizontal="center" vertical="center" wrapText="1"/>
    </xf>
    <xf numFmtId="0" fontId="46" fillId="37" borderId="2" xfId="72" applyFont="1" applyFill="1" applyBorder="1" applyAlignment="1">
      <alignment horizontal="center" vertical="center" wrapText="1"/>
    </xf>
    <xf numFmtId="0" fontId="46" fillId="0" borderId="23" xfId="69" applyFont="1" applyBorder="1" applyAlignment="1" applyProtection="1">
      <alignment horizontal="center" vertical="center" wrapText="1"/>
      <protection locked="0"/>
    </xf>
    <xf numFmtId="0" fontId="46" fillId="0" borderId="25" xfId="69" applyFont="1" applyBorder="1" applyAlignment="1" applyProtection="1">
      <alignment horizontal="center" vertical="center" wrapText="1"/>
      <protection locked="0"/>
    </xf>
    <xf numFmtId="176" fontId="46" fillId="0" borderId="23" xfId="69" applyNumberFormat="1" applyFont="1" applyBorder="1" applyAlignment="1" applyProtection="1">
      <alignment horizontal="center" vertical="center" wrapText="1"/>
      <protection locked="0"/>
    </xf>
    <xf numFmtId="176" fontId="46" fillId="0" borderId="25" xfId="69" applyNumberFormat="1" applyFont="1" applyBorder="1" applyAlignment="1" applyProtection="1">
      <alignment horizontal="center" vertical="center" wrapText="1"/>
      <protection locked="0"/>
    </xf>
    <xf numFmtId="0" fontId="44" fillId="37" borderId="3" xfId="72" applyFont="1" applyFill="1" applyBorder="1" applyAlignment="1">
      <alignment horizontal="center" vertical="center" wrapText="1"/>
    </xf>
    <xf numFmtId="0" fontId="44" fillId="37" borderId="1" xfId="72" applyFont="1" applyFill="1" applyBorder="1" applyAlignment="1">
      <alignment horizontal="center" vertical="center" wrapText="1"/>
    </xf>
    <xf numFmtId="0" fontId="44" fillId="37" borderId="2" xfId="72" applyFont="1" applyFill="1" applyBorder="1" applyAlignment="1">
      <alignment horizontal="center" vertical="center" wrapText="1"/>
    </xf>
    <xf numFmtId="0" fontId="44" fillId="0" borderId="0" xfId="75" applyFont="1" applyAlignment="1">
      <alignment horizontal="center" vertical="center"/>
    </xf>
    <xf numFmtId="0" fontId="44" fillId="0" borderId="6" xfId="75" applyFont="1" applyBorder="1" applyAlignment="1">
      <alignment horizontal="left" vertical="center" wrapText="1"/>
    </xf>
    <xf numFmtId="0" fontId="44" fillId="0" borderId="6" xfId="75" applyFont="1" applyBorder="1" applyAlignment="1">
      <alignment horizontal="left" vertical="center"/>
    </xf>
    <xf numFmtId="0" fontId="45" fillId="0" borderId="3" xfId="75" applyFont="1" applyBorder="1" applyAlignment="1">
      <alignment horizontal="center" vertical="center" wrapText="1"/>
    </xf>
    <xf numFmtId="0" fontId="45" fillId="0" borderId="1" xfId="75" applyFont="1" applyBorder="1" applyAlignment="1">
      <alignment horizontal="center" vertical="center" wrapText="1"/>
    </xf>
    <xf numFmtId="0" fontId="45" fillId="37" borderId="4" xfId="75" applyFont="1" applyFill="1" applyBorder="1" applyAlignment="1">
      <alignment horizontal="center" vertical="center" wrapText="1"/>
    </xf>
    <xf numFmtId="0" fontId="45" fillId="37" borderId="26" xfId="75" applyFont="1" applyFill="1" applyBorder="1" applyAlignment="1">
      <alignment horizontal="center" vertical="center" wrapText="1"/>
    </xf>
    <xf numFmtId="178" fontId="46" fillId="0" borderId="23" xfId="71" applyNumberFormat="1" applyFont="1" applyBorder="1" applyAlignment="1">
      <alignment horizontal="center" vertical="center" wrapText="1"/>
    </xf>
    <xf numFmtId="178" fontId="46" fillId="0" borderId="24" xfId="71" applyNumberFormat="1" applyFont="1" applyBorder="1" applyAlignment="1">
      <alignment horizontal="center" vertical="center" wrapText="1"/>
    </xf>
    <xf numFmtId="0" fontId="42" fillId="0" borderId="27" xfId="75" applyFont="1" applyBorder="1" applyAlignment="1">
      <alignment horizontal="left" vertical="center" wrapText="1"/>
    </xf>
    <xf numFmtId="0" fontId="42" fillId="0" borderId="27" xfId="75" applyFont="1" applyBorder="1" applyAlignment="1">
      <alignment horizontal="left" vertical="center"/>
    </xf>
    <xf numFmtId="0" fontId="46" fillId="37" borderId="4" xfId="75" applyFont="1" applyFill="1" applyBorder="1" applyAlignment="1">
      <alignment horizontal="center" vertical="center" wrapText="1"/>
    </xf>
    <xf numFmtId="0" fontId="46" fillId="37" borderId="26" xfId="75" applyFont="1" applyFill="1" applyBorder="1" applyAlignment="1">
      <alignment horizontal="center" vertical="center" wrapText="1"/>
    </xf>
    <xf numFmtId="178" fontId="57" fillId="0" borderId="61" xfId="71" applyNumberFormat="1" applyFont="1" applyBorder="1" applyAlignment="1">
      <alignment horizontal="center" vertical="center" shrinkToFit="1"/>
    </xf>
    <xf numFmtId="178" fontId="57" fillId="0" borderId="62" xfId="71" applyNumberFormat="1" applyFont="1" applyBorder="1" applyAlignment="1">
      <alignment horizontal="center" vertical="center" shrinkToFit="1"/>
    </xf>
    <xf numFmtId="0" fontId="57" fillId="41" borderId="42" xfId="75" applyFont="1" applyFill="1" applyBorder="1" applyAlignment="1">
      <alignment horizontal="center" vertical="center"/>
    </xf>
    <xf numFmtId="0" fontId="57" fillId="41" borderId="43" xfId="75" applyFont="1" applyFill="1" applyBorder="1" applyAlignment="1">
      <alignment horizontal="center" vertical="center"/>
    </xf>
    <xf numFmtId="38" fontId="57" fillId="0" borderId="48" xfId="68" applyFont="1" applyBorder="1" applyAlignment="1">
      <alignment horizontal="center" vertical="center" shrinkToFit="1"/>
    </xf>
    <xf numFmtId="38" fontId="57" fillId="0" borderId="49" xfId="68" applyFont="1" applyBorder="1" applyAlignment="1">
      <alignment horizontal="center" vertical="center" shrinkToFit="1"/>
    </xf>
    <xf numFmtId="38" fontId="57" fillId="0" borderId="54" xfId="68" applyFont="1" applyBorder="1" applyAlignment="1">
      <alignment horizontal="center" vertical="center" shrinkToFit="1"/>
    </xf>
    <xf numFmtId="38" fontId="57" fillId="0" borderId="55" xfId="68" applyFont="1" applyBorder="1" applyAlignment="1">
      <alignment horizontal="center" vertical="center" shrinkToFit="1"/>
    </xf>
    <xf numFmtId="0" fontId="57" fillId="0" borderId="56" xfId="75" applyFont="1" applyBorder="1" applyAlignment="1">
      <alignment horizontal="center" vertical="center" shrinkToFit="1"/>
    </xf>
    <xf numFmtId="0" fontId="57" fillId="0" borderId="57" xfId="75" applyFont="1" applyBorder="1" applyAlignment="1">
      <alignment horizontal="center" vertical="center" shrinkToFit="1"/>
    </xf>
    <xf numFmtId="0" fontId="8" fillId="0" borderId="19" xfId="58" applyBorder="1" applyAlignment="1">
      <alignment horizontal="center" vertical="center"/>
    </xf>
    <xf numFmtId="0" fontId="8" fillId="0" borderId="16" xfId="58"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E5053811-7160-47A5-9BD9-50FB3DC403A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24CE89D5-4BE7-42F6-86F2-D87F0AD55919}"/>
    <cellStyle name="標準 14 4" xfId="74" xr:uid="{E5141385-BADE-4312-9401-635974A625B5}"/>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1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367393</xdr:colOff>
      <xdr:row>15</xdr:row>
      <xdr:rowOff>95250</xdr:rowOff>
    </xdr:from>
    <xdr:to>
      <xdr:col>5</xdr:col>
      <xdr:colOff>544286</xdr:colOff>
      <xdr:row>15</xdr:row>
      <xdr:rowOff>802822</xdr:rowOff>
    </xdr:to>
    <xdr:sp macro="" textlink="">
      <xdr:nvSpPr>
        <xdr:cNvPr id="3" name="テキスト ボックス 2">
          <a:extLst>
            <a:ext uri="{FF2B5EF4-FFF2-40B4-BE49-F238E27FC236}">
              <a16:creationId xmlns:a16="http://schemas.microsoft.com/office/drawing/2014/main" id="{8E496C4C-7E6F-482B-BFFF-D23D88D33AE8}"/>
            </a:ext>
          </a:extLst>
        </xdr:cNvPr>
        <xdr:cNvSpPr txBox="1"/>
      </xdr:nvSpPr>
      <xdr:spPr>
        <a:xfrm>
          <a:off x="367393" y="8463643"/>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6</xdr:col>
      <xdr:colOff>95250</xdr:colOff>
      <xdr:row>6</xdr:row>
      <xdr:rowOff>421821</xdr:rowOff>
    </xdr:from>
    <xdr:to>
      <xdr:col>10</xdr:col>
      <xdr:colOff>1197429</xdr:colOff>
      <xdr:row>9</xdr:row>
      <xdr:rowOff>242454</xdr:rowOff>
    </xdr:to>
    <xdr:sp macro="" textlink="">
      <xdr:nvSpPr>
        <xdr:cNvPr id="4" name="テキスト ボックス 3">
          <a:extLst>
            <a:ext uri="{FF2B5EF4-FFF2-40B4-BE49-F238E27FC236}">
              <a16:creationId xmlns:a16="http://schemas.microsoft.com/office/drawing/2014/main" id="{5815B210-4B8D-4EBC-B1FC-B58F9F2495C2}"/>
            </a:ext>
          </a:extLst>
        </xdr:cNvPr>
        <xdr:cNvSpPr txBox="1"/>
      </xdr:nvSpPr>
      <xdr:spPr>
        <a:xfrm>
          <a:off x="8892886" y="2430730"/>
          <a:ext cx="7925543" cy="134463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367393</xdr:colOff>
      <xdr:row>15</xdr:row>
      <xdr:rowOff>95250</xdr:rowOff>
    </xdr:from>
    <xdr:to>
      <xdr:col>17</xdr:col>
      <xdr:colOff>544286</xdr:colOff>
      <xdr:row>15</xdr:row>
      <xdr:rowOff>802822</xdr:rowOff>
    </xdr:to>
    <xdr:sp macro="" textlink="">
      <xdr:nvSpPr>
        <xdr:cNvPr id="2" name="テキスト ボックス 1">
          <a:extLst>
            <a:ext uri="{FF2B5EF4-FFF2-40B4-BE49-F238E27FC236}">
              <a16:creationId xmlns:a16="http://schemas.microsoft.com/office/drawing/2014/main" id="{C56A6EDF-5BB2-4EA2-9310-9FB652BDDBAB}"/>
            </a:ext>
          </a:extLst>
        </xdr:cNvPr>
        <xdr:cNvSpPr txBox="1"/>
      </xdr:nvSpPr>
      <xdr:spPr>
        <a:xfrm>
          <a:off x="367393" y="7496175"/>
          <a:ext cx="74539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18</xdr:col>
      <xdr:colOff>95250</xdr:colOff>
      <xdr:row>6</xdr:row>
      <xdr:rowOff>421821</xdr:rowOff>
    </xdr:from>
    <xdr:to>
      <xdr:col>22</xdr:col>
      <xdr:colOff>1197429</xdr:colOff>
      <xdr:row>9</xdr:row>
      <xdr:rowOff>311726</xdr:rowOff>
    </xdr:to>
    <xdr:sp macro="" textlink="">
      <xdr:nvSpPr>
        <xdr:cNvPr id="5" name="テキスト ボックス 4">
          <a:extLst>
            <a:ext uri="{FF2B5EF4-FFF2-40B4-BE49-F238E27FC236}">
              <a16:creationId xmlns:a16="http://schemas.microsoft.com/office/drawing/2014/main" id="{6A5EC59D-DF19-43A3-9BFF-8E4455779C51}"/>
            </a:ext>
          </a:extLst>
        </xdr:cNvPr>
        <xdr:cNvSpPr txBox="1"/>
      </xdr:nvSpPr>
      <xdr:spPr>
        <a:xfrm>
          <a:off x="26211068" y="2430730"/>
          <a:ext cx="7925543" cy="141390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18</xdr:col>
      <xdr:colOff>0</xdr:colOff>
      <xdr:row>10</xdr:row>
      <xdr:rowOff>775607</xdr:rowOff>
    </xdr:from>
    <xdr:to>
      <xdr:col>22</xdr:col>
      <xdr:colOff>13609</xdr:colOff>
      <xdr:row>15</xdr:row>
      <xdr:rowOff>27214</xdr:rowOff>
    </xdr:to>
    <xdr:sp macro="" textlink="">
      <xdr:nvSpPr>
        <xdr:cNvPr id="6" name="テキスト ボックス 5">
          <a:extLst>
            <a:ext uri="{FF2B5EF4-FFF2-40B4-BE49-F238E27FC236}">
              <a16:creationId xmlns:a16="http://schemas.microsoft.com/office/drawing/2014/main" id="{8C2CAACD-E1B5-4292-A01C-B74A00480DC0}"/>
            </a:ext>
          </a:extLst>
        </xdr:cNvPr>
        <xdr:cNvSpPr txBox="1"/>
      </xdr:nvSpPr>
      <xdr:spPr>
        <a:xfrm>
          <a:off x="26030464" y="4844143"/>
          <a:ext cx="6817181" cy="25989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b="1">
              <a:solidFill>
                <a:schemeClr val="dk1"/>
              </a:solidFill>
              <a:effectLst/>
              <a:latin typeface="+mn-lt"/>
              <a:ea typeface="+mn-ea"/>
              <a:cs typeface="+mn-cs"/>
            </a:rPr>
            <a:t>具体例：看護職員（</a:t>
          </a:r>
          <a:r>
            <a:rPr kumimoji="1" lang="en-US" altLang="ja-JP" sz="1200" b="1">
              <a:solidFill>
                <a:schemeClr val="dk1"/>
              </a:solidFill>
              <a:effectLst/>
              <a:latin typeface="+mn-lt"/>
              <a:ea typeface="+mn-ea"/>
              <a:cs typeface="+mn-cs"/>
            </a:rPr>
            <a:t>7</a:t>
          </a:r>
          <a:r>
            <a:rPr kumimoji="1" lang="ja-JP" altLang="ja-JP" sz="1200" b="1">
              <a:solidFill>
                <a:schemeClr val="dk1"/>
              </a:solidFill>
              <a:effectLst/>
              <a:latin typeface="+mn-lt"/>
              <a:ea typeface="+mn-ea"/>
              <a:cs typeface="+mn-cs"/>
            </a:rPr>
            <a:t>名）</a:t>
          </a:r>
          <a:endParaRPr lang="ja-JP" altLang="ja-JP" sz="1200">
            <a:effectLst/>
          </a:endParaRPr>
        </a:p>
        <a:p>
          <a:r>
            <a:rPr kumimoji="1" lang="ja-JP" altLang="ja-JP" sz="1200" b="1">
              <a:solidFill>
                <a:schemeClr val="dk1"/>
              </a:solidFill>
              <a:effectLst/>
              <a:latin typeface="+mn-lt"/>
              <a:ea typeface="+mn-ea"/>
              <a:cs typeface="+mn-cs"/>
            </a:rPr>
            <a:t>　　　　　・毎月の手当　</a:t>
          </a:r>
          <a:r>
            <a:rPr kumimoji="1" lang="en-US" altLang="ja-JP" sz="1200" b="1">
              <a:solidFill>
                <a:schemeClr val="dk1"/>
              </a:solidFill>
              <a:effectLst/>
              <a:latin typeface="+mn-lt"/>
              <a:ea typeface="+mn-ea"/>
              <a:cs typeface="+mn-cs"/>
            </a:rPr>
            <a:t>2,500</a:t>
          </a:r>
          <a:r>
            <a:rPr kumimoji="1" lang="ja-JP" altLang="ja-JP" sz="1200" b="1">
              <a:solidFill>
                <a:schemeClr val="dk1"/>
              </a:solidFill>
              <a:effectLst/>
              <a:latin typeface="+mn-lt"/>
              <a:ea typeface="+mn-ea"/>
              <a:cs typeface="+mn-cs"/>
            </a:rPr>
            <a:t>円増額　</a:t>
          </a:r>
          <a:r>
            <a:rPr kumimoji="1" lang="en-US" altLang="ja-JP" sz="1200" b="1">
              <a:solidFill>
                <a:schemeClr val="dk1"/>
              </a:solidFill>
              <a:effectLst/>
              <a:latin typeface="+mn-lt"/>
              <a:ea typeface="+mn-ea"/>
              <a:cs typeface="+mn-cs"/>
            </a:rPr>
            <a:t>2</a:t>
          </a:r>
          <a:r>
            <a:rPr kumimoji="1" lang="ja-JP" altLang="ja-JP" sz="1200" b="1">
              <a:solidFill>
                <a:schemeClr val="dk1"/>
              </a:solidFill>
              <a:effectLst/>
              <a:latin typeface="+mn-lt"/>
              <a:ea typeface="+mn-ea"/>
              <a:cs typeface="+mn-cs"/>
            </a:rPr>
            <a:t>か月分（令和</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4</a:t>
          </a:r>
          <a:r>
            <a:rPr kumimoji="1" lang="ja-JP" altLang="ja-JP" sz="1200" b="1">
              <a:solidFill>
                <a:schemeClr val="dk1"/>
              </a:solidFill>
              <a:effectLst/>
              <a:latin typeface="+mn-lt"/>
              <a:ea typeface="+mn-ea"/>
              <a:cs typeface="+mn-cs"/>
            </a:rPr>
            <a:t>月～令和</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5</a:t>
          </a:r>
          <a:r>
            <a:rPr kumimoji="1" lang="ja-JP" altLang="ja-JP" sz="1200" b="1">
              <a:solidFill>
                <a:schemeClr val="dk1"/>
              </a:solidFill>
              <a:effectLst/>
              <a:latin typeface="+mn-lt"/>
              <a:ea typeface="+mn-ea"/>
              <a:cs typeface="+mn-cs"/>
            </a:rPr>
            <a:t>月）</a:t>
          </a:r>
          <a:endParaRPr lang="ja-JP" altLang="ja-JP" sz="1200">
            <a:effectLst/>
          </a:endParaRPr>
        </a:p>
        <a:p>
          <a:r>
            <a:rPr kumimoji="1" lang="ja-JP" altLang="ja-JP" sz="1200" b="1">
              <a:solidFill>
                <a:schemeClr val="dk1"/>
              </a:solidFill>
              <a:effectLst/>
              <a:latin typeface="+mn-lt"/>
              <a:ea typeface="+mn-ea"/>
              <a:cs typeface="+mn-cs"/>
            </a:rPr>
            <a:t>　　　　　・特別手当　　</a:t>
          </a:r>
          <a:r>
            <a:rPr kumimoji="1" lang="en-US" altLang="ja-JP" sz="1200" b="1">
              <a:solidFill>
                <a:schemeClr val="dk1"/>
              </a:solidFill>
              <a:effectLst/>
              <a:latin typeface="+mn-lt"/>
              <a:ea typeface="+mn-ea"/>
              <a:cs typeface="+mn-cs"/>
            </a:rPr>
            <a:t>7,500</a:t>
          </a:r>
          <a:r>
            <a:rPr kumimoji="1" lang="ja-JP" altLang="ja-JP" sz="1200" b="1">
              <a:solidFill>
                <a:schemeClr val="dk1"/>
              </a:solidFill>
              <a:effectLst/>
              <a:latin typeface="+mn-lt"/>
              <a:ea typeface="+mn-ea"/>
              <a:cs typeface="+mn-cs"/>
            </a:rPr>
            <a:t>円　　　　</a:t>
          </a:r>
          <a:r>
            <a:rPr kumimoji="1" lang="en-US" altLang="ja-JP" sz="1200" b="1">
              <a:solidFill>
                <a:schemeClr val="dk1"/>
              </a:solidFill>
              <a:effectLst/>
              <a:latin typeface="+mn-lt"/>
              <a:ea typeface="+mn-ea"/>
              <a:cs typeface="+mn-cs"/>
            </a:rPr>
            <a:t>4</a:t>
          </a:r>
          <a:r>
            <a:rPr kumimoji="1" lang="ja-JP" altLang="ja-JP" sz="1200" b="1">
              <a:solidFill>
                <a:schemeClr val="dk1"/>
              </a:solidFill>
              <a:effectLst/>
              <a:latin typeface="+mn-lt"/>
              <a:ea typeface="+mn-ea"/>
              <a:cs typeface="+mn-cs"/>
            </a:rPr>
            <a:t>か月分（令和</a:t>
          </a:r>
          <a:r>
            <a:rPr kumimoji="1" lang="en-US" altLang="ja-JP" sz="1200" b="1">
              <a:solidFill>
                <a:schemeClr val="dk1"/>
              </a:solidFill>
              <a:effectLst/>
              <a:latin typeface="+mn-lt"/>
              <a:ea typeface="+mn-ea"/>
              <a:cs typeface="+mn-cs"/>
            </a:rPr>
            <a:t>7</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12</a:t>
          </a:r>
          <a:r>
            <a:rPr kumimoji="1" lang="ja-JP" altLang="ja-JP" sz="1200" b="1">
              <a:solidFill>
                <a:schemeClr val="dk1"/>
              </a:solidFill>
              <a:effectLst/>
              <a:latin typeface="+mn-lt"/>
              <a:ea typeface="+mn-ea"/>
              <a:cs typeface="+mn-cs"/>
            </a:rPr>
            <a:t>月～令和</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3</a:t>
          </a:r>
          <a:r>
            <a:rPr kumimoji="1" lang="ja-JP" altLang="ja-JP" sz="1200" b="1">
              <a:solidFill>
                <a:schemeClr val="dk1"/>
              </a:solidFill>
              <a:effectLst/>
              <a:latin typeface="+mn-lt"/>
              <a:ea typeface="+mn-ea"/>
              <a:cs typeface="+mn-cs"/>
            </a:rPr>
            <a:t>月）　　</a:t>
          </a:r>
          <a:endParaRPr kumimoji="1" lang="en-US" altLang="ja-JP" sz="1200" b="1">
            <a:solidFill>
              <a:schemeClr val="dk1"/>
            </a:solidFill>
            <a:effectLst/>
            <a:latin typeface="+mn-lt"/>
            <a:ea typeface="+mn-ea"/>
            <a:cs typeface="+mn-cs"/>
          </a:endParaRPr>
        </a:p>
        <a:p>
          <a:endParaRPr lang="ja-JP" altLang="ja-JP" sz="1200">
            <a:effectLst/>
          </a:endParaRPr>
        </a:p>
        <a:p>
          <a:r>
            <a:rPr kumimoji="1" lang="ja-JP" altLang="ja-JP" sz="1200" b="1">
              <a:solidFill>
                <a:schemeClr val="dk1"/>
              </a:solidFill>
              <a:effectLst/>
              <a:latin typeface="+mn-lt"/>
              <a:ea typeface="+mn-ea"/>
              <a:cs typeface="+mn-cs"/>
            </a:rPr>
            <a:t>　　　　　　事務職員（１名）</a:t>
          </a:r>
          <a:endParaRPr lang="ja-JP" altLang="ja-JP" sz="1200">
            <a:effectLst/>
          </a:endParaRPr>
        </a:p>
        <a:p>
          <a:r>
            <a:rPr kumimoji="1" lang="ja-JP" altLang="ja-JP" sz="1200" b="1">
              <a:solidFill>
                <a:schemeClr val="dk1"/>
              </a:solidFill>
              <a:effectLst/>
              <a:latin typeface="+mn-lt"/>
              <a:ea typeface="+mn-ea"/>
              <a:cs typeface="+mn-cs"/>
            </a:rPr>
            <a:t>　　　　　・毎月の手当　</a:t>
          </a:r>
          <a:r>
            <a:rPr kumimoji="1" lang="en-US" altLang="ja-JP" sz="1200" b="1">
              <a:solidFill>
                <a:schemeClr val="dk1"/>
              </a:solidFill>
              <a:effectLst/>
              <a:latin typeface="+mn-lt"/>
              <a:ea typeface="+mn-ea"/>
              <a:cs typeface="+mn-cs"/>
            </a:rPr>
            <a:t> 500</a:t>
          </a:r>
          <a:r>
            <a:rPr kumimoji="1" lang="ja-JP" altLang="ja-JP" sz="1200" b="1">
              <a:solidFill>
                <a:schemeClr val="dk1"/>
              </a:solidFill>
              <a:effectLst/>
              <a:latin typeface="+mn-lt"/>
              <a:ea typeface="+mn-ea"/>
              <a:cs typeface="+mn-cs"/>
            </a:rPr>
            <a:t>円増額　</a:t>
          </a:r>
          <a:r>
            <a:rPr kumimoji="1" lang="en-US" altLang="ja-JP" sz="1200" b="1">
              <a:solidFill>
                <a:schemeClr val="dk1"/>
              </a:solidFill>
              <a:effectLst/>
              <a:latin typeface="+mn-lt"/>
              <a:ea typeface="+mn-ea"/>
              <a:cs typeface="+mn-cs"/>
            </a:rPr>
            <a:t>2</a:t>
          </a:r>
          <a:r>
            <a:rPr kumimoji="1" lang="ja-JP" altLang="ja-JP" sz="1200" b="1">
              <a:solidFill>
                <a:schemeClr val="dk1"/>
              </a:solidFill>
              <a:effectLst/>
              <a:latin typeface="+mn-lt"/>
              <a:ea typeface="+mn-ea"/>
              <a:cs typeface="+mn-cs"/>
            </a:rPr>
            <a:t>か月分（令和</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4</a:t>
          </a:r>
          <a:r>
            <a:rPr kumimoji="1" lang="ja-JP" altLang="ja-JP" sz="1200" b="1">
              <a:solidFill>
                <a:schemeClr val="dk1"/>
              </a:solidFill>
              <a:effectLst/>
              <a:latin typeface="+mn-lt"/>
              <a:ea typeface="+mn-ea"/>
              <a:cs typeface="+mn-cs"/>
            </a:rPr>
            <a:t>月～令和</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5</a:t>
          </a:r>
          <a:r>
            <a:rPr kumimoji="1" lang="ja-JP" altLang="ja-JP" sz="1200" b="1">
              <a:solidFill>
                <a:schemeClr val="dk1"/>
              </a:solidFill>
              <a:effectLst/>
              <a:latin typeface="+mn-lt"/>
              <a:ea typeface="+mn-ea"/>
              <a:cs typeface="+mn-cs"/>
            </a:rPr>
            <a:t>月）</a:t>
          </a:r>
          <a:endParaRPr lang="ja-JP" altLang="ja-JP" sz="1200">
            <a:effectLst/>
          </a:endParaRPr>
        </a:p>
        <a:p>
          <a:r>
            <a:rPr kumimoji="1" lang="ja-JP" altLang="ja-JP" sz="1200" b="1">
              <a:solidFill>
                <a:schemeClr val="dk1"/>
              </a:solidFill>
              <a:effectLst/>
              <a:latin typeface="+mn-lt"/>
              <a:ea typeface="+mn-ea"/>
              <a:cs typeface="+mn-cs"/>
            </a:rPr>
            <a:t>　　　　　・特別手当　　</a:t>
          </a:r>
          <a:r>
            <a:rPr kumimoji="1" lang="en-US" altLang="ja-JP" sz="1200" b="1">
              <a:solidFill>
                <a:schemeClr val="dk1"/>
              </a:solidFill>
              <a:effectLst/>
              <a:latin typeface="+mn-lt"/>
              <a:ea typeface="+mn-ea"/>
              <a:cs typeface="+mn-cs"/>
            </a:rPr>
            <a:t>1,500</a:t>
          </a:r>
          <a:r>
            <a:rPr kumimoji="1" lang="ja-JP" altLang="ja-JP" sz="1200" b="1">
              <a:solidFill>
                <a:schemeClr val="dk1"/>
              </a:solidFill>
              <a:effectLst/>
              <a:latin typeface="+mn-lt"/>
              <a:ea typeface="+mn-ea"/>
              <a:cs typeface="+mn-cs"/>
            </a:rPr>
            <a:t>円　　　　</a:t>
          </a:r>
          <a:r>
            <a:rPr kumimoji="1" lang="en-US" altLang="ja-JP" sz="1200" b="1">
              <a:solidFill>
                <a:schemeClr val="dk1"/>
              </a:solidFill>
              <a:effectLst/>
              <a:latin typeface="+mn-lt"/>
              <a:ea typeface="+mn-ea"/>
              <a:cs typeface="+mn-cs"/>
            </a:rPr>
            <a:t>4</a:t>
          </a:r>
          <a:r>
            <a:rPr kumimoji="1" lang="ja-JP" altLang="ja-JP" sz="1200" b="1">
              <a:solidFill>
                <a:schemeClr val="dk1"/>
              </a:solidFill>
              <a:effectLst/>
              <a:latin typeface="+mn-lt"/>
              <a:ea typeface="+mn-ea"/>
              <a:cs typeface="+mn-cs"/>
            </a:rPr>
            <a:t>か月分（令和</a:t>
          </a:r>
          <a:r>
            <a:rPr kumimoji="1" lang="en-US" altLang="ja-JP" sz="1200" b="1">
              <a:solidFill>
                <a:schemeClr val="dk1"/>
              </a:solidFill>
              <a:effectLst/>
              <a:latin typeface="+mn-lt"/>
              <a:ea typeface="+mn-ea"/>
              <a:cs typeface="+mn-cs"/>
            </a:rPr>
            <a:t>7</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12</a:t>
          </a:r>
          <a:r>
            <a:rPr kumimoji="1" lang="ja-JP" altLang="ja-JP" sz="1200" b="1">
              <a:solidFill>
                <a:schemeClr val="dk1"/>
              </a:solidFill>
              <a:effectLst/>
              <a:latin typeface="+mn-lt"/>
              <a:ea typeface="+mn-ea"/>
              <a:cs typeface="+mn-cs"/>
            </a:rPr>
            <a:t>月～令和</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年</a:t>
          </a:r>
          <a:r>
            <a:rPr kumimoji="1" lang="en-US" altLang="ja-JP" sz="1200" b="1">
              <a:solidFill>
                <a:schemeClr val="dk1"/>
              </a:solidFill>
              <a:effectLst/>
              <a:latin typeface="+mn-lt"/>
              <a:ea typeface="+mn-ea"/>
              <a:cs typeface="+mn-cs"/>
            </a:rPr>
            <a:t>3</a:t>
          </a:r>
          <a:r>
            <a:rPr kumimoji="1" lang="ja-JP" altLang="ja-JP" sz="1200" b="1">
              <a:solidFill>
                <a:schemeClr val="dk1"/>
              </a:solidFill>
              <a:effectLst/>
              <a:latin typeface="+mn-lt"/>
              <a:ea typeface="+mn-ea"/>
              <a:cs typeface="+mn-cs"/>
            </a:rPr>
            <a:t>月）　　</a:t>
          </a:r>
          <a:endParaRPr lang="ja-JP" altLang="ja-JP" sz="1200">
            <a:effectLst/>
          </a:endParaRPr>
        </a:p>
        <a:p>
          <a:r>
            <a:rPr kumimoji="1" lang="ja-JP" altLang="ja-JP" sz="1200" b="1">
              <a:solidFill>
                <a:schemeClr val="dk1"/>
              </a:solidFill>
              <a:effectLst/>
              <a:latin typeface="+mn-lt"/>
              <a:ea typeface="+mn-ea"/>
              <a:cs typeface="+mn-cs"/>
            </a:rPr>
            <a:t>　　　⇒「賃金改善（全体）の内容」の入力は、按分計算</a:t>
          </a:r>
          <a:endParaRPr lang="ja-JP" altLang="ja-JP" sz="1200">
            <a:effectLst/>
          </a:endParaRPr>
        </a:p>
        <a:p>
          <a:r>
            <a:rPr kumimoji="1" lang="ja-JP" altLang="ja-JP" sz="1200" b="1">
              <a:solidFill>
                <a:schemeClr val="dk1"/>
              </a:solidFill>
              <a:effectLst/>
              <a:latin typeface="+mn-lt"/>
              <a:ea typeface="+mn-ea"/>
              <a:cs typeface="+mn-cs"/>
            </a:rPr>
            <a:t>　　　　　・毎月の手当　｛（</a:t>
          </a:r>
          <a:r>
            <a:rPr kumimoji="1" lang="en-US" altLang="ja-JP" sz="1200" b="1">
              <a:solidFill>
                <a:schemeClr val="dk1"/>
              </a:solidFill>
              <a:effectLst/>
              <a:latin typeface="+mn-lt"/>
              <a:ea typeface="+mn-ea"/>
              <a:cs typeface="+mn-cs"/>
            </a:rPr>
            <a:t>2,500×7</a:t>
          </a:r>
          <a:r>
            <a:rPr kumimoji="1" lang="ja-JP" altLang="ja-JP" sz="1200" b="1">
              <a:solidFill>
                <a:schemeClr val="dk1"/>
              </a:solidFill>
              <a:effectLst/>
              <a:latin typeface="+mn-lt"/>
              <a:ea typeface="+mn-ea"/>
              <a:cs typeface="+mn-cs"/>
            </a:rPr>
            <a:t>人）＋（</a:t>
          </a:r>
          <a:r>
            <a:rPr kumimoji="1" lang="en-US" altLang="ja-JP" sz="1200" b="1">
              <a:solidFill>
                <a:schemeClr val="dk1"/>
              </a:solidFill>
              <a:effectLst/>
              <a:latin typeface="+mn-lt"/>
              <a:ea typeface="+mn-ea"/>
              <a:cs typeface="+mn-cs"/>
            </a:rPr>
            <a:t>500×1</a:t>
          </a:r>
          <a:r>
            <a:rPr kumimoji="1" lang="ja-JP" altLang="ja-JP" sz="1200" b="1">
              <a:solidFill>
                <a:schemeClr val="dk1"/>
              </a:solidFill>
              <a:effectLst/>
              <a:latin typeface="+mn-lt"/>
              <a:ea typeface="+mn-ea"/>
              <a:cs typeface="+mn-cs"/>
            </a:rPr>
            <a:t>人）｝</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人＝</a:t>
          </a:r>
          <a:r>
            <a:rPr kumimoji="1" lang="en-US" altLang="ja-JP" sz="1200" b="1">
              <a:solidFill>
                <a:schemeClr val="dk1"/>
              </a:solidFill>
              <a:effectLst/>
              <a:latin typeface="+mn-lt"/>
              <a:ea typeface="+mn-ea"/>
              <a:cs typeface="+mn-cs"/>
            </a:rPr>
            <a:t>2,250</a:t>
          </a:r>
          <a:r>
            <a:rPr kumimoji="1" lang="ja-JP" altLang="ja-JP" sz="1200" b="1">
              <a:solidFill>
                <a:schemeClr val="dk1"/>
              </a:solidFill>
              <a:effectLst/>
              <a:latin typeface="+mn-lt"/>
              <a:ea typeface="+mn-ea"/>
              <a:cs typeface="+mn-cs"/>
            </a:rPr>
            <a:t>円／人（１か月あたり）</a:t>
          </a:r>
          <a:endParaRPr lang="ja-JP" altLang="ja-JP" sz="1200">
            <a:effectLst/>
          </a:endParaRPr>
        </a:p>
        <a:p>
          <a:r>
            <a:rPr kumimoji="1" lang="ja-JP" altLang="ja-JP" sz="1200" b="1">
              <a:solidFill>
                <a:schemeClr val="dk1"/>
              </a:solidFill>
              <a:effectLst/>
              <a:latin typeface="+mn-lt"/>
              <a:ea typeface="+mn-ea"/>
              <a:cs typeface="+mn-cs"/>
            </a:rPr>
            <a:t>　　　　　・特別手当　　｛（</a:t>
          </a:r>
          <a:r>
            <a:rPr kumimoji="1" lang="en-US" altLang="ja-JP" sz="1200" b="1">
              <a:solidFill>
                <a:schemeClr val="dk1"/>
              </a:solidFill>
              <a:effectLst/>
              <a:latin typeface="+mn-lt"/>
              <a:ea typeface="+mn-ea"/>
              <a:cs typeface="+mn-cs"/>
            </a:rPr>
            <a:t>7,500×7</a:t>
          </a:r>
          <a:r>
            <a:rPr kumimoji="1" lang="ja-JP" altLang="ja-JP" sz="1200" b="1">
              <a:solidFill>
                <a:schemeClr val="dk1"/>
              </a:solidFill>
              <a:effectLst/>
              <a:latin typeface="+mn-lt"/>
              <a:ea typeface="+mn-ea"/>
              <a:cs typeface="+mn-cs"/>
            </a:rPr>
            <a:t>人）＋（</a:t>
          </a:r>
          <a:r>
            <a:rPr kumimoji="1" lang="en-US" altLang="ja-JP" sz="1200" b="1">
              <a:solidFill>
                <a:schemeClr val="dk1"/>
              </a:solidFill>
              <a:effectLst/>
              <a:latin typeface="+mn-lt"/>
              <a:ea typeface="+mn-ea"/>
              <a:cs typeface="+mn-cs"/>
            </a:rPr>
            <a:t>1,500×1</a:t>
          </a:r>
          <a:r>
            <a:rPr kumimoji="1" lang="ja-JP" altLang="ja-JP" sz="1200" b="1">
              <a:solidFill>
                <a:schemeClr val="dk1"/>
              </a:solidFill>
              <a:effectLst/>
              <a:latin typeface="+mn-lt"/>
              <a:ea typeface="+mn-ea"/>
              <a:cs typeface="+mn-cs"/>
            </a:rPr>
            <a:t>人）｝</a:t>
          </a:r>
          <a:r>
            <a:rPr kumimoji="1" lang="en-US" altLang="ja-JP" sz="1200" b="1">
              <a:solidFill>
                <a:schemeClr val="dk1"/>
              </a:solidFill>
              <a:effectLst/>
              <a:latin typeface="+mn-lt"/>
              <a:ea typeface="+mn-ea"/>
              <a:cs typeface="+mn-cs"/>
            </a:rPr>
            <a:t>÷8</a:t>
          </a:r>
          <a:r>
            <a:rPr kumimoji="1" lang="ja-JP" altLang="ja-JP" sz="1200" b="1">
              <a:solidFill>
                <a:schemeClr val="dk1"/>
              </a:solidFill>
              <a:effectLst/>
              <a:latin typeface="+mn-lt"/>
              <a:ea typeface="+mn-ea"/>
              <a:cs typeface="+mn-cs"/>
            </a:rPr>
            <a:t>人＝</a:t>
          </a:r>
          <a:r>
            <a:rPr kumimoji="1" lang="en-US" altLang="ja-JP" sz="1200" b="1">
              <a:solidFill>
                <a:schemeClr val="dk1"/>
              </a:solidFill>
              <a:effectLst/>
              <a:latin typeface="+mn-lt"/>
              <a:ea typeface="+mn-ea"/>
              <a:cs typeface="+mn-cs"/>
            </a:rPr>
            <a:t>6,750</a:t>
          </a:r>
          <a:r>
            <a:rPr kumimoji="1" lang="ja-JP" altLang="ja-JP" sz="1200" b="1">
              <a:solidFill>
                <a:schemeClr val="dk1"/>
              </a:solidFill>
              <a:effectLst/>
              <a:latin typeface="+mn-lt"/>
              <a:ea typeface="+mn-ea"/>
              <a:cs typeface="+mn-cs"/>
            </a:rPr>
            <a:t>円／人（１か月あたり）</a:t>
          </a:r>
          <a:endParaRPr lang="ja-JP" altLang="ja-JP" sz="1200">
            <a:effectLst/>
          </a:endParaRPr>
        </a:p>
      </xdr:txBody>
    </xdr:sp>
    <xdr:clientData/>
  </xdr:twoCellAnchor>
  <xdr:twoCellAnchor>
    <xdr:from>
      <xdr:col>18</xdr:col>
      <xdr:colOff>0</xdr:colOff>
      <xdr:row>18</xdr:row>
      <xdr:rowOff>299356</xdr:rowOff>
    </xdr:from>
    <xdr:to>
      <xdr:col>22</xdr:col>
      <xdr:colOff>13609</xdr:colOff>
      <xdr:row>20</xdr:row>
      <xdr:rowOff>721178</xdr:rowOff>
    </xdr:to>
    <xdr:sp macro="" textlink="">
      <xdr:nvSpPr>
        <xdr:cNvPr id="7" name="テキスト ボックス 6">
          <a:extLst>
            <a:ext uri="{FF2B5EF4-FFF2-40B4-BE49-F238E27FC236}">
              <a16:creationId xmlns:a16="http://schemas.microsoft.com/office/drawing/2014/main" id="{2D3AE0EB-813B-46E4-BE50-C76A6D33AF08}"/>
            </a:ext>
          </a:extLst>
        </xdr:cNvPr>
        <xdr:cNvSpPr txBox="1"/>
      </xdr:nvSpPr>
      <xdr:spPr>
        <a:xfrm>
          <a:off x="26030464" y="10286999"/>
          <a:ext cx="6817181" cy="145596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具体例：看護職員（</a:t>
          </a:r>
          <a:r>
            <a:rPr kumimoji="1" lang="en-US" altLang="ja-JP" sz="1400" b="1"/>
            <a:t>7</a:t>
          </a:r>
          <a:r>
            <a:rPr kumimoji="1" lang="ja-JP" altLang="en-US" sz="1400" b="1"/>
            <a:t>名）</a:t>
          </a:r>
        </a:p>
        <a:p>
          <a:pPr algn="l"/>
          <a:r>
            <a:rPr kumimoji="1" lang="ja-JP" altLang="en-US" sz="1400" b="1"/>
            <a:t>　　　　　・毎月の手当　</a:t>
          </a:r>
          <a:r>
            <a:rPr kumimoji="1" lang="en-US" altLang="ja-JP" sz="1400" b="1"/>
            <a:t>2,500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7,500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xdr:txBody>
    </xdr:sp>
    <xdr:clientData/>
  </xdr:twoCellAnchor>
  <xdr:twoCellAnchor>
    <xdr:from>
      <xdr:col>17</xdr:col>
      <xdr:colOff>1469571</xdr:colOff>
      <xdr:row>23</xdr:row>
      <xdr:rowOff>489857</xdr:rowOff>
    </xdr:from>
    <xdr:to>
      <xdr:col>22</xdr:col>
      <xdr:colOff>1</xdr:colOff>
      <xdr:row>25</xdr:row>
      <xdr:rowOff>707570</xdr:rowOff>
    </xdr:to>
    <xdr:sp macro="" textlink="">
      <xdr:nvSpPr>
        <xdr:cNvPr id="8" name="テキスト ボックス 7">
          <a:extLst>
            <a:ext uri="{FF2B5EF4-FFF2-40B4-BE49-F238E27FC236}">
              <a16:creationId xmlns:a16="http://schemas.microsoft.com/office/drawing/2014/main" id="{74C99FC6-02AF-4661-8DB7-DB1220A004AF}"/>
            </a:ext>
          </a:extLst>
        </xdr:cNvPr>
        <xdr:cNvSpPr txBox="1"/>
      </xdr:nvSpPr>
      <xdr:spPr>
        <a:xfrm>
          <a:off x="8746671" y="13967732"/>
          <a:ext cx="6817180" cy="12464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具体例：事務職員（１名）</a:t>
          </a:r>
        </a:p>
        <a:p>
          <a:pPr algn="l"/>
          <a:r>
            <a:rPr kumimoji="1" lang="ja-JP" altLang="en-US" sz="1400" b="1"/>
            <a:t>　　　　　・毎月の手当　 </a:t>
          </a:r>
          <a:r>
            <a:rPr kumimoji="1" lang="en-US" altLang="ja-JP" sz="1400" b="1"/>
            <a:t>500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1,500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xdr:txBody>
    </xdr:sp>
    <xdr:clientData/>
  </xdr:twoCellAnchor>
  <xdr:twoCellAnchor>
    <xdr:from>
      <xdr:col>18</xdr:col>
      <xdr:colOff>0</xdr:colOff>
      <xdr:row>29</xdr:row>
      <xdr:rowOff>0</xdr:rowOff>
    </xdr:from>
    <xdr:to>
      <xdr:col>22</xdr:col>
      <xdr:colOff>13609</xdr:colOff>
      <xdr:row>30</xdr:row>
      <xdr:rowOff>734784</xdr:rowOff>
    </xdr:to>
    <xdr:sp macro="" textlink="">
      <xdr:nvSpPr>
        <xdr:cNvPr id="9" name="テキスト ボックス 8">
          <a:extLst>
            <a:ext uri="{FF2B5EF4-FFF2-40B4-BE49-F238E27FC236}">
              <a16:creationId xmlns:a16="http://schemas.microsoft.com/office/drawing/2014/main" id="{5C6B244E-1970-4937-82C8-EDE77B302B05}"/>
            </a:ext>
          </a:extLst>
        </xdr:cNvPr>
        <xdr:cNvSpPr txBox="1"/>
      </xdr:nvSpPr>
      <xdr:spPr>
        <a:xfrm>
          <a:off x="8763000" y="17516475"/>
          <a:ext cx="6814459" cy="124913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p>
      </xdr:txBody>
    </xdr:sp>
    <xdr:clientData/>
  </xdr:twoCellAnchor>
  <xdr:twoCellAnchor>
    <xdr:from>
      <xdr:col>18</xdr:col>
      <xdr:colOff>0</xdr:colOff>
      <xdr:row>34</xdr:row>
      <xdr:rowOff>0</xdr:rowOff>
    </xdr:from>
    <xdr:to>
      <xdr:col>22</xdr:col>
      <xdr:colOff>13609</xdr:colOff>
      <xdr:row>35</xdr:row>
      <xdr:rowOff>734785</xdr:rowOff>
    </xdr:to>
    <xdr:sp macro="" textlink="">
      <xdr:nvSpPr>
        <xdr:cNvPr id="10" name="テキスト ボックス 9">
          <a:extLst>
            <a:ext uri="{FF2B5EF4-FFF2-40B4-BE49-F238E27FC236}">
              <a16:creationId xmlns:a16="http://schemas.microsoft.com/office/drawing/2014/main" id="{595A17E0-1F0F-4137-B17C-5C5D201F8320}"/>
            </a:ext>
          </a:extLst>
        </xdr:cNvPr>
        <xdr:cNvSpPr txBox="1"/>
      </xdr:nvSpPr>
      <xdr:spPr>
        <a:xfrm>
          <a:off x="8763000" y="21040725"/>
          <a:ext cx="6814459" cy="124913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p>
      </xdr:txBody>
    </xdr:sp>
    <xdr:clientData/>
  </xdr:twoCellAnchor>
  <xdr:twoCellAnchor>
    <xdr:from>
      <xdr:col>18</xdr:col>
      <xdr:colOff>0</xdr:colOff>
      <xdr:row>39</xdr:row>
      <xdr:rowOff>0</xdr:rowOff>
    </xdr:from>
    <xdr:to>
      <xdr:col>22</xdr:col>
      <xdr:colOff>13609</xdr:colOff>
      <xdr:row>40</xdr:row>
      <xdr:rowOff>734785</xdr:rowOff>
    </xdr:to>
    <xdr:sp macro="" textlink="">
      <xdr:nvSpPr>
        <xdr:cNvPr id="11" name="テキスト ボックス 10">
          <a:extLst>
            <a:ext uri="{FF2B5EF4-FFF2-40B4-BE49-F238E27FC236}">
              <a16:creationId xmlns:a16="http://schemas.microsoft.com/office/drawing/2014/main" id="{1C75A382-B151-4382-97C7-FDC3208B8E9E}"/>
            </a:ext>
          </a:extLst>
        </xdr:cNvPr>
        <xdr:cNvSpPr txBox="1"/>
      </xdr:nvSpPr>
      <xdr:spPr>
        <a:xfrm>
          <a:off x="8763000" y="24564975"/>
          <a:ext cx="6814459" cy="124913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p>
      </xdr:txBody>
    </xdr:sp>
    <xdr:clientData/>
  </xdr:twoCellAnchor>
  <xdr:twoCellAnchor>
    <xdr:from>
      <xdr:col>18</xdr:col>
      <xdr:colOff>0</xdr:colOff>
      <xdr:row>44</xdr:row>
      <xdr:rowOff>0</xdr:rowOff>
    </xdr:from>
    <xdr:to>
      <xdr:col>22</xdr:col>
      <xdr:colOff>13609</xdr:colOff>
      <xdr:row>45</xdr:row>
      <xdr:rowOff>748392</xdr:rowOff>
    </xdr:to>
    <xdr:sp macro="" textlink="">
      <xdr:nvSpPr>
        <xdr:cNvPr id="12" name="テキスト ボックス 11">
          <a:extLst>
            <a:ext uri="{FF2B5EF4-FFF2-40B4-BE49-F238E27FC236}">
              <a16:creationId xmlns:a16="http://schemas.microsoft.com/office/drawing/2014/main" id="{E54DEC18-00CC-4A79-BFEA-FCBA57C7A80E}"/>
            </a:ext>
          </a:extLst>
        </xdr:cNvPr>
        <xdr:cNvSpPr txBox="1"/>
      </xdr:nvSpPr>
      <xdr:spPr>
        <a:xfrm>
          <a:off x="8763000" y="28079700"/>
          <a:ext cx="6814459" cy="125321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p>
      </xdr:txBody>
    </xdr:sp>
    <xdr:clientData/>
  </xdr:twoCellAnchor>
  <xdr:twoCellAnchor>
    <xdr:from>
      <xdr:col>18</xdr:col>
      <xdr:colOff>0</xdr:colOff>
      <xdr:row>49</xdr:row>
      <xdr:rowOff>0</xdr:rowOff>
    </xdr:from>
    <xdr:to>
      <xdr:col>22</xdr:col>
      <xdr:colOff>13609</xdr:colOff>
      <xdr:row>50</xdr:row>
      <xdr:rowOff>748392</xdr:rowOff>
    </xdr:to>
    <xdr:sp macro="" textlink="">
      <xdr:nvSpPr>
        <xdr:cNvPr id="13" name="テキスト ボックス 12">
          <a:extLst>
            <a:ext uri="{FF2B5EF4-FFF2-40B4-BE49-F238E27FC236}">
              <a16:creationId xmlns:a16="http://schemas.microsoft.com/office/drawing/2014/main" id="{69AEA1B1-60CF-4239-A816-CEE4678F2E28}"/>
            </a:ext>
          </a:extLst>
        </xdr:cNvPr>
        <xdr:cNvSpPr txBox="1"/>
      </xdr:nvSpPr>
      <xdr:spPr>
        <a:xfrm>
          <a:off x="8763000" y="31584900"/>
          <a:ext cx="6814459" cy="125321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p>
      </xdr:txBody>
    </xdr:sp>
    <xdr:clientData/>
  </xdr:twoCellAnchor>
  <xdr:twoCellAnchor>
    <xdr:from>
      <xdr:col>18</xdr:col>
      <xdr:colOff>0</xdr:colOff>
      <xdr:row>54</xdr:row>
      <xdr:rowOff>0</xdr:rowOff>
    </xdr:from>
    <xdr:to>
      <xdr:col>22</xdr:col>
      <xdr:colOff>13609</xdr:colOff>
      <xdr:row>55</xdr:row>
      <xdr:rowOff>748391</xdr:rowOff>
    </xdr:to>
    <xdr:sp macro="" textlink="">
      <xdr:nvSpPr>
        <xdr:cNvPr id="14" name="テキスト ボックス 13">
          <a:extLst>
            <a:ext uri="{FF2B5EF4-FFF2-40B4-BE49-F238E27FC236}">
              <a16:creationId xmlns:a16="http://schemas.microsoft.com/office/drawing/2014/main" id="{8FE48E9D-3024-4A61-9797-15628671F98B}"/>
            </a:ext>
          </a:extLst>
        </xdr:cNvPr>
        <xdr:cNvSpPr txBox="1"/>
      </xdr:nvSpPr>
      <xdr:spPr>
        <a:xfrm>
          <a:off x="8763000" y="35652075"/>
          <a:ext cx="6814459" cy="125321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p>
      </xdr:txBody>
    </xdr:sp>
    <xdr:clientData/>
  </xdr:twoCellAnchor>
  <xdr:twoCellAnchor>
    <xdr:from>
      <xdr:col>12</xdr:col>
      <xdr:colOff>1853045</xdr:colOff>
      <xdr:row>1</xdr:row>
      <xdr:rowOff>121228</xdr:rowOff>
    </xdr:from>
    <xdr:to>
      <xdr:col>13</xdr:col>
      <xdr:colOff>640773</xdr:colOff>
      <xdr:row>3</xdr:row>
      <xdr:rowOff>363681</xdr:rowOff>
    </xdr:to>
    <xdr:sp macro="" textlink="">
      <xdr:nvSpPr>
        <xdr:cNvPr id="15" name="テキスト ボックス 14">
          <a:extLst>
            <a:ext uri="{FF2B5EF4-FFF2-40B4-BE49-F238E27FC236}">
              <a16:creationId xmlns:a16="http://schemas.microsoft.com/office/drawing/2014/main" id="{F80586C6-AABF-406D-A33C-D8ED30FEF4E5}"/>
            </a:ext>
          </a:extLst>
        </xdr:cNvPr>
        <xdr:cNvSpPr txBox="1"/>
      </xdr:nvSpPr>
      <xdr:spPr>
        <a:xfrm>
          <a:off x="19171227" y="450273"/>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16</xdr:col>
      <xdr:colOff>315433</xdr:colOff>
      <xdr:row>3</xdr:row>
      <xdr:rowOff>34636</xdr:rowOff>
    </xdr:from>
    <xdr:to>
      <xdr:col>18</xdr:col>
      <xdr:colOff>43294</xdr:colOff>
      <xdr:row>8</xdr:row>
      <xdr:rowOff>493568</xdr:rowOff>
    </xdr:to>
    <xdr:grpSp>
      <xdr:nvGrpSpPr>
        <xdr:cNvPr id="16" name="グループ化 15">
          <a:extLst>
            <a:ext uri="{FF2B5EF4-FFF2-40B4-BE49-F238E27FC236}">
              <a16:creationId xmlns:a16="http://schemas.microsoft.com/office/drawing/2014/main" id="{0B5830EB-8285-47B8-9A5E-C5A270A7300C}"/>
            </a:ext>
          </a:extLst>
        </xdr:cNvPr>
        <xdr:cNvGrpSpPr/>
      </xdr:nvGrpSpPr>
      <xdr:grpSpPr>
        <a:xfrm>
          <a:off x="24386469" y="973529"/>
          <a:ext cx="1687289" cy="2568039"/>
          <a:chOff x="25567818" y="952500"/>
          <a:chExt cx="1687289" cy="2571750"/>
        </a:xfrm>
      </xdr:grpSpPr>
      <xdr:sp macro="" textlink="">
        <xdr:nvSpPr>
          <xdr:cNvPr id="17" name="正方形/長方形 16">
            <a:extLst>
              <a:ext uri="{FF2B5EF4-FFF2-40B4-BE49-F238E27FC236}">
                <a16:creationId xmlns:a16="http://schemas.microsoft.com/office/drawing/2014/main" id="{C314F3BA-19A4-0809-19F6-6BC0E7FB71BA}"/>
              </a:ext>
            </a:extLst>
          </xdr:cNvPr>
          <xdr:cNvSpPr/>
        </xdr:nvSpPr>
        <xdr:spPr bwMode="auto">
          <a:xfrm>
            <a:off x="25567822" y="952500"/>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9CE289FD-361D-410C-E5B8-C07D54235EFB}"/>
              </a:ext>
            </a:extLst>
          </xdr:cNvPr>
          <xdr:cNvSpPr/>
        </xdr:nvSpPr>
        <xdr:spPr bwMode="auto">
          <a:xfrm>
            <a:off x="25567823" y="1292679"/>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143A80B9-388C-2D61-C184-CE8BD9B226E5}"/>
              </a:ext>
            </a:extLst>
          </xdr:cNvPr>
          <xdr:cNvSpPr/>
        </xdr:nvSpPr>
        <xdr:spPr bwMode="auto">
          <a:xfrm>
            <a:off x="25567818" y="163285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389193F8-2046-C490-450C-05656B3B36CC}"/>
              </a:ext>
            </a:extLst>
          </xdr:cNvPr>
          <xdr:cNvSpPr/>
        </xdr:nvSpPr>
        <xdr:spPr bwMode="auto">
          <a:xfrm>
            <a:off x="25567823" y="2544536"/>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DDA3B230-DB55-DDE4-EE12-64DE7A345A24}"/>
              </a:ext>
            </a:extLst>
          </xdr:cNvPr>
          <xdr:cNvSpPr/>
        </xdr:nvSpPr>
        <xdr:spPr bwMode="auto">
          <a:xfrm>
            <a:off x="25595037" y="3048000"/>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21</xdr:col>
      <xdr:colOff>492331</xdr:colOff>
      <xdr:row>4</xdr:row>
      <xdr:rowOff>34636</xdr:rowOff>
    </xdr:from>
    <xdr:to>
      <xdr:col>22</xdr:col>
      <xdr:colOff>1298865</xdr:colOff>
      <xdr:row>6</xdr:row>
      <xdr:rowOff>415636</xdr:rowOff>
    </xdr:to>
    <xdr:grpSp>
      <xdr:nvGrpSpPr>
        <xdr:cNvPr id="22" name="グループ化 21">
          <a:extLst>
            <a:ext uri="{FF2B5EF4-FFF2-40B4-BE49-F238E27FC236}">
              <a16:creationId xmlns:a16="http://schemas.microsoft.com/office/drawing/2014/main" id="{E0990CA6-E47A-4796-8F63-B77040E7C6A1}"/>
            </a:ext>
          </a:extLst>
        </xdr:cNvPr>
        <xdr:cNvGrpSpPr/>
      </xdr:nvGrpSpPr>
      <xdr:grpSpPr>
        <a:xfrm>
          <a:off x="32469117" y="1381743"/>
          <a:ext cx="1663784" cy="1061357"/>
          <a:chOff x="33650466" y="1360714"/>
          <a:chExt cx="1660073" cy="1061357"/>
        </a:xfrm>
      </xdr:grpSpPr>
      <xdr:sp macro="" textlink="">
        <xdr:nvSpPr>
          <xdr:cNvPr id="23" name="正方形/長方形 22">
            <a:extLst>
              <a:ext uri="{FF2B5EF4-FFF2-40B4-BE49-F238E27FC236}">
                <a16:creationId xmlns:a16="http://schemas.microsoft.com/office/drawing/2014/main" id="{C55FD72A-BF0E-4EC5-5541-28CA67815565}"/>
              </a:ext>
            </a:extLst>
          </xdr:cNvPr>
          <xdr:cNvSpPr/>
        </xdr:nvSpPr>
        <xdr:spPr bwMode="auto">
          <a:xfrm>
            <a:off x="33650466" y="2081892"/>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99B21A33-0C2B-65F2-510E-E282A20961A0}"/>
              </a:ext>
            </a:extLst>
          </xdr:cNvPr>
          <xdr:cNvSpPr/>
        </xdr:nvSpPr>
        <xdr:spPr bwMode="auto">
          <a:xfrm>
            <a:off x="33650468" y="1360714"/>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19</xdr:col>
      <xdr:colOff>233792</xdr:colOff>
      <xdr:row>15</xdr:row>
      <xdr:rowOff>118755</xdr:rowOff>
    </xdr:from>
    <xdr:to>
      <xdr:col>22</xdr:col>
      <xdr:colOff>1186295</xdr:colOff>
      <xdr:row>15</xdr:row>
      <xdr:rowOff>844014</xdr:rowOff>
    </xdr:to>
    <xdr:grpSp>
      <xdr:nvGrpSpPr>
        <xdr:cNvPr id="25" name="グループ化 24">
          <a:extLst>
            <a:ext uri="{FF2B5EF4-FFF2-40B4-BE49-F238E27FC236}">
              <a16:creationId xmlns:a16="http://schemas.microsoft.com/office/drawing/2014/main" id="{E0D1E0DC-D748-4D24-AFFF-3784773F8579}"/>
            </a:ext>
          </a:extLst>
        </xdr:cNvPr>
        <xdr:cNvGrpSpPr/>
      </xdr:nvGrpSpPr>
      <xdr:grpSpPr>
        <a:xfrm>
          <a:off x="29897363" y="7534648"/>
          <a:ext cx="4122968" cy="725259"/>
          <a:chOff x="31078712" y="7674429"/>
          <a:chExt cx="4122968" cy="725259"/>
        </a:xfrm>
      </xdr:grpSpPr>
      <xdr:sp macro="" textlink="">
        <xdr:nvSpPr>
          <xdr:cNvPr id="26" name="正方形/長方形 25">
            <a:extLst>
              <a:ext uri="{FF2B5EF4-FFF2-40B4-BE49-F238E27FC236}">
                <a16:creationId xmlns:a16="http://schemas.microsoft.com/office/drawing/2014/main" id="{79BD0656-0967-5531-C502-E9FC35019AF2}"/>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591E3DC7-5BB5-919D-1D06-BC8CDB4D5B57}"/>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28" name="直線矢印コネクタ 27">
            <a:extLst>
              <a:ext uri="{FF2B5EF4-FFF2-40B4-BE49-F238E27FC236}">
                <a16:creationId xmlns:a16="http://schemas.microsoft.com/office/drawing/2014/main" id="{0A366776-E59D-0D84-B9E6-13C8E5766FC4}"/>
              </a:ext>
            </a:extLst>
          </xdr:cNvPr>
          <xdr:cNvCxnSpPr>
            <a:stCxn id="27" idx="3"/>
            <a:endCxn id="26"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1489364</xdr:colOff>
      <xdr:row>17</xdr:row>
      <xdr:rowOff>640773</xdr:rowOff>
    </xdr:from>
    <xdr:to>
      <xdr:col>13</xdr:col>
      <xdr:colOff>277092</xdr:colOff>
      <xdr:row>19</xdr:row>
      <xdr:rowOff>51954</xdr:rowOff>
    </xdr:to>
    <xdr:sp macro="" textlink="">
      <xdr:nvSpPr>
        <xdr:cNvPr id="29" name="テキスト ボックス 28">
          <a:extLst>
            <a:ext uri="{FF2B5EF4-FFF2-40B4-BE49-F238E27FC236}">
              <a16:creationId xmlns:a16="http://schemas.microsoft.com/office/drawing/2014/main" id="{9FFDA0AA-1C01-4487-AE76-D903E3FE4611}"/>
            </a:ext>
          </a:extLst>
        </xdr:cNvPr>
        <xdr:cNvSpPr txBox="1"/>
      </xdr:nvSpPr>
      <xdr:spPr>
        <a:xfrm>
          <a:off x="18807546" y="9680864"/>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1801091</xdr:colOff>
      <xdr:row>27</xdr:row>
      <xdr:rowOff>519545</xdr:rowOff>
    </xdr:from>
    <xdr:to>
      <xdr:col>13</xdr:col>
      <xdr:colOff>588819</xdr:colOff>
      <xdr:row>28</xdr:row>
      <xdr:rowOff>450271</xdr:rowOff>
    </xdr:to>
    <xdr:sp macro="" textlink="">
      <xdr:nvSpPr>
        <xdr:cNvPr id="30" name="テキスト ボックス 29">
          <a:extLst>
            <a:ext uri="{FF2B5EF4-FFF2-40B4-BE49-F238E27FC236}">
              <a16:creationId xmlns:a16="http://schemas.microsoft.com/office/drawing/2014/main" id="{F0A664D6-7663-4327-B455-C19CBB1E4759}"/>
            </a:ext>
          </a:extLst>
        </xdr:cNvPr>
        <xdr:cNvSpPr txBox="1"/>
      </xdr:nvSpPr>
      <xdr:spPr>
        <a:xfrm>
          <a:off x="19119273" y="16608136"/>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1627910</xdr:colOff>
      <xdr:row>37</xdr:row>
      <xdr:rowOff>519545</xdr:rowOff>
    </xdr:from>
    <xdr:to>
      <xdr:col>13</xdr:col>
      <xdr:colOff>415638</xdr:colOff>
      <xdr:row>38</xdr:row>
      <xdr:rowOff>450271</xdr:rowOff>
    </xdr:to>
    <xdr:sp macro="" textlink="">
      <xdr:nvSpPr>
        <xdr:cNvPr id="31" name="テキスト ボックス 30">
          <a:extLst>
            <a:ext uri="{FF2B5EF4-FFF2-40B4-BE49-F238E27FC236}">
              <a16:creationId xmlns:a16="http://schemas.microsoft.com/office/drawing/2014/main" id="{0E46AD13-2554-4117-B8A7-6B62CBA424B3}"/>
            </a:ext>
          </a:extLst>
        </xdr:cNvPr>
        <xdr:cNvSpPr txBox="1"/>
      </xdr:nvSpPr>
      <xdr:spPr>
        <a:xfrm>
          <a:off x="18946092" y="23673954"/>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1350818</xdr:colOff>
      <xdr:row>47</xdr:row>
      <xdr:rowOff>623455</xdr:rowOff>
    </xdr:from>
    <xdr:to>
      <xdr:col>13</xdr:col>
      <xdr:colOff>138546</xdr:colOff>
      <xdr:row>49</xdr:row>
      <xdr:rowOff>51954</xdr:rowOff>
    </xdr:to>
    <xdr:sp macro="" textlink="">
      <xdr:nvSpPr>
        <xdr:cNvPr id="33" name="テキスト ボックス 32">
          <a:extLst>
            <a:ext uri="{FF2B5EF4-FFF2-40B4-BE49-F238E27FC236}">
              <a16:creationId xmlns:a16="http://schemas.microsoft.com/office/drawing/2014/main" id="{4803C739-7D01-4908-BB26-258AA15BCE2A}"/>
            </a:ext>
          </a:extLst>
        </xdr:cNvPr>
        <xdr:cNvSpPr txBox="1"/>
      </xdr:nvSpPr>
      <xdr:spPr>
        <a:xfrm>
          <a:off x="18669000" y="30809046"/>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2297206</xdr:colOff>
      <xdr:row>6</xdr:row>
      <xdr:rowOff>493059</xdr:rowOff>
    </xdr:from>
    <xdr:to>
      <xdr:col>9</xdr:col>
      <xdr:colOff>22411</xdr:colOff>
      <xdr:row>20</xdr:row>
      <xdr:rowOff>155967</xdr:rowOff>
    </xdr:to>
    <xdr:grpSp>
      <xdr:nvGrpSpPr>
        <xdr:cNvPr id="11" name="グループ化 10">
          <a:extLst>
            <a:ext uri="{FF2B5EF4-FFF2-40B4-BE49-F238E27FC236}">
              <a16:creationId xmlns:a16="http://schemas.microsoft.com/office/drawing/2014/main" id="{3B3FBB66-6847-4FCB-A17A-D5426FB46D05}"/>
            </a:ext>
          </a:extLst>
        </xdr:cNvPr>
        <xdr:cNvGrpSpPr/>
      </xdr:nvGrpSpPr>
      <xdr:grpSpPr>
        <a:xfrm>
          <a:off x="2297206" y="6303309"/>
          <a:ext cx="11686134" cy="2738122"/>
          <a:chOff x="2229971" y="6426279"/>
          <a:chExt cx="11665323" cy="2621261"/>
        </a:xfrm>
      </xdr:grpSpPr>
      <xdr:cxnSp macro="">
        <xdr:nvCxnSpPr>
          <xdr:cNvPr id="12" name="直線コネクタ 11">
            <a:extLst>
              <a:ext uri="{FF2B5EF4-FFF2-40B4-BE49-F238E27FC236}">
                <a16:creationId xmlns:a16="http://schemas.microsoft.com/office/drawing/2014/main" id="{345BFB89-8745-6193-863D-F9577570F5AF}"/>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3" name="グループ化 12">
            <a:extLst>
              <a:ext uri="{FF2B5EF4-FFF2-40B4-BE49-F238E27FC236}">
                <a16:creationId xmlns:a16="http://schemas.microsoft.com/office/drawing/2014/main" id="{9E8435D9-20B3-A463-9743-3560D164FC65}"/>
              </a:ext>
            </a:extLst>
          </xdr:cNvPr>
          <xdr:cNvGrpSpPr/>
        </xdr:nvGrpSpPr>
        <xdr:grpSpPr>
          <a:xfrm>
            <a:off x="2229971" y="6426279"/>
            <a:ext cx="11665323" cy="2621261"/>
            <a:chOff x="2229971" y="6426279"/>
            <a:chExt cx="11787787" cy="2621261"/>
          </a:xfrm>
        </xdr:grpSpPr>
        <xdr:pic>
          <xdr:nvPicPr>
            <xdr:cNvPr id="14" name="図 13" descr="テーブル&#10;&#10;中程度の精度で自動的に生成された説明">
              <a:extLst>
                <a:ext uri="{FF2B5EF4-FFF2-40B4-BE49-F238E27FC236}">
                  <a16:creationId xmlns:a16="http://schemas.microsoft.com/office/drawing/2014/main" id="{922F51D4-337E-C54F-D143-F90BEA044D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5" name="正方形/長方形 14">
              <a:extLst>
                <a:ext uri="{FF2B5EF4-FFF2-40B4-BE49-F238E27FC236}">
                  <a16:creationId xmlns:a16="http://schemas.microsoft.com/office/drawing/2014/main" id="{6CAF47F7-F254-6B86-33A0-BEA1EEA72293}"/>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B4F415B6-5CCF-07EC-6240-FB5A49C58513}"/>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7" name="矢印: 下 16">
              <a:extLst>
                <a:ext uri="{FF2B5EF4-FFF2-40B4-BE49-F238E27FC236}">
                  <a16:creationId xmlns:a16="http://schemas.microsoft.com/office/drawing/2014/main" id="{5CEEDB26-50F9-9AF5-3A49-5A683A64162B}"/>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FA16C325-7987-C594-B834-DD3898988914}"/>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9" name="テキスト ボックス 18">
              <a:extLst>
                <a:ext uri="{FF2B5EF4-FFF2-40B4-BE49-F238E27FC236}">
                  <a16:creationId xmlns:a16="http://schemas.microsoft.com/office/drawing/2014/main" id="{BDE2EE59-AE8F-F98B-6DA0-1A396ED9FFB7}"/>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0" name="テキスト ボックス 19">
              <a:extLst>
                <a:ext uri="{FF2B5EF4-FFF2-40B4-BE49-F238E27FC236}">
                  <a16:creationId xmlns:a16="http://schemas.microsoft.com/office/drawing/2014/main" id="{6D6364D8-3026-DB0E-E3CC-149A34851E3D}"/>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1" name="テキスト ボックス 20">
              <a:extLst>
                <a:ext uri="{FF2B5EF4-FFF2-40B4-BE49-F238E27FC236}">
                  <a16:creationId xmlns:a16="http://schemas.microsoft.com/office/drawing/2014/main" id="{70BB1E4F-4723-92EE-EE96-24324E6A2C05}"/>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612322</xdr:colOff>
      <xdr:row>5</xdr:row>
      <xdr:rowOff>81643</xdr:rowOff>
    </xdr:from>
    <xdr:to>
      <xdr:col>7</xdr:col>
      <xdr:colOff>775607</xdr:colOff>
      <xdr:row>5</xdr:row>
      <xdr:rowOff>1102179</xdr:rowOff>
    </xdr:to>
    <xdr:sp macro="" textlink="">
      <xdr:nvSpPr>
        <xdr:cNvPr id="2" name="テキスト ボックス 1">
          <a:extLst>
            <a:ext uri="{FF2B5EF4-FFF2-40B4-BE49-F238E27FC236}">
              <a16:creationId xmlns:a16="http://schemas.microsoft.com/office/drawing/2014/main" id="{EFD31E91-7B64-4EF8-86B9-C684E11EF25E}"/>
            </a:ext>
          </a:extLst>
        </xdr:cNvPr>
        <xdr:cNvSpPr txBox="1"/>
      </xdr:nvSpPr>
      <xdr:spPr>
        <a:xfrm>
          <a:off x="3497036" y="4748893"/>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3" name="矢印: 下 2">
          <a:extLst>
            <a:ext uri="{FF2B5EF4-FFF2-40B4-BE49-F238E27FC236}">
              <a16:creationId xmlns:a16="http://schemas.microsoft.com/office/drawing/2014/main" id="{EC05F014-2649-4515-B7A2-2325EA6007D3}"/>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4" name="グループ化 3">
          <a:extLst>
            <a:ext uri="{FF2B5EF4-FFF2-40B4-BE49-F238E27FC236}">
              <a16:creationId xmlns:a16="http://schemas.microsoft.com/office/drawing/2014/main" id="{D4688DB1-773E-484E-9133-6FA40A4513B6}"/>
            </a:ext>
          </a:extLst>
        </xdr:cNvPr>
        <xdr:cNvGrpSpPr/>
      </xdr:nvGrpSpPr>
      <xdr:grpSpPr>
        <a:xfrm>
          <a:off x="16996442" y="6426279"/>
          <a:ext cx="11078856" cy="2621261"/>
          <a:chOff x="2229971" y="6426279"/>
          <a:chExt cx="11665323" cy="2621261"/>
        </a:xfrm>
      </xdr:grpSpPr>
      <xdr:cxnSp macro="">
        <xdr:nvCxnSpPr>
          <xdr:cNvPr id="5" name="直線コネクタ 4">
            <a:extLst>
              <a:ext uri="{FF2B5EF4-FFF2-40B4-BE49-F238E27FC236}">
                <a16:creationId xmlns:a16="http://schemas.microsoft.com/office/drawing/2014/main" id="{220970C3-823C-C89E-1F38-94A43C6792D8}"/>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6" name="グループ化 5">
            <a:extLst>
              <a:ext uri="{FF2B5EF4-FFF2-40B4-BE49-F238E27FC236}">
                <a16:creationId xmlns:a16="http://schemas.microsoft.com/office/drawing/2014/main" id="{65B248CC-0C52-02D9-57E0-AEE8A756812B}"/>
              </a:ext>
            </a:extLst>
          </xdr:cNvPr>
          <xdr:cNvGrpSpPr/>
        </xdr:nvGrpSpPr>
        <xdr:grpSpPr>
          <a:xfrm>
            <a:off x="2229971" y="6426279"/>
            <a:ext cx="11665323" cy="2621261"/>
            <a:chOff x="2229971" y="6426279"/>
            <a:chExt cx="11787787" cy="2621261"/>
          </a:xfrm>
        </xdr:grpSpPr>
        <xdr:pic>
          <xdr:nvPicPr>
            <xdr:cNvPr id="7" name="図 6" descr="テーブル&#10;&#10;中程度の精度で自動的に生成された説明">
              <a:extLst>
                <a:ext uri="{FF2B5EF4-FFF2-40B4-BE49-F238E27FC236}">
                  <a16:creationId xmlns:a16="http://schemas.microsoft.com/office/drawing/2014/main" id="{7E01B455-38E0-C3C6-C8CB-F214C0976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8" name="正方形/長方形 7">
              <a:extLst>
                <a:ext uri="{FF2B5EF4-FFF2-40B4-BE49-F238E27FC236}">
                  <a16:creationId xmlns:a16="http://schemas.microsoft.com/office/drawing/2014/main" id="{0DDCE11F-68AC-FEC5-96A6-80A04598122F}"/>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C384E203-053B-5BEC-B88D-28C5FC478A70}"/>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矢印: 下 9">
              <a:extLst>
                <a:ext uri="{FF2B5EF4-FFF2-40B4-BE49-F238E27FC236}">
                  <a16:creationId xmlns:a16="http://schemas.microsoft.com/office/drawing/2014/main" id="{B629300B-3464-E54E-6CD0-71AF6F2B7C88}"/>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33F9F2A3-3098-A0C9-DFB7-FEFFEDC8C344}"/>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6D36E61D-8D54-1231-B320-673AC782590D}"/>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CD111694-DD49-B07D-E1F3-1451B9FAE47E}"/>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D2921521-3F11-1554-B96F-C71D7671877D}"/>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A626CEA5-8700-4D94-9A79-776C354627E0}"/>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4B93171A-A87B-4489-8EE2-FADBB0077FAA}"/>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E32E0ED5-E62C-47BB-B423-E22FE953D74D}"/>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043E5060-2B6C-4634-9B8C-B14E9111AED7}"/>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979715</xdr:colOff>
          <xdr:row>5</xdr:row>
          <xdr:rowOff>820139</xdr:rowOff>
        </xdr:to>
        <xdr:pic>
          <xdr:nvPicPr>
            <xdr:cNvPr id="30" name="図 29">
              <a:extLst>
                <a:ext uri="{FF2B5EF4-FFF2-40B4-BE49-F238E27FC236}">
                  <a16:creationId xmlns:a16="http://schemas.microsoft.com/office/drawing/2014/main" id="{C239A8C0-20C5-4C0B-95C4-E449CEA73465}"/>
                </a:ext>
              </a:extLst>
            </xdr:cNvPr>
            <xdr:cNvPicPr>
              <a:picLocks noChangeAspect="1" noChangeArrowheads="1"/>
              <a:extLst>
                <a:ext uri="{84589F7E-364E-4C9E-8A38-B11213B215E9}">
                  <a14:cameraTool cellRange="$L$29:$Q$35" spid="_x0000_s11323"/>
                </a:ext>
              </a:extLst>
            </xdr:cNvPicPr>
          </xdr:nvPicPr>
          <xdr:blipFill>
            <a:blip xmlns:r="http://schemas.openxmlformats.org/officeDocument/2006/relationships" r:embed="rId2"/>
            <a:srcRect/>
            <a:stretch>
              <a:fillRect/>
            </a:stretch>
          </xdr:blipFill>
          <xdr:spPr bwMode="auto">
            <a:xfrm>
              <a:off x="18003487" y="3677639"/>
              <a:ext cx="7689273" cy="1783773"/>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CDE14221-E362-4079-960B-AB69B0058CFC}"/>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22B6F2EB-5286-4583-AF24-5C2937F08A73}"/>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5FD4AE2C-4F5E-4F9C-8ED5-0422580D4821}"/>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K16</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DAF6AFA3-8450-427E-8D01-CD90BFBD495A}"/>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5B7ABBC0-6AA4-4AB6-A691-E28E63B24520}"/>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9D85840F-553F-4A15-AD1B-ACAB1FF1DEB9}"/>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84582D74-1BF1-436A-98A3-C6A77C750BF8}"/>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2A153F51-AB8C-4985-BF6E-E0E8F5DE148B}"/>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6A6EE153-4289-43BF-82A1-40E5AEA9550B}"/>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61E04464-2A58-4F8D-8FB6-2BC5385F4328}"/>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2628406C-EDF4-47AC-82F5-D611961D302E}"/>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8D20-8C13-4034-8C5D-55CE35A2B397}">
  <sheetPr>
    <tabColor rgb="FFFFC000"/>
  </sheetPr>
  <dimension ref="A1:W69"/>
  <sheetViews>
    <sheetView tabSelected="1" view="pageBreakPreview" zoomScale="70" zoomScaleNormal="85" zoomScaleSheetLayoutView="70" workbookViewId="0"/>
  </sheetViews>
  <sheetFormatPr defaultColWidth="9" defaultRowHeight="13.5"/>
  <cols>
    <col min="1" max="1" width="47.75" style="20" customWidth="1"/>
    <col min="2" max="3" width="15.125" style="71" customWidth="1"/>
    <col min="4" max="4" width="11.25" style="71" customWidth="1"/>
    <col min="5" max="5" width="6.25" style="71" customWidth="1"/>
    <col min="6" max="6" width="19.5" style="20" customWidth="1"/>
    <col min="7" max="7" width="47.75" style="20" customWidth="1"/>
    <col min="8" max="9" width="15.125" style="71" customWidth="1"/>
    <col min="10" max="10" width="11.25" style="71" customWidth="1"/>
    <col min="11" max="11" width="17.875" style="20" customWidth="1"/>
    <col min="12" max="12" width="4.375" style="65" customWidth="1"/>
    <col min="13" max="13" width="47.75" style="20" customWidth="1"/>
    <col min="14" max="15" width="15.125" style="71" customWidth="1"/>
    <col min="16" max="16" width="11.25" style="71" customWidth="1"/>
    <col min="17" max="17" width="6.25" style="71" customWidth="1"/>
    <col min="18" max="18" width="19.5" style="20" customWidth="1"/>
    <col min="19" max="19" width="47.75" style="20" customWidth="1"/>
    <col min="20" max="21" width="15.125" style="71" customWidth="1"/>
    <col min="22" max="22" width="11.25" style="71" customWidth="1"/>
    <col min="23" max="23" width="17.875" style="20" customWidth="1"/>
    <col min="24" max="27" width="9" style="20" customWidth="1"/>
    <col min="28" max="16384" width="9" style="20"/>
  </cols>
  <sheetData>
    <row r="1" spans="1:23" ht="25.5" customHeight="1">
      <c r="A1" s="13" t="s">
        <v>165</v>
      </c>
      <c r="B1" s="14"/>
      <c r="C1" s="14"/>
      <c r="D1" s="14"/>
      <c r="E1" s="14"/>
      <c r="F1" s="15"/>
      <c r="G1" s="13"/>
      <c r="H1" s="16"/>
      <c r="I1" s="17"/>
      <c r="J1" s="17"/>
      <c r="K1" s="18"/>
      <c r="L1" s="19"/>
      <c r="M1" s="13" t="s">
        <v>165</v>
      </c>
      <c r="N1" s="14"/>
      <c r="O1" s="14"/>
      <c r="P1" s="14"/>
      <c r="Q1" s="14"/>
      <c r="R1" s="15"/>
      <c r="S1" s="13"/>
      <c r="T1" s="16"/>
      <c r="U1" s="17"/>
      <c r="V1" s="17"/>
      <c r="W1" s="18"/>
    </row>
    <row r="2" spans="1:23" ht="29.25" customHeight="1" thickBot="1">
      <c r="A2" s="162" t="s">
        <v>116</v>
      </c>
      <c r="B2" s="163"/>
      <c r="C2" s="163"/>
      <c r="D2" s="163"/>
      <c r="E2" s="163"/>
      <c r="F2" s="163"/>
      <c r="G2" s="163"/>
      <c r="H2" s="163"/>
      <c r="I2" s="163"/>
      <c r="J2" s="163"/>
      <c r="K2" s="163"/>
      <c r="L2" s="23"/>
      <c r="M2" s="162" t="s">
        <v>116</v>
      </c>
      <c r="N2" s="163"/>
      <c r="O2" s="163"/>
      <c r="P2" s="163"/>
      <c r="Q2" s="163"/>
      <c r="R2" s="163"/>
      <c r="S2" s="163"/>
      <c r="T2" s="163"/>
      <c r="U2" s="163"/>
      <c r="V2" s="163"/>
      <c r="W2" s="163"/>
    </row>
    <row r="3" spans="1:23" ht="18.75" customHeight="1" thickBot="1">
      <c r="A3" s="21"/>
      <c r="B3" s="22"/>
      <c r="C3" s="22"/>
      <c r="D3" s="22"/>
      <c r="E3" s="22"/>
      <c r="F3" s="24" t="s">
        <v>125</v>
      </c>
      <c r="G3" s="22"/>
      <c r="H3" s="22"/>
      <c r="I3" s="22"/>
      <c r="J3" s="22"/>
      <c r="K3" s="25" t="s">
        <v>122</v>
      </c>
      <c r="L3" s="26"/>
      <c r="M3" s="21"/>
      <c r="N3" s="22"/>
      <c r="O3" s="22"/>
      <c r="P3" s="22"/>
      <c r="Q3" s="22"/>
      <c r="R3" s="24" t="s">
        <v>125</v>
      </c>
      <c r="S3" s="22"/>
      <c r="T3" s="22"/>
      <c r="U3" s="22"/>
      <c r="V3" s="22"/>
      <c r="W3" s="25" t="s">
        <v>122</v>
      </c>
    </row>
    <row r="4" spans="1:23" ht="32.25" customHeight="1">
      <c r="A4" s="73" t="s">
        <v>50</v>
      </c>
      <c r="B4" s="28"/>
      <c r="C4" s="28"/>
      <c r="D4" s="28"/>
      <c r="E4" s="28"/>
      <c r="F4" s="74"/>
      <c r="G4" s="80" t="s">
        <v>111</v>
      </c>
      <c r="H4" s="28"/>
      <c r="I4" s="28"/>
      <c r="J4" s="28"/>
      <c r="K4" s="30">
        <f>SUM($K$12:$K$16)</f>
        <v>0</v>
      </c>
      <c r="L4" s="31"/>
      <c r="M4" s="27" t="s">
        <v>50</v>
      </c>
      <c r="N4" s="28"/>
      <c r="O4" s="28"/>
      <c r="P4" s="28"/>
      <c r="Q4" s="28"/>
      <c r="R4" s="29" t="s">
        <v>150</v>
      </c>
      <c r="S4" s="27" t="s">
        <v>111</v>
      </c>
      <c r="T4" s="28"/>
      <c r="U4" s="28"/>
      <c r="V4" s="28"/>
      <c r="W4" s="32">
        <f>SUM($W$12:$W$16)</f>
        <v>252000</v>
      </c>
    </row>
    <row r="5" spans="1:23" ht="26.25" customHeight="1">
      <c r="A5" s="73" t="s">
        <v>119</v>
      </c>
      <c r="B5" s="28"/>
      <c r="C5" s="28"/>
      <c r="D5" s="28"/>
      <c r="E5" s="28"/>
      <c r="F5" s="74"/>
      <c r="G5" s="81" t="s">
        <v>110</v>
      </c>
      <c r="H5" s="28"/>
      <c r="I5" s="28"/>
      <c r="J5" s="28"/>
      <c r="K5" s="82">
        <v>0</v>
      </c>
      <c r="L5" s="31"/>
      <c r="M5" s="27" t="s">
        <v>119</v>
      </c>
      <c r="N5" s="28"/>
      <c r="O5" s="28"/>
      <c r="P5" s="28"/>
      <c r="Q5" s="28"/>
      <c r="R5" s="29" t="s">
        <v>151</v>
      </c>
      <c r="S5" s="33" t="s">
        <v>110</v>
      </c>
      <c r="T5" s="28"/>
      <c r="U5" s="28"/>
      <c r="V5" s="28"/>
      <c r="W5" s="32">
        <v>0</v>
      </c>
    </row>
    <row r="6" spans="1:23" ht="26.25" customHeight="1">
      <c r="A6" s="34" t="s">
        <v>121</v>
      </c>
      <c r="B6" s="28"/>
      <c r="C6" s="28"/>
      <c r="D6" s="28"/>
      <c r="E6" s="28"/>
      <c r="F6" s="75">
        <v>2869999999</v>
      </c>
      <c r="G6" s="81" t="s">
        <v>114</v>
      </c>
      <c r="H6" s="28"/>
      <c r="I6" s="28"/>
      <c r="J6" s="28"/>
      <c r="K6" s="35">
        <f>ROUNDDOWN(K4-K5,-3)</f>
        <v>0</v>
      </c>
      <c r="L6" s="31"/>
      <c r="M6" s="34" t="s">
        <v>121</v>
      </c>
      <c r="N6" s="28"/>
      <c r="O6" s="28"/>
      <c r="P6" s="28"/>
      <c r="Q6" s="28"/>
      <c r="R6" s="29">
        <v>2869999999</v>
      </c>
      <c r="S6" s="33" t="s">
        <v>114</v>
      </c>
      <c r="T6" s="28"/>
      <c r="U6" s="28"/>
      <c r="V6" s="28"/>
      <c r="W6" s="32">
        <f>ROUNDDOWN(W4-W5,-3)</f>
        <v>252000</v>
      </c>
    </row>
    <row r="7" spans="1:23" ht="41.25" customHeight="1">
      <c r="A7" s="179" t="s">
        <v>177</v>
      </c>
      <c r="B7" s="179"/>
      <c r="C7" s="179"/>
      <c r="D7" s="179"/>
      <c r="E7" s="179"/>
      <c r="F7" s="76" t="str">
        <f>IF(K6&gt;=K7,"○","×")</f>
        <v>×</v>
      </c>
      <c r="G7" s="80" t="s">
        <v>118</v>
      </c>
      <c r="H7" s="28"/>
      <c r="I7" s="28"/>
      <c r="J7" s="28"/>
      <c r="K7" s="82">
        <v>228000</v>
      </c>
      <c r="L7" s="31"/>
      <c r="M7" s="179" t="s">
        <v>149</v>
      </c>
      <c r="N7" s="179"/>
      <c r="O7" s="179"/>
      <c r="P7" s="28"/>
      <c r="Q7" s="28"/>
      <c r="R7" s="36" t="str">
        <f>IF(W6&gt;=W7,"○","×")</f>
        <v>○</v>
      </c>
      <c r="S7" s="27" t="s">
        <v>118</v>
      </c>
      <c r="T7" s="28"/>
      <c r="U7" s="28"/>
      <c r="V7" s="28"/>
      <c r="W7" s="32">
        <v>228000</v>
      </c>
    </row>
    <row r="8" spans="1:23" ht="39" customHeight="1">
      <c r="A8" s="34" t="s">
        <v>124</v>
      </c>
      <c r="B8" s="28"/>
      <c r="C8" s="28"/>
      <c r="D8" s="28"/>
      <c r="E8" s="28"/>
      <c r="F8" s="77"/>
      <c r="G8" s="38"/>
      <c r="H8" s="28"/>
      <c r="I8" s="28"/>
      <c r="J8" s="28"/>
      <c r="K8" s="39"/>
      <c r="L8" s="40"/>
      <c r="M8" s="34" t="s">
        <v>124</v>
      </c>
      <c r="N8" s="28"/>
      <c r="O8" s="28"/>
      <c r="P8" s="28"/>
      <c r="Q8" s="28"/>
      <c r="R8" s="37" t="s">
        <v>152</v>
      </c>
      <c r="S8" s="38"/>
      <c r="T8" s="28"/>
      <c r="U8" s="28"/>
      <c r="V8" s="28"/>
      <c r="W8" s="39"/>
    </row>
    <row r="9" spans="1:23" ht="39" customHeight="1">
      <c r="A9" s="34" t="s">
        <v>123</v>
      </c>
      <c r="B9" s="28"/>
      <c r="C9" s="28"/>
      <c r="D9" s="28"/>
      <c r="E9" s="28"/>
      <c r="F9" s="77"/>
      <c r="G9" s="38"/>
      <c r="H9" s="28"/>
      <c r="I9" s="28"/>
      <c r="J9" s="28"/>
      <c r="K9" s="39"/>
      <c r="L9" s="40"/>
      <c r="M9" s="34" t="s">
        <v>123</v>
      </c>
      <c r="N9" s="28"/>
      <c r="O9" s="28"/>
      <c r="P9" s="28"/>
      <c r="Q9" s="28"/>
      <c r="R9" s="37"/>
      <c r="S9" s="38"/>
      <c r="T9" s="28"/>
      <c r="U9" s="28"/>
      <c r="V9" s="28"/>
      <c r="W9" s="39"/>
    </row>
    <row r="10" spans="1:23" ht="41.25" customHeight="1">
      <c r="A10" s="41" t="s">
        <v>144</v>
      </c>
      <c r="B10" s="171" t="s">
        <v>166</v>
      </c>
      <c r="C10" s="172"/>
      <c r="D10" s="172"/>
      <c r="E10" s="172"/>
      <c r="F10" s="173"/>
      <c r="G10" s="164" t="s">
        <v>54</v>
      </c>
      <c r="H10" s="164"/>
      <c r="I10" s="164"/>
      <c r="J10" s="164"/>
      <c r="K10" s="165"/>
      <c r="L10" s="42"/>
      <c r="M10" s="41" t="s">
        <v>144</v>
      </c>
      <c r="N10" s="171" t="s">
        <v>166</v>
      </c>
      <c r="O10" s="172"/>
      <c r="P10" s="172"/>
      <c r="Q10" s="172"/>
      <c r="R10" s="173"/>
      <c r="S10" s="164" t="s">
        <v>54</v>
      </c>
      <c r="T10" s="164"/>
      <c r="U10" s="164"/>
      <c r="V10" s="164"/>
      <c r="W10" s="165"/>
    </row>
    <row r="11" spans="1:23" ht="66" customHeight="1">
      <c r="A11" s="43" t="s">
        <v>107</v>
      </c>
      <c r="B11" s="44" t="s">
        <v>98</v>
      </c>
      <c r="C11" s="44" t="s">
        <v>108</v>
      </c>
      <c r="D11" s="44" t="s">
        <v>97</v>
      </c>
      <c r="E11" s="174" t="s">
        <v>120</v>
      </c>
      <c r="F11" s="175"/>
      <c r="G11" s="176" t="s">
        <v>143</v>
      </c>
      <c r="H11" s="177"/>
      <c r="I11" s="177"/>
      <c r="J11" s="177"/>
      <c r="K11" s="178"/>
      <c r="L11" s="45"/>
      <c r="M11" s="43" t="s">
        <v>107</v>
      </c>
      <c r="N11" s="44" t="s">
        <v>98</v>
      </c>
      <c r="O11" s="44" t="s">
        <v>108</v>
      </c>
      <c r="P11" s="44" t="s">
        <v>97</v>
      </c>
      <c r="Q11" s="174" t="s">
        <v>120</v>
      </c>
      <c r="R11" s="175"/>
      <c r="S11" s="176" t="s">
        <v>143</v>
      </c>
      <c r="T11" s="177"/>
      <c r="U11" s="177"/>
      <c r="V11" s="177"/>
      <c r="W11" s="178"/>
    </row>
    <row r="12" spans="1:23" ht="39" customHeight="1">
      <c r="A12" s="78" t="s">
        <v>146</v>
      </c>
      <c r="B12" s="47"/>
      <c r="C12" s="48"/>
      <c r="D12" s="49"/>
      <c r="E12" s="153"/>
      <c r="F12" s="154"/>
      <c r="G12" s="50"/>
      <c r="H12" s="51"/>
      <c r="I12" s="52"/>
      <c r="J12" s="53"/>
      <c r="K12" s="54">
        <f>B12*C12*D12</f>
        <v>0</v>
      </c>
      <c r="L12" s="55"/>
      <c r="M12" s="46" t="s">
        <v>146</v>
      </c>
      <c r="N12" s="47"/>
      <c r="O12" s="48"/>
      <c r="P12" s="49"/>
      <c r="Q12" s="153"/>
      <c r="R12" s="154"/>
      <c r="S12" s="50"/>
      <c r="T12" s="51"/>
      <c r="U12" s="52"/>
      <c r="V12" s="53"/>
      <c r="W12" s="54">
        <f>N12*O12*P12</f>
        <v>0</v>
      </c>
    </row>
    <row r="13" spans="1:23" ht="44.25" customHeight="1">
      <c r="A13" s="78" t="s">
        <v>147</v>
      </c>
      <c r="B13" s="47"/>
      <c r="C13" s="48"/>
      <c r="D13" s="49"/>
      <c r="E13" s="153"/>
      <c r="F13" s="154"/>
      <c r="G13" s="50"/>
      <c r="H13" s="51"/>
      <c r="I13" s="52"/>
      <c r="J13" s="53"/>
      <c r="K13" s="54">
        <f t="shared" ref="K13:K15" si="0">B13*C13*D13</f>
        <v>0</v>
      </c>
      <c r="L13" s="55"/>
      <c r="M13" s="46" t="s">
        <v>147</v>
      </c>
      <c r="N13" s="47">
        <v>8</v>
      </c>
      <c r="O13" s="48">
        <v>2250</v>
      </c>
      <c r="P13" s="49">
        <v>2</v>
      </c>
      <c r="Q13" s="153">
        <v>2250</v>
      </c>
      <c r="R13" s="154"/>
      <c r="S13" s="50"/>
      <c r="T13" s="51"/>
      <c r="U13" s="52"/>
      <c r="V13" s="53"/>
      <c r="W13" s="54">
        <f t="shared" ref="W13:W15" si="1">N13*O13*P13</f>
        <v>36000</v>
      </c>
    </row>
    <row r="14" spans="1:23" ht="80.25" customHeight="1">
      <c r="A14" s="79" t="s">
        <v>178</v>
      </c>
      <c r="B14" s="47"/>
      <c r="C14" s="48"/>
      <c r="D14" s="49"/>
      <c r="E14" s="155"/>
      <c r="F14" s="156"/>
      <c r="G14" s="50"/>
      <c r="H14" s="51"/>
      <c r="I14" s="52"/>
      <c r="J14" s="53"/>
      <c r="K14" s="54">
        <f t="shared" si="0"/>
        <v>0</v>
      </c>
      <c r="L14" s="55"/>
      <c r="M14" s="56" t="s">
        <v>167</v>
      </c>
      <c r="N14" s="47"/>
      <c r="O14" s="48"/>
      <c r="P14" s="49"/>
      <c r="Q14" s="155"/>
      <c r="R14" s="156"/>
      <c r="S14" s="50"/>
      <c r="T14" s="51"/>
      <c r="U14" s="52"/>
      <c r="V14" s="53"/>
      <c r="W14" s="54">
        <f t="shared" si="1"/>
        <v>0</v>
      </c>
    </row>
    <row r="15" spans="1:23" ht="34.5" customHeight="1">
      <c r="A15" s="78" t="s">
        <v>148</v>
      </c>
      <c r="B15" s="47"/>
      <c r="C15" s="48"/>
      <c r="D15" s="57"/>
      <c r="E15" s="157"/>
      <c r="F15" s="158"/>
      <c r="G15" s="50"/>
      <c r="H15" s="51"/>
      <c r="I15" s="52"/>
      <c r="J15" s="58"/>
      <c r="K15" s="54">
        <f t="shared" si="0"/>
        <v>0</v>
      </c>
      <c r="L15" s="55"/>
      <c r="M15" s="46" t="s">
        <v>148</v>
      </c>
      <c r="N15" s="47">
        <v>8</v>
      </c>
      <c r="O15" s="48">
        <v>6750</v>
      </c>
      <c r="P15" s="57">
        <v>4</v>
      </c>
      <c r="Q15" s="157"/>
      <c r="R15" s="158"/>
      <c r="S15" s="50"/>
      <c r="T15" s="51"/>
      <c r="U15" s="52"/>
      <c r="V15" s="58"/>
      <c r="W15" s="54">
        <f t="shared" si="1"/>
        <v>216000</v>
      </c>
    </row>
    <row r="16" spans="1:23" ht="73.5" customHeight="1">
      <c r="A16" s="166"/>
      <c r="B16" s="167"/>
      <c r="C16" s="167"/>
      <c r="D16" s="167"/>
      <c r="E16" s="167"/>
      <c r="F16" s="168"/>
      <c r="G16" s="169" t="s">
        <v>168</v>
      </c>
      <c r="H16" s="170"/>
      <c r="I16" s="170"/>
      <c r="J16" s="170"/>
      <c r="K16" s="54">
        <f>'【訪看】別紙（2％超部分）'!I4+'【訪看】別紙（2％超部分）'!I5+'【訪看】別紙（2％超部分）'!I6</f>
        <v>0</v>
      </c>
      <c r="L16" s="59"/>
      <c r="M16" s="166"/>
      <c r="N16" s="167"/>
      <c r="O16" s="167"/>
      <c r="P16" s="167"/>
      <c r="Q16" s="167"/>
      <c r="R16" s="168"/>
      <c r="S16" s="169" t="s">
        <v>168</v>
      </c>
      <c r="T16" s="170"/>
      <c r="U16" s="170"/>
      <c r="V16" s="170"/>
      <c r="W16" s="54">
        <f>'【訪看】別紙（2％超部分）'!U4+'【訪看】別紙（2％超部分）'!U5+'【訪看】別紙（2％超部分）'!U6</f>
        <v>0</v>
      </c>
    </row>
    <row r="17" spans="1:23" ht="55.5" customHeight="1">
      <c r="A17" s="159" t="s">
        <v>145</v>
      </c>
      <c r="B17" s="160"/>
      <c r="C17" s="160"/>
      <c r="D17" s="160"/>
      <c r="E17" s="160"/>
      <c r="F17" s="160"/>
      <c r="G17" s="160"/>
      <c r="H17" s="160"/>
      <c r="I17" s="160"/>
      <c r="J17" s="160"/>
      <c r="K17" s="161"/>
      <c r="L17" s="60"/>
      <c r="M17" s="159" t="s">
        <v>145</v>
      </c>
      <c r="N17" s="160"/>
      <c r="O17" s="160"/>
      <c r="P17" s="160"/>
      <c r="Q17" s="160"/>
      <c r="R17" s="160"/>
      <c r="S17" s="160"/>
      <c r="T17" s="160"/>
      <c r="U17" s="160"/>
      <c r="V17" s="160"/>
      <c r="W17" s="161"/>
    </row>
    <row r="18" spans="1:23" ht="72.75" customHeight="1">
      <c r="A18" s="61" t="s">
        <v>169</v>
      </c>
      <c r="B18" s="62" t="s">
        <v>98</v>
      </c>
      <c r="C18" s="62" t="s">
        <v>115</v>
      </c>
      <c r="D18" s="62" t="s">
        <v>97</v>
      </c>
      <c r="E18" s="182" t="s">
        <v>120</v>
      </c>
      <c r="F18" s="183"/>
      <c r="G18" s="188" t="s">
        <v>143</v>
      </c>
      <c r="H18" s="189"/>
      <c r="I18" s="189"/>
      <c r="J18" s="189"/>
      <c r="K18" s="190"/>
      <c r="L18" s="63"/>
      <c r="M18" s="61" t="s">
        <v>169</v>
      </c>
      <c r="N18" s="62" t="s">
        <v>98</v>
      </c>
      <c r="O18" s="62" t="s">
        <v>115</v>
      </c>
      <c r="P18" s="62" t="s">
        <v>97</v>
      </c>
      <c r="Q18" s="182" t="s">
        <v>120</v>
      </c>
      <c r="R18" s="183"/>
      <c r="S18" s="188" t="s">
        <v>143</v>
      </c>
      <c r="T18" s="189"/>
      <c r="U18" s="189"/>
      <c r="V18" s="189"/>
      <c r="W18" s="190"/>
    </row>
    <row r="19" spans="1:23" ht="40.5" customHeight="1">
      <c r="A19" s="78" t="s">
        <v>146</v>
      </c>
      <c r="B19" s="47"/>
      <c r="C19" s="48"/>
      <c r="D19" s="49"/>
      <c r="E19" s="153"/>
      <c r="F19" s="154"/>
      <c r="G19" s="50"/>
      <c r="H19" s="51"/>
      <c r="I19" s="52"/>
      <c r="J19" s="53"/>
      <c r="K19" s="54">
        <f>B19*C19*D19</f>
        <v>0</v>
      </c>
      <c r="L19" s="55"/>
      <c r="M19" s="46" t="s">
        <v>146</v>
      </c>
      <c r="N19" s="47"/>
      <c r="O19" s="48"/>
      <c r="P19" s="49"/>
      <c r="Q19" s="153"/>
      <c r="R19" s="154"/>
      <c r="S19" s="50"/>
      <c r="T19" s="51"/>
      <c r="U19" s="52"/>
      <c r="V19" s="53"/>
      <c r="W19" s="54">
        <f>N19*O19*P19</f>
        <v>0</v>
      </c>
    </row>
    <row r="20" spans="1:23" ht="40.5" customHeight="1">
      <c r="A20" s="78" t="s">
        <v>147</v>
      </c>
      <c r="B20" s="47"/>
      <c r="C20" s="48"/>
      <c r="D20" s="49"/>
      <c r="E20" s="153"/>
      <c r="F20" s="154"/>
      <c r="G20" s="50"/>
      <c r="H20" s="51"/>
      <c r="I20" s="52"/>
      <c r="J20" s="53"/>
      <c r="K20" s="54">
        <f t="shared" ref="K20:K22" si="2">B20*C20*D20</f>
        <v>0</v>
      </c>
      <c r="L20" s="55"/>
      <c r="M20" s="46" t="s">
        <v>147</v>
      </c>
      <c r="N20" s="47">
        <v>7</v>
      </c>
      <c r="O20" s="48">
        <v>2500</v>
      </c>
      <c r="P20" s="49">
        <v>2</v>
      </c>
      <c r="Q20" s="153">
        <v>2500</v>
      </c>
      <c r="R20" s="154"/>
      <c r="S20" s="50"/>
      <c r="T20" s="51"/>
      <c r="U20" s="52"/>
      <c r="V20" s="53"/>
      <c r="W20" s="54">
        <f t="shared" ref="W20:W22" si="3">N20*O20*P20</f>
        <v>35000</v>
      </c>
    </row>
    <row r="21" spans="1:23" ht="80.25" customHeight="1">
      <c r="A21" s="79" t="s">
        <v>178</v>
      </c>
      <c r="B21" s="47"/>
      <c r="C21" s="48"/>
      <c r="D21" s="49"/>
      <c r="E21" s="155"/>
      <c r="F21" s="156"/>
      <c r="G21" s="50"/>
      <c r="H21" s="51"/>
      <c r="I21" s="52"/>
      <c r="J21" s="53"/>
      <c r="K21" s="54">
        <f t="shared" si="2"/>
        <v>0</v>
      </c>
      <c r="L21" s="55"/>
      <c r="M21" s="56" t="s">
        <v>167</v>
      </c>
      <c r="N21" s="47"/>
      <c r="O21" s="48"/>
      <c r="P21" s="49"/>
      <c r="Q21" s="155"/>
      <c r="R21" s="156"/>
      <c r="S21" s="50"/>
      <c r="T21" s="51"/>
      <c r="U21" s="52"/>
      <c r="V21" s="53"/>
      <c r="W21" s="54">
        <f t="shared" si="3"/>
        <v>0</v>
      </c>
    </row>
    <row r="22" spans="1:23" ht="42.75" customHeight="1">
      <c r="A22" s="78" t="s">
        <v>148</v>
      </c>
      <c r="B22" s="47"/>
      <c r="C22" s="48"/>
      <c r="D22" s="57"/>
      <c r="E22" s="157"/>
      <c r="F22" s="158"/>
      <c r="G22" s="50"/>
      <c r="H22" s="51"/>
      <c r="I22" s="52"/>
      <c r="J22" s="58"/>
      <c r="K22" s="54">
        <f t="shared" si="2"/>
        <v>0</v>
      </c>
      <c r="L22" s="55"/>
      <c r="M22" s="46" t="s">
        <v>148</v>
      </c>
      <c r="N22" s="47">
        <v>7</v>
      </c>
      <c r="O22" s="48">
        <v>7500</v>
      </c>
      <c r="P22" s="57">
        <v>4</v>
      </c>
      <c r="Q22" s="157"/>
      <c r="R22" s="158"/>
      <c r="S22" s="50"/>
      <c r="T22" s="51"/>
      <c r="U22" s="52"/>
      <c r="V22" s="58"/>
      <c r="W22" s="54">
        <f t="shared" si="3"/>
        <v>210000</v>
      </c>
    </row>
    <row r="23" spans="1:23" ht="72.75" customHeight="1">
      <c r="A23" s="61" t="s">
        <v>170</v>
      </c>
      <c r="B23" s="62" t="s">
        <v>98</v>
      </c>
      <c r="C23" s="62" t="s">
        <v>115</v>
      </c>
      <c r="D23" s="62" t="s">
        <v>97</v>
      </c>
      <c r="E23" s="182" t="s">
        <v>120</v>
      </c>
      <c r="F23" s="183"/>
      <c r="G23" s="188" t="s">
        <v>143</v>
      </c>
      <c r="H23" s="189"/>
      <c r="I23" s="189"/>
      <c r="J23" s="189"/>
      <c r="K23" s="190"/>
      <c r="L23" s="63"/>
      <c r="M23" s="61" t="s">
        <v>170</v>
      </c>
      <c r="N23" s="62" t="s">
        <v>98</v>
      </c>
      <c r="O23" s="62" t="s">
        <v>115</v>
      </c>
      <c r="P23" s="62" t="s">
        <v>97</v>
      </c>
      <c r="Q23" s="182" t="s">
        <v>120</v>
      </c>
      <c r="R23" s="183"/>
      <c r="S23" s="188" t="s">
        <v>143</v>
      </c>
      <c r="T23" s="189"/>
      <c r="U23" s="189"/>
      <c r="V23" s="189"/>
      <c r="W23" s="190"/>
    </row>
    <row r="24" spans="1:23" ht="40.5" customHeight="1">
      <c r="A24" s="78" t="s">
        <v>146</v>
      </c>
      <c r="B24" s="47"/>
      <c r="C24" s="48"/>
      <c r="D24" s="49"/>
      <c r="E24" s="153"/>
      <c r="F24" s="154"/>
      <c r="G24" s="50"/>
      <c r="H24" s="51"/>
      <c r="I24" s="52"/>
      <c r="J24" s="53"/>
      <c r="K24" s="54">
        <f>B24*C24*D24</f>
        <v>0</v>
      </c>
      <c r="L24" s="55"/>
      <c r="M24" s="46" t="s">
        <v>146</v>
      </c>
      <c r="N24" s="47"/>
      <c r="O24" s="48"/>
      <c r="P24" s="49"/>
      <c r="Q24" s="153"/>
      <c r="R24" s="154"/>
      <c r="S24" s="50"/>
      <c r="T24" s="51"/>
      <c r="U24" s="52"/>
      <c r="V24" s="53"/>
      <c r="W24" s="54">
        <f>N24*O24*P24</f>
        <v>0</v>
      </c>
    </row>
    <row r="25" spans="1:23" ht="40.5" customHeight="1">
      <c r="A25" s="78" t="s">
        <v>147</v>
      </c>
      <c r="B25" s="47"/>
      <c r="C25" s="48"/>
      <c r="D25" s="49"/>
      <c r="E25" s="153"/>
      <c r="F25" s="154"/>
      <c r="G25" s="50"/>
      <c r="H25" s="51"/>
      <c r="I25" s="52"/>
      <c r="J25" s="53"/>
      <c r="K25" s="54">
        <f t="shared" ref="K25:K27" si="4">B25*C25*D25</f>
        <v>0</v>
      </c>
      <c r="L25" s="55"/>
      <c r="M25" s="46" t="s">
        <v>147</v>
      </c>
      <c r="N25" s="47">
        <v>1</v>
      </c>
      <c r="O25" s="48">
        <v>500</v>
      </c>
      <c r="P25" s="49">
        <v>1</v>
      </c>
      <c r="Q25" s="153">
        <v>500</v>
      </c>
      <c r="R25" s="154"/>
      <c r="S25" s="50"/>
      <c r="T25" s="51"/>
      <c r="U25" s="52"/>
      <c r="V25" s="53"/>
      <c r="W25" s="54">
        <f t="shared" ref="W25:W27" si="5">N25*O25*P25</f>
        <v>500</v>
      </c>
    </row>
    <row r="26" spans="1:23" ht="80.25" customHeight="1">
      <c r="A26" s="79" t="s">
        <v>178</v>
      </c>
      <c r="B26" s="47"/>
      <c r="C26" s="48"/>
      <c r="D26" s="49"/>
      <c r="E26" s="155"/>
      <c r="F26" s="156"/>
      <c r="G26" s="50"/>
      <c r="H26" s="51"/>
      <c r="I26" s="52"/>
      <c r="J26" s="53"/>
      <c r="K26" s="54">
        <f t="shared" si="4"/>
        <v>0</v>
      </c>
      <c r="L26" s="55"/>
      <c r="M26" s="56" t="s">
        <v>167</v>
      </c>
      <c r="N26" s="47"/>
      <c r="O26" s="48"/>
      <c r="P26" s="49"/>
      <c r="Q26" s="155"/>
      <c r="R26" s="156"/>
      <c r="S26" s="50"/>
      <c r="T26" s="51"/>
      <c r="U26" s="52"/>
      <c r="V26" s="53"/>
      <c r="W26" s="54">
        <f t="shared" si="5"/>
        <v>0</v>
      </c>
    </row>
    <row r="27" spans="1:23" ht="43.5" customHeight="1">
      <c r="A27" s="78" t="s">
        <v>148</v>
      </c>
      <c r="B27" s="47"/>
      <c r="C27" s="48"/>
      <c r="D27" s="57"/>
      <c r="E27" s="157"/>
      <c r="F27" s="158"/>
      <c r="G27" s="50"/>
      <c r="H27" s="51"/>
      <c r="I27" s="52"/>
      <c r="J27" s="58"/>
      <c r="K27" s="54">
        <f t="shared" si="4"/>
        <v>0</v>
      </c>
      <c r="L27" s="55"/>
      <c r="M27" s="46" t="s">
        <v>148</v>
      </c>
      <c r="N27" s="47">
        <v>1</v>
      </c>
      <c r="O27" s="48">
        <v>1500</v>
      </c>
      <c r="P27" s="57">
        <v>4</v>
      </c>
      <c r="Q27" s="157"/>
      <c r="R27" s="158"/>
      <c r="S27" s="50"/>
      <c r="T27" s="51"/>
      <c r="U27" s="52"/>
      <c r="V27" s="58"/>
      <c r="W27" s="54">
        <f t="shared" si="5"/>
        <v>6000</v>
      </c>
    </row>
    <row r="28" spans="1:23" ht="72.75" customHeight="1">
      <c r="A28" s="61" t="s">
        <v>171</v>
      </c>
      <c r="B28" s="62" t="s">
        <v>98</v>
      </c>
      <c r="C28" s="62" t="s">
        <v>115</v>
      </c>
      <c r="D28" s="62" t="s">
        <v>97</v>
      </c>
      <c r="E28" s="182" t="s">
        <v>120</v>
      </c>
      <c r="F28" s="183"/>
      <c r="G28" s="188" t="s">
        <v>143</v>
      </c>
      <c r="H28" s="189"/>
      <c r="I28" s="189"/>
      <c r="J28" s="189"/>
      <c r="K28" s="190"/>
      <c r="L28" s="63"/>
      <c r="M28" s="61" t="s">
        <v>171</v>
      </c>
      <c r="N28" s="62" t="s">
        <v>98</v>
      </c>
      <c r="O28" s="62" t="s">
        <v>115</v>
      </c>
      <c r="P28" s="62" t="s">
        <v>97</v>
      </c>
      <c r="Q28" s="182" t="s">
        <v>120</v>
      </c>
      <c r="R28" s="183"/>
      <c r="S28" s="188" t="s">
        <v>143</v>
      </c>
      <c r="T28" s="189"/>
      <c r="U28" s="189"/>
      <c r="V28" s="189"/>
      <c r="W28" s="190"/>
    </row>
    <row r="29" spans="1:23" ht="40.5" customHeight="1">
      <c r="A29" s="78" t="s">
        <v>146</v>
      </c>
      <c r="B29" s="47"/>
      <c r="C29" s="48"/>
      <c r="D29" s="49"/>
      <c r="E29" s="153"/>
      <c r="F29" s="154"/>
      <c r="G29" s="50"/>
      <c r="H29" s="51"/>
      <c r="I29" s="52"/>
      <c r="J29" s="53"/>
      <c r="K29" s="54">
        <f>B29*C29*D29</f>
        <v>0</v>
      </c>
      <c r="L29" s="55"/>
      <c r="M29" s="46" t="s">
        <v>146</v>
      </c>
      <c r="N29" s="47"/>
      <c r="O29" s="48"/>
      <c r="P29" s="49"/>
      <c r="Q29" s="153"/>
      <c r="R29" s="154"/>
      <c r="S29" s="50"/>
      <c r="T29" s="51"/>
      <c r="U29" s="52"/>
      <c r="V29" s="53"/>
      <c r="W29" s="54">
        <f>N29*O29*P29</f>
        <v>0</v>
      </c>
    </row>
    <row r="30" spans="1:23" ht="40.5" customHeight="1">
      <c r="A30" s="78" t="s">
        <v>147</v>
      </c>
      <c r="B30" s="47"/>
      <c r="C30" s="48"/>
      <c r="D30" s="49"/>
      <c r="E30" s="153"/>
      <c r="F30" s="154"/>
      <c r="G30" s="50"/>
      <c r="H30" s="51"/>
      <c r="I30" s="52"/>
      <c r="J30" s="53"/>
      <c r="K30" s="54">
        <f t="shared" ref="K30:K32" si="6">B30*C30*D30</f>
        <v>0</v>
      </c>
      <c r="L30" s="55"/>
      <c r="M30" s="46" t="s">
        <v>147</v>
      </c>
      <c r="N30" s="47"/>
      <c r="O30" s="48"/>
      <c r="P30" s="49"/>
      <c r="Q30" s="153"/>
      <c r="R30" s="154"/>
      <c r="S30" s="50"/>
      <c r="T30" s="51"/>
      <c r="U30" s="52"/>
      <c r="V30" s="53"/>
      <c r="W30" s="54">
        <f t="shared" ref="W30:W32" si="7">N30*O30*P30</f>
        <v>0</v>
      </c>
    </row>
    <row r="31" spans="1:23" ht="80.25" customHeight="1">
      <c r="A31" s="79" t="s">
        <v>178</v>
      </c>
      <c r="B31" s="47"/>
      <c r="C31" s="48"/>
      <c r="D31" s="49"/>
      <c r="E31" s="155"/>
      <c r="F31" s="156"/>
      <c r="G31" s="50"/>
      <c r="H31" s="51"/>
      <c r="I31" s="52"/>
      <c r="J31" s="53"/>
      <c r="K31" s="54">
        <f t="shared" si="6"/>
        <v>0</v>
      </c>
      <c r="L31" s="55"/>
      <c r="M31" s="56" t="s">
        <v>167</v>
      </c>
      <c r="N31" s="47"/>
      <c r="O31" s="48"/>
      <c r="P31" s="49"/>
      <c r="Q31" s="155"/>
      <c r="R31" s="156"/>
      <c r="S31" s="50"/>
      <c r="T31" s="51"/>
      <c r="U31" s="52"/>
      <c r="V31" s="53"/>
      <c r="W31" s="54">
        <f t="shared" si="7"/>
        <v>0</v>
      </c>
    </row>
    <row r="32" spans="1:23" ht="43.5" customHeight="1">
      <c r="A32" s="78" t="s">
        <v>148</v>
      </c>
      <c r="B32" s="47"/>
      <c r="C32" s="48"/>
      <c r="D32" s="57"/>
      <c r="E32" s="157"/>
      <c r="F32" s="158"/>
      <c r="G32" s="50"/>
      <c r="H32" s="51"/>
      <c r="I32" s="52"/>
      <c r="J32" s="58"/>
      <c r="K32" s="54">
        <f t="shared" si="6"/>
        <v>0</v>
      </c>
      <c r="L32" s="55"/>
      <c r="M32" s="46" t="s">
        <v>148</v>
      </c>
      <c r="N32" s="47"/>
      <c r="O32" s="48"/>
      <c r="P32" s="57"/>
      <c r="Q32" s="157"/>
      <c r="R32" s="158"/>
      <c r="S32" s="50"/>
      <c r="T32" s="51"/>
      <c r="U32" s="52"/>
      <c r="V32" s="58"/>
      <c r="W32" s="54">
        <f t="shared" si="7"/>
        <v>0</v>
      </c>
    </row>
    <row r="33" spans="1:23" ht="72.75" customHeight="1">
      <c r="A33" s="64" t="s">
        <v>172</v>
      </c>
      <c r="B33" s="62" t="s">
        <v>98</v>
      </c>
      <c r="C33" s="62" t="s">
        <v>115</v>
      </c>
      <c r="D33" s="62" t="s">
        <v>97</v>
      </c>
      <c r="E33" s="182" t="s">
        <v>120</v>
      </c>
      <c r="F33" s="183"/>
      <c r="G33" s="188" t="s">
        <v>143</v>
      </c>
      <c r="H33" s="189"/>
      <c r="I33" s="189"/>
      <c r="J33" s="189"/>
      <c r="K33" s="190"/>
      <c r="L33" s="63"/>
      <c r="M33" s="64" t="s">
        <v>172</v>
      </c>
      <c r="N33" s="62" t="s">
        <v>98</v>
      </c>
      <c r="O33" s="62" t="s">
        <v>115</v>
      </c>
      <c r="P33" s="62" t="s">
        <v>97</v>
      </c>
      <c r="Q33" s="182" t="s">
        <v>120</v>
      </c>
      <c r="R33" s="183"/>
      <c r="S33" s="188" t="s">
        <v>143</v>
      </c>
      <c r="T33" s="189"/>
      <c r="U33" s="189"/>
      <c r="V33" s="189"/>
      <c r="W33" s="190"/>
    </row>
    <row r="34" spans="1:23" ht="40.5" customHeight="1">
      <c r="A34" s="78" t="s">
        <v>146</v>
      </c>
      <c r="B34" s="47"/>
      <c r="C34" s="48"/>
      <c r="D34" s="49"/>
      <c r="E34" s="153"/>
      <c r="F34" s="154"/>
      <c r="G34" s="50"/>
      <c r="H34" s="51"/>
      <c r="I34" s="52"/>
      <c r="J34" s="53"/>
      <c r="K34" s="54">
        <f>B34*C34*D34</f>
        <v>0</v>
      </c>
      <c r="L34" s="55"/>
      <c r="M34" s="46" t="s">
        <v>146</v>
      </c>
      <c r="N34" s="47"/>
      <c r="O34" s="48"/>
      <c r="P34" s="49"/>
      <c r="Q34" s="153"/>
      <c r="R34" s="154"/>
      <c r="S34" s="50"/>
      <c r="T34" s="51"/>
      <c r="U34" s="52"/>
      <c r="V34" s="53"/>
      <c r="W34" s="54">
        <f>N34*O34*P34</f>
        <v>0</v>
      </c>
    </row>
    <row r="35" spans="1:23" ht="40.5" customHeight="1">
      <c r="A35" s="78" t="s">
        <v>147</v>
      </c>
      <c r="B35" s="47"/>
      <c r="C35" s="48"/>
      <c r="D35" s="49"/>
      <c r="E35" s="153"/>
      <c r="F35" s="154"/>
      <c r="G35" s="50"/>
      <c r="H35" s="51"/>
      <c r="I35" s="52"/>
      <c r="J35" s="53"/>
      <c r="K35" s="54">
        <f t="shared" ref="K35:K37" si="8">B35*C35*D35</f>
        <v>0</v>
      </c>
      <c r="L35" s="55"/>
      <c r="M35" s="46" t="s">
        <v>147</v>
      </c>
      <c r="N35" s="47"/>
      <c r="O35" s="48"/>
      <c r="P35" s="49"/>
      <c r="Q35" s="153"/>
      <c r="R35" s="154"/>
      <c r="S35" s="50"/>
      <c r="T35" s="51"/>
      <c r="U35" s="52"/>
      <c r="V35" s="53"/>
      <c r="W35" s="54">
        <f t="shared" ref="W35:W37" si="9">N35*O35*P35</f>
        <v>0</v>
      </c>
    </row>
    <row r="36" spans="1:23" ht="80.25" customHeight="1">
      <c r="A36" s="79" t="s">
        <v>178</v>
      </c>
      <c r="B36" s="47"/>
      <c r="C36" s="48"/>
      <c r="D36" s="49"/>
      <c r="E36" s="155"/>
      <c r="F36" s="156"/>
      <c r="G36" s="50"/>
      <c r="H36" s="51"/>
      <c r="I36" s="52"/>
      <c r="J36" s="53"/>
      <c r="K36" s="54">
        <f t="shared" si="8"/>
        <v>0</v>
      </c>
      <c r="L36" s="55"/>
      <c r="M36" s="56" t="s">
        <v>167</v>
      </c>
      <c r="N36" s="47"/>
      <c r="O36" s="48"/>
      <c r="P36" s="49"/>
      <c r="Q36" s="155"/>
      <c r="R36" s="156"/>
      <c r="S36" s="50"/>
      <c r="T36" s="51"/>
      <c r="U36" s="52"/>
      <c r="V36" s="53"/>
      <c r="W36" s="54">
        <f t="shared" si="9"/>
        <v>0</v>
      </c>
    </row>
    <row r="37" spans="1:23" ht="43.5" customHeight="1">
      <c r="A37" s="78" t="s">
        <v>148</v>
      </c>
      <c r="B37" s="47"/>
      <c r="C37" s="48"/>
      <c r="D37" s="57"/>
      <c r="E37" s="157"/>
      <c r="F37" s="158"/>
      <c r="G37" s="50"/>
      <c r="H37" s="51"/>
      <c r="I37" s="52"/>
      <c r="J37" s="58"/>
      <c r="K37" s="54">
        <f t="shared" si="8"/>
        <v>0</v>
      </c>
      <c r="L37" s="55"/>
      <c r="M37" s="46" t="s">
        <v>148</v>
      </c>
      <c r="N37" s="47"/>
      <c r="O37" s="48"/>
      <c r="P37" s="57"/>
      <c r="Q37" s="157"/>
      <c r="R37" s="158"/>
      <c r="S37" s="50"/>
      <c r="T37" s="51"/>
      <c r="U37" s="52"/>
      <c r="V37" s="58"/>
      <c r="W37" s="54">
        <f t="shared" si="9"/>
        <v>0</v>
      </c>
    </row>
    <row r="38" spans="1:23" ht="72.75" customHeight="1">
      <c r="A38" s="64" t="s">
        <v>173</v>
      </c>
      <c r="B38" s="62" t="s">
        <v>98</v>
      </c>
      <c r="C38" s="62" t="s">
        <v>115</v>
      </c>
      <c r="D38" s="62" t="s">
        <v>97</v>
      </c>
      <c r="E38" s="182" t="s">
        <v>120</v>
      </c>
      <c r="F38" s="183"/>
      <c r="G38" s="188" t="s">
        <v>143</v>
      </c>
      <c r="H38" s="189"/>
      <c r="I38" s="189"/>
      <c r="J38" s="189"/>
      <c r="K38" s="190"/>
      <c r="L38" s="63"/>
      <c r="M38" s="64" t="s">
        <v>173</v>
      </c>
      <c r="N38" s="62" t="s">
        <v>98</v>
      </c>
      <c r="O38" s="62" t="s">
        <v>115</v>
      </c>
      <c r="P38" s="62" t="s">
        <v>97</v>
      </c>
      <c r="Q38" s="182" t="s">
        <v>120</v>
      </c>
      <c r="R38" s="183"/>
      <c r="S38" s="188" t="s">
        <v>143</v>
      </c>
      <c r="T38" s="189"/>
      <c r="U38" s="189"/>
      <c r="V38" s="189"/>
      <c r="W38" s="190"/>
    </row>
    <row r="39" spans="1:23" ht="40.5" customHeight="1">
      <c r="A39" s="78" t="s">
        <v>146</v>
      </c>
      <c r="B39" s="47"/>
      <c r="C39" s="48"/>
      <c r="D39" s="49"/>
      <c r="E39" s="153"/>
      <c r="F39" s="154"/>
      <c r="G39" s="50"/>
      <c r="H39" s="51"/>
      <c r="I39" s="52"/>
      <c r="J39" s="53"/>
      <c r="K39" s="54">
        <f>B39*C39*D39</f>
        <v>0</v>
      </c>
      <c r="L39" s="55"/>
      <c r="M39" s="46" t="s">
        <v>146</v>
      </c>
      <c r="N39" s="47"/>
      <c r="O39" s="48"/>
      <c r="P39" s="49"/>
      <c r="Q39" s="153"/>
      <c r="R39" s="154"/>
      <c r="S39" s="50"/>
      <c r="T39" s="51"/>
      <c r="U39" s="52"/>
      <c r="V39" s="53"/>
      <c r="W39" s="54">
        <f>N39*O39*P39</f>
        <v>0</v>
      </c>
    </row>
    <row r="40" spans="1:23" ht="40.5" customHeight="1">
      <c r="A40" s="78" t="s">
        <v>147</v>
      </c>
      <c r="B40" s="47"/>
      <c r="C40" s="48"/>
      <c r="D40" s="49"/>
      <c r="E40" s="153"/>
      <c r="F40" s="154"/>
      <c r="G40" s="50"/>
      <c r="H40" s="51"/>
      <c r="I40" s="52"/>
      <c r="J40" s="53"/>
      <c r="K40" s="54">
        <f t="shared" ref="K40:K42" si="10">B40*C40*D40</f>
        <v>0</v>
      </c>
      <c r="L40" s="55"/>
      <c r="M40" s="46" t="s">
        <v>147</v>
      </c>
      <c r="N40" s="47"/>
      <c r="O40" s="48"/>
      <c r="P40" s="49"/>
      <c r="Q40" s="153"/>
      <c r="R40" s="154"/>
      <c r="S40" s="50"/>
      <c r="T40" s="51"/>
      <c r="U40" s="52"/>
      <c r="V40" s="53"/>
      <c r="W40" s="54">
        <f t="shared" ref="W40:W42" si="11">N40*O40*P40</f>
        <v>0</v>
      </c>
    </row>
    <row r="41" spans="1:23" ht="80.25" customHeight="1">
      <c r="A41" s="79" t="s">
        <v>178</v>
      </c>
      <c r="B41" s="47"/>
      <c r="C41" s="48"/>
      <c r="D41" s="49"/>
      <c r="E41" s="155"/>
      <c r="F41" s="156"/>
      <c r="G41" s="50"/>
      <c r="H41" s="51"/>
      <c r="I41" s="52"/>
      <c r="J41" s="53"/>
      <c r="K41" s="54">
        <f t="shared" si="10"/>
        <v>0</v>
      </c>
      <c r="L41" s="55"/>
      <c r="M41" s="56" t="s">
        <v>167</v>
      </c>
      <c r="N41" s="47"/>
      <c r="O41" s="48"/>
      <c r="P41" s="49"/>
      <c r="Q41" s="155"/>
      <c r="R41" s="156"/>
      <c r="S41" s="50"/>
      <c r="T41" s="51"/>
      <c r="U41" s="52"/>
      <c r="V41" s="53"/>
      <c r="W41" s="54">
        <f t="shared" si="11"/>
        <v>0</v>
      </c>
    </row>
    <row r="42" spans="1:23" ht="43.5" customHeight="1">
      <c r="A42" s="78" t="s">
        <v>148</v>
      </c>
      <c r="B42" s="47"/>
      <c r="C42" s="48"/>
      <c r="D42" s="57"/>
      <c r="E42" s="157"/>
      <c r="F42" s="158"/>
      <c r="G42" s="50"/>
      <c r="H42" s="51"/>
      <c r="I42" s="52"/>
      <c r="J42" s="58"/>
      <c r="K42" s="54">
        <f t="shared" si="10"/>
        <v>0</v>
      </c>
      <c r="L42" s="55"/>
      <c r="M42" s="46" t="s">
        <v>148</v>
      </c>
      <c r="N42" s="47"/>
      <c r="O42" s="48"/>
      <c r="P42" s="57"/>
      <c r="Q42" s="157"/>
      <c r="R42" s="158"/>
      <c r="S42" s="50"/>
      <c r="T42" s="51"/>
      <c r="U42" s="52"/>
      <c r="V42" s="58"/>
      <c r="W42" s="54">
        <f t="shared" si="11"/>
        <v>0</v>
      </c>
    </row>
    <row r="43" spans="1:23" ht="72.75" customHeight="1">
      <c r="A43" s="64" t="s">
        <v>174</v>
      </c>
      <c r="B43" s="62" t="s">
        <v>98</v>
      </c>
      <c r="C43" s="62" t="s">
        <v>115</v>
      </c>
      <c r="D43" s="62" t="s">
        <v>97</v>
      </c>
      <c r="E43" s="182" t="s">
        <v>120</v>
      </c>
      <c r="F43" s="183"/>
      <c r="G43" s="188" t="s">
        <v>143</v>
      </c>
      <c r="H43" s="189"/>
      <c r="I43" s="189"/>
      <c r="J43" s="189"/>
      <c r="K43" s="190"/>
      <c r="L43" s="63"/>
      <c r="M43" s="64" t="s">
        <v>174</v>
      </c>
      <c r="N43" s="62" t="s">
        <v>98</v>
      </c>
      <c r="O43" s="62" t="s">
        <v>115</v>
      </c>
      <c r="P43" s="62" t="s">
        <v>97</v>
      </c>
      <c r="Q43" s="182" t="s">
        <v>120</v>
      </c>
      <c r="R43" s="183"/>
      <c r="S43" s="188" t="s">
        <v>143</v>
      </c>
      <c r="T43" s="189"/>
      <c r="U43" s="189"/>
      <c r="V43" s="189"/>
      <c r="W43" s="190"/>
    </row>
    <row r="44" spans="1:23" ht="39.75" customHeight="1">
      <c r="A44" s="78" t="s">
        <v>146</v>
      </c>
      <c r="B44" s="47"/>
      <c r="C44" s="48"/>
      <c r="D44" s="49"/>
      <c r="E44" s="153"/>
      <c r="F44" s="154"/>
      <c r="G44" s="50"/>
      <c r="H44" s="51"/>
      <c r="I44" s="52"/>
      <c r="J44" s="53"/>
      <c r="K44" s="54">
        <f>B44*C44*D44</f>
        <v>0</v>
      </c>
      <c r="L44" s="55"/>
      <c r="M44" s="46" t="s">
        <v>146</v>
      </c>
      <c r="N44" s="47"/>
      <c r="O44" s="48"/>
      <c r="P44" s="49"/>
      <c r="Q44" s="153"/>
      <c r="R44" s="154"/>
      <c r="S44" s="50"/>
      <c r="T44" s="51"/>
      <c r="U44" s="52"/>
      <c r="V44" s="53"/>
      <c r="W44" s="54">
        <f>N44*O44*P44</f>
        <v>0</v>
      </c>
    </row>
    <row r="45" spans="1:23" ht="39.75" customHeight="1">
      <c r="A45" s="78" t="s">
        <v>147</v>
      </c>
      <c r="B45" s="47"/>
      <c r="C45" s="48"/>
      <c r="D45" s="49"/>
      <c r="E45" s="153"/>
      <c r="F45" s="154"/>
      <c r="G45" s="50"/>
      <c r="H45" s="51"/>
      <c r="I45" s="52"/>
      <c r="J45" s="53"/>
      <c r="K45" s="54">
        <f t="shared" ref="K45:K47" si="12">B45*C45*D45</f>
        <v>0</v>
      </c>
      <c r="L45" s="55"/>
      <c r="M45" s="46" t="s">
        <v>147</v>
      </c>
      <c r="N45" s="47"/>
      <c r="O45" s="48"/>
      <c r="P45" s="49"/>
      <c r="Q45" s="153"/>
      <c r="R45" s="154"/>
      <c r="S45" s="50"/>
      <c r="T45" s="51"/>
      <c r="U45" s="52"/>
      <c r="V45" s="53"/>
      <c r="W45" s="54">
        <f t="shared" ref="W45:W47" si="13">N45*O45*P45</f>
        <v>0</v>
      </c>
    </row>
    <row r="46" spans="1:23" ht="80.25" customHeight="1">
      <c r="A46" s="79" t="s">
        <v>178</v>
      </c>
      <c r="B46" s="47"/>
      <c r="C46" s="48"/>
      <c r="D46" s="49"/>
      <c r="E46" s="155"/>
      <c r="F46" s="156"/>
      <c r="G46" s="50"/>
      <c r="H46" s="51"/>
      <c r="I46" s="52"/>
      <c r="J46" s="53"/>
      <c r="K46" s="54">
        <f t="shared" si="12"/>
        <v>0</v>
      </c>
      <c r="L46" s="55"/>
      <c r="M46" s="56" t="s">
        <v>167</v>
      </c>
      <c r="N46" s="47"/>
      <c r="O46" s="48"/>
      <c r="P46" s="49"/>
      <c r="Q46" s="155"/>
      <c r="R46" s="156"/>
      <c r="S46" s="50"/>
      <c r="T46" s="51"/>
      <c r="U46" s="52"/>
      <c r="V46" s="53"/>
      <c r="W46" s="54">
        <f t="shared" si="13"/>
        <v>0</v>
      </c>
    </row>
    <row r="47" spans="1:23" ht="43.5" customHeight="1">
      <c r="A47" s="78" t="s">
        <v>148</v>
      </c>
      <c r="B47" s="47"/>
      <c r="C47" s="48"/>
      <c r="D47" s="57"/>
      <c r="E47" s="157"/>
      <c r="F47" s="158"/>
      <c r="G47" s="50"/>
      <c r="H47" s="51"/>
      <c r="I47" s="52"/>
      <c r="J47" s="58"/>
      <c r="K47" s="54">
        <f t="shared" si="12"/>
        <v>0</v>
      </c>
      <c r="L47" s="55"/>
      <c r="M47" s="46" t="s">
        <v>148</v>
      </c>
      <c r="N47" s="47"/>
      <c r="O47" s="48"/>
      <c r="P47" s="57"/>
      <c r="Q47" s="157"/>
      <c r="R47" s="158"/>
      <c r="S47" s="50"/>
      <c r="T47" s="51"/>
      <c r="U47" s="52"/>
      <c r="V47" s="58"/>
      <c r="W47" s="54">
        <f t="shared" si="13"/>
        <v>0</v>
      </c>
    </row>
    <row r="48" spans="1:23" ht="72.75" customHeight="1">
      <c r="A48" s="64" t="s">
        <v>175</v>
      </c>
      <c r="B48" s="62" t="s">
        <v>98</v>
      </c>
      <c r="C48" s="62" t="s">
        <v>115</v>
      </c>
      <c r="D48" s="62" t="s">
        <v>97</v>
      </c>
      <c r="E48" s="182" t="s">
        <v>120</v>
      </c>
      <c r="F48" s="183"/>
      <c r="G48" s="188" t="s">
        <v>143</v>
      </c>
      <c r="H48" s="189"/>
      <c r="I48" s="189"/>
      <c r="J48" s="189"/>
      <c r="K48" s="190"/>
      <c r="M48" s="64" t="s">
        <v>175</v>
      </c>
      <c r="N48" s="62" t="s">
        <v>98</v>
      </c>
      <c r="O48" s="62" t="s">
        <v>115</v>
      </c>
      <c r="P48" s="62" t="s">
        <v>97</v>
      </c>
      <c r="Q48" s="182" t="s">
        <v>120</v>
      </c>
      <c r="R48" s="183"/>
      <c r="S48" s="188" t="s">
        <v>143</v>
      </c>
      <c r="T48" s="189"/>
      <c r="U48" s="189"/>
      <c r="V48" s="189"/>
      <c r="W48" s="190"/>
    </row>
    <row r="49" spans="1:23" ht="39.75" customHeight="1">
      <c r="A49" s="78" t="s">
        <v>146</v>
      </c>
      <c r="B49" s="66"/>
      <c r="C49" s="67"/>
      <c r="D49" s="68"/>
      <c r="E49" s="180"/>
      <c r="F49" s="181"/>
      <c r="G49" s="50"/>
      <c r="H49" s="51"/>
      <c r="I49" s="52"/>
      <c r="J49" s="53"/>
      <c r="K49" s="69">
        <f>B49*C49*D49</f>
        <v>0</v>
      </c>
      <c r="M49" s="46" t="s">
        <v>146</v>
      </c>
      <c r="N49" s="66"/>
      <c r="O49" s="67"/>
      <c r="P49" s="68"/>
      <c r="Q49" s="180"/>
      <c r="R49" s="181"/>
      <c r="S49" s="50"/>
      <c r="T49" s="51"/>
      <c r="U49" s="52"/>
      <c r="V49" s="53"/>
      <c r="W49" s="69">
        <f>N49*O49*P49</f>
        <v>0</v>
      </c>
    </row>
    <row r="50" spans="1:23" ht="39.75" customHeight="1">
      <c r="A50" s="78" t="s">
        <v>147</v>
      </c>
      <c r="B50" s="66"/>
      <c r="C50" s="67"/>
      <c r="D50" s="68"/>
      <c r="E50" s="180"/>
      <c r="F50" s="181"/>
      <c r="G50" s="50"/>
      <c r="H50" s="51"/>
      <c r="I50" s="52"/>
      <c r="J50" s="53"/>
      <c r="K50" s="69">
        <f t="shared" ref="K50:K52" si="14">B50*C50*D50</f>
        <v>0</v>
      </c>
      <c r="M50" s="46" t="s">
        <v>147</v>
      </c>
      <c r="N50" s="66"/>
      <c r="O50" s="67"/>
      <c r="P50" s="68"/>
      <c r="Q50" s="180"/>
      <c r="R50" s="181"/>
      <c r="S50" s="50"/>
      <c r="T50" s="51"/>
      <c r="U50" s="52"/>
      <c r="V50" s="53"/>
      <c r="W50" s="69">
        <f t="shared" ref="W50:W52" si="15">N50*O50*P50</f>
        <v>0</v>
      </c>
    </row>
    <row r="51" spans="1:23" ht="80.25" customHeight="1">
      <c r="A51" s="79" t="s">
        <v>178</v>
      </c>
      <c r="B51" s="66"/>
      <c r="C51" s="67"/>
      <c r="D51" s="68"/>
      <c r="E51" s="184"/>
      <c r="F51" s="185"/>
      <c r="G51" s="50"/>
      <c r="H51" s="51"/>
      <c r="I51" s="52"/>
      <c r="J51" s="53"/>
      <c r="K51" s="69">
        <f t="shared" si="14"/>
        <v>0</v>
      </c>
      <c r="M51" s="56" t="s">
        <v>167</v>
      </c>
      <c r="N51" s="66"/>
      <c r="O51" s="67"/>
      <c r="P51" s="68"/>
      <c r="Q51" s="184"/>
      <c r="R51" s="185"/>
      <c r="S51" s="50"/>
      <c r="T51" s="51"/>
      <c r="U51" s="52"/>
      <c r="V51" s="53"/>
      <c r="W51" s="69">
        <f t="shared" si="15"/>
        <v>0</v>
      </c>
    </row>
    <row r="52" spans="1:23" ht="43.5" customHeight="1">
      <c r="A52" s="78" t="s">
        <v>148</v>
      </c>
      <c r="B52" s="66"/>
      <c r="C52" s="67"/>
      <c r="D52" s="57"/>
      <c r="E52" s="186"/>
      <c r="F52" s="187"/>
      <c r="G52" s="50"/>
      <c r="H52" s="51"/>
      <c r="I52" s="52"/>
      <c r="J52" s="58"/>
      <c r="K52" s="69">
        <f t="shared" si="14"/>
        <v>0</v>
      </c>
      <c r="M52" s="46" t="s">
        <v>148</v>
      </c>
      <c r="N52" s="66"/>
      <c r="O52" s="67"/>
      <c r="P52" s="57"/>
      <c r="Q52" s="186"/>
      <c r="R52" s="187"/>
      <c r="S52" s="50"/>
      <c r="T52" s="51"/>
      <c r="U52" s="52"/>
      <c r="V52" s="58"/>
      <c r="W52" s="69">
        <f t="shared" si="15"/>
        <v>0</v>
      </c>
    </row>
    <row r="53" spans="1:23" ht="117" customHeight="1">
      <c r="A53" s="70" t="s">
        <v>176</v>
      </c>
      <c r="B53" s="62" t="s">
        <v>98</v>
      </c>
      <c r="C53" s="62" t="s">
        <v>115</v>
      </c>
      <c r="D53" s="62" t="s">
        <v>97</v>
      </c>
      <c r="E53" s="182" t="s">
        <v>120</v>
      </c>
      <c r="F53" s="183"/>
      <c r="G53" s="188" t="s">
        <v>143</v>
      </c>
      <c r="H53" s="189"/>
      <c r="I53" s="189"/>
      <c r="J53" s="189"/>
      <c r="K53" s="190"/>
      <c r="M53" s="70" t="s">
        <v>176</v>
      </c>
      <c r="N53" s="62" t="s">
        <v>98</v>
      </c>
      <c r="O53" s="62" t="s">
        <v>115</v>
      </c>
      <c r="P53" s="62" t="s">
        <v>97</v>
      </c>
      <c r="Q53" s="182" t="s">
        <v>120</v>
      </c>
      <c r="R53" s="183"/>
      <c r="S53" s="188" t="s">
        <v>143</v>
      </c>
      <c r="T53" s="189"/>
      <c r="U53" s="189"/>
      <c r="V53" s="189"/>
      <c r="W53" s="190"/>
    </row>
    <row r="54" spans="1:23" ht="39.75" customHeight="1">
      <c r="A54" s="78" t="s">
        <v>146</v>
      </c>
      <c r="B54" s="66"/>
      <c r="C54" s="67"/>
      <c r="D54" s="68"/>
      <c r="E54" s="180"/>
      <c r="F54" s="181"/>
      <c r="G54" s="50"/>
      <c r="H54" s="51"/>
      <c r="I54" s="52"/>
      <c r="J54" s="53"/>
      <c r="K54" s="69">
        <f>B54*C54*D54</f>
        <v>0</v>
      </c>
      <c r="M54" s="46" t="s">
        <v>146</v>
      </c>
      <c r="N54" s="66"/>
      <c r="O54" s="67"/>
      <c r="P54" s="68"/>
      <c r="Q54" s="180"/>
      <c r="R54" s="181"/>
      <c r="S54" s="50"/>
      <c r="T54" s="51"/>
      <c r="U54" s="52"/>
      <c r="V54" s="53"/>
      <c r="W54" s="69">
        <f>N54*O54*P54</f>
        <v>0</v>
      </c>
    </row>
    <row r="55" spans="1:23" ht="39.75" customHeight="1">
      <c r="A55" s="78" t="s">
        <v>147</v>
      </c>
      <c r="B55" s="66"/>
      <c r="C55" s="67"/>
      <c r="D55" s="68"/>
      <c r="E55" s="180"/>
      <c r="F55" s="181"/>
      <c r="G55" s="50"/>
      <c r="H55" s="51"/>
      <c r="I55" s="52"/>
      <c r="J55" s="53"/>
      <c r="K55" s="69">
        <f t="shared" ref="K55:K57" si="16">B55*C55*D55</f>
        <v>0</v>
      </c>
      <c r="M55" s="46" t="s">
        <v>147</v>
      </c>
      <c r="N55" s="66"/>
      <c r="O55" s="67"/>
      <c r="P55" s="68"/>
      <c r="Q55" s="180"/>
      <c r="R55" s="181"/>
      <c r="S55" s="50"/>
      <c r="T55" s="51"/>
      <c r="U55" s="52"/>
      <c r="V55" s="53"/>
      <c r="W55" s="69">
        <f t="shared" ref="W55:W57" si="17">N55*O55*P55</f>
        <v>0</v>
      </c>
    </row>
    <row r="56" spans="1:23" ht="80.25" customHeight="1">
      <c r="A56" s="79" t="s">
        <v>178</v>
      </c>
      <c r="B56" s="66"/>
      <c r="C56" s="67"/>
      <c r="D56" s="68"/>
      <c r="E56" s="184"/>
      <c r="F56" s="185"/>
      <c r="G56" s="50"/>
      <c r="H56" s="51"/>
      <c r="I56" s="52"/>
      <c r="J56" s="53"/>
      <c r="K56" s="69">
        <f t="shared" si="16"/>
        <v>0</v>
      </c>
      <c r="M56" s="56" t="s">
        <v>167</v>
      </c>
      <c r="N56" s="66"/>
      <c r="O56" s="67"/>
      <c r="P56" s="68"/>
      <c r="Q56" s="184"/>
      <c r="R56" s="185"/>
      <c r="S56" s="50"/>
      <c r="T56" s="51"/>
      <c r="U56" s="52"/>
      <c r="V56" s="53"/>
      <c r="W56" s="69">
        <f t="shared" si="17"/>
        <v>0</v>
      </c>
    </row>
    <row r="57" spans="1:23" ht="43.5" customHeight="1">
      <c r="A57" s="78" t="s">
        <v>148</v>
      </c>
      <c r="B57" s="66"/>
      <c r="C57" s="67"/>
      <c r="D57" s="57"/>
      <c r="E57" s="186"/>
      <c r="F57" s="187"/>
      <c r="G57" s="50"/>
      <c r="H57" s="51"/>
      <c r="I57" s="52"/>
      <c r="J57" s="58"/>
      <c r="K57" s="69">
        <f t="shared" si="16"/>
        <v>0</v>
      </c>
      <c r="M57" s="46" t="s">
        <v>148</v>
      </c>
      <c r="N57" s="66"/>
      <c r="O57" s="67"/>
      <c r="P57" s="57"/>
      <c r="Q57" s="186"/>
      <c r="R57" s="187"/>
      <c r="S57" s="50"/>
      <c r="T57" s="51"/>
      <c r="U57" s="52"/>
      <c r="V57" s="58"/>
      <c r="W57" s="69">
        <f t="shared" si="17"/>
        <v>0</v>
      </c>
    </row>
    <row r="59" spans="1:23" ht="47.25" customHeight="1"/>
    <row r="60" spans="1:23" ht="47.25" customHeight="1"/>
    <row r="62" spans="1:23">
      <c r="D62" s="72"/>
      <c r="P62" s="72"/>
    </row>
    <row r="63" spans="1:23" ht="29.25" customHeight="1">
      <c r="D63" s="72"/>
      <c r="P63" s="72"/>
    </row>
    <row r="65" spans="4:16" ht="45" customHeight="1"/>
    <row r="66" spans="4:16" ht="45" customHeight="1"/>
    <row r="68" spans="4:16">
      <c r="D68" s="72"/>
      <c r="P68" s="72"/>
    </row>
    <row r="69" spans="4:16" ht="33" customHeight="1">
      <c r="D69" s="72"/>
      <c r="P69" s="72"/>
    </row>
  </sheetData>
  <sheetProtection algorithmName="SHA-512" hashValue="7qsZwf2iCUsoIAY/iILOleMhca0cup4jxmk5TJt6PPpiXwxNqlR5QUjp+dgx59PrPkDv+eIApSY58iZXlLSI6A==" saltValue="iByKdjJ8LzaelvH4ta/rbw==" spinCount="100000" sheet="1" objects="1" scenarios="1"/>
  <mergeCells count="122">
    <mergeCell ref="S53:W53"/>
    <mergeCell ref="Q54:R54"/>
    <mergeCell ref="Q55:R55"/>
    <mergeCell ref="Q56:R56"/>
    <mergeCell ref="Q57:R57"/>
    <mergeCell ref="Q49:R49"/>
    <mergeCell ref="Q50:R50"/>
    <mergeCell ref="Q51:R51"/>
    <mergeCell ref="Q52:R52"/>
    <mergeCell ref="Q53:R53"/>
    <mergeCell ref="Q45:R45"/>
    <mergeCell ref="Q46:R46"/>
    <mergeCell ref="Q47:R47"/>
    <mergeCell ref="Q48:R48"/>
    <mergeCell ref="S48:W48"/>
    <mergeCell ref="Q41:R41"/>
    <mergeCell ref="Q42:R42"/>
    <mergeCell ref="Q43:R43"/>
    <mergeCell ref="S43:W43"/>
    <mergeCell ref="Q44:R44"/>
    <mergeCell ref="Q37:R37"/>
    <mergeCell ref="Q38:R38"/>
    <mergeCell ref="S38:W38"/>
    <mergeCell ref="Q39:R39"/>
    <mergeCell ref="Q40:R40"/>
    <mergeCell ref="Q33:R33"/>
    <mergeCell ref="S33:W33"/>
    <mergeCell ref="Q34:R34"/>
    <mergeCell ref="Q35:R35"/>
    <mergeCell ref="Q36:R36"/>
    <mergeCell ref="S28:W28"/>
    <mergeCell ref="Q29:R29"/>
    <mergeCell ref="Q30:R30"/>
    <mergeCell ref="Q31:R31"/>
    <mergeCell ref="Q32:R32"/>
    <mergeCell ref="Q24:R24"/>
    <mergeCell ref="Q25:R25"/>
    <mergeCell ref="Q26:R26"/>
    <mergeCell ref="Q27:R27"/>
    <mergeCell ref="Q28:R28"/>
    <mergeCell ref="Q20:R20"/>
    <mergeCell ref="Q21:R21"/>
    <mergeCell ref="Q22:R22"/>
    <mergeCell ref="Q23:R23"/>
    <mergeCell ref="S23:W23"/>
    <mergeCell ref="S16:V16"/>
    <mergeCell ref="M17:W17"/>
    <mergeCell ref="Q18:R18"/>
    <mergeCell ref="S18:W18"/>
    <mergeCell ref="Q19:R19"/>
    <mergeCell ref="Q12:R12"/>
    <mergeCell ref="Q13:R13"/>
    <mergeCell ref="Q14:R14"/>
    <mergeCell ref="Q15:R15"/>
    <mergeCell ref="M16:R16"/>
    <mergeCell ref="M2:W2"/>
    <mergeCell ref="M7:O7"/>
    <mergeCell ref="N10:R10"/>
    <mergeCell ref="S10:W10"/>
    <mergeCell ref="Q11:R11"/>
    <mergeCell ref="S11:W11"/>
    <mergeCell ref="E56:F56"/>
    <mergeCell ref="E57:F57"/>
    <mergeCell ref="E18:F18"/>
    <mergeCell ref="G18:K18"/>
    <mergeCell ref="E23:F23"/>
    <mergeCell ref="G23:K23"/>
    <mergeCell ref="E28:F28"/>
    <mergeCell ref="G28:K28"/>
    <mergeCell ref="E33:F33"/>
    <mergeCell ref="G33:K33"/>
    <mergeCell ref="E38:F38"/>
    <mergeCell ref="G38:K38"/>
    <mergeCell ref="E43:F43"/>
    <mergeCell ref="G43:K43"/>
    <mergeCell ref="G48:K48"/>
    <mergeCell ref="E50:F50"/>
    <mergeCell ref="E51:F51"/>
    <mergeCell ref="E52:F52"/>
    <mergeCell ref="G53:K53"/>
    <mergeCell ref="E54:F54"/>
    <mergeCell ref="E55:F55"/>
    <mergeCell ref="E53:F53"/>
    <mergeCell ref="E44:F44"/>
    <mergeCell ref="E45:F45"/>
    <mergeCell ref="E46:F46"/>
    <mergeCell ref="E47:F47"/>
    <mergeCell ref="E49:F49"/>
    <mergeCell ref="E48:F48"/>
    <mergeCell ref="E37:F37"/>
    <mergeCell ref="E39:F39"/>
    <mergeCell ref="E40:F40"/>
    <mergeCell ref="E41:F41"/>
    <mergeCell ref="E42:F42"/>
    <mergeCell ref="E31:F31"/>
    <mergeCell ref="E32:F32"/>
    <mergeCell ref="E34:F34"/>
    <mergeCell ref="E35:F35"/>
    <mergeCell ref="E36:F36"/>
    <mergeCell ref="E25:F25"/>
    <mergeCell ref="E26:F26"/>
    <mergeCell ref="E27:F27"/>
    <mergeCell ref="E29:F29"/>
    <mergeCell ref="E30:F30"/>
    <mergeCell ref="E19:F19"/>
    <mergeCell ref="E20:F20"/>
    <mergeCell ref="E21:F21"/>
    <mergeCell ref="E22:F22"/>
    <mergeCell ref="E24:F24"/>
    <mergeCell ref="A17:K17"/>
    <mergeCell ref="A2:K2"/>
    <mergeCell ref="G10:K10"/>
    <mergeCell ref="A16:F16"/>
    <mergeCell ref="G16:J16"/>
    <mergeCell ref="B10:F10"/>
    <mergeCell ref="E11:F11"/>
    <mergeCell ref="G11:K11"/>
    <mergeCell ref="E12:F12"/>
    <mergeCell ref="E13:F13"/>
    <mergeCell ref="E14:F14"/>
    <mergeCell ref="E15:F15"/>
    <mergeCell ref="A7:E7"/>
  </mergeCells>
  <phoneticPr fontId="31"/>
  <conditionalFormatting sqref="A14">
    <cfRule type="expression" dxfId="112" priority="130">
      <formula>#REF!="×"</formula>
    </cfRule>
  </conditionalFormatting>
  <conditionalFormatting sqref="A19:A20 A22:C22">
    <cfRule type="expression" dxfId="111" priority="123">
      <formula>$F$2="×"</formula>
    </cfRule>
  </conditionalFormatting>
  <conditionalFormatting sqref="A21">
    <cfRule type="expression" dxfId="110" priority="122">
      <formula>#REF!="×"</formula>
    </cfRule>
  </conditionalFormatting>
  <conditionalFormatting sqref="A24:A25 A27:C27">
    <cfRule type="expression" dxfId="109" priority="115">
      <formula>$F$2="×"</formula>
    </cfRule>
  </conditionalFormatting>
  <conditionalFormatting sqref="A26">
    <cfRule type="expression" dxfId="108" priority="114">
      <formula>#REF!="×"</formula>
    </cfRule>
  </conditionalFormatting>
  <conditionalFormatting sqref="A29:A30 A32:C32">
    <cfRule type="expression" dxfId="107" priority="107">
      <formula>$F$2="×"</formula>
    </cfRule>
  </conditionalFormatting>
  <conditionalFormatting sqref="A31">
    <cfRule type="expression" dxfId="106" priority="106">
      <formula>#REF!="×"</formula>
    </cfRule>
  </conditionalFormatting>
  <conditionalFormatting sqref="A34:A35 A37:C37">
    <cfRule type="expression" dxfId="105" priority="99">
      <formula>$F$2="×"</formula>
    </cfRule>
  </conditionalFormatting>
  <conditionalFormatting sqref="A36">
    <cfRule type="expression" dxfId="104" priority="98">
      <formula>#REF!="×"</formula>
    </cfRule>
  </conditionalFormatting>
  <conditionalFormatting sqref="A39:A40 A42:C42">
    <cfRule type="expression" dxfId="103" priority="91">
      <formula>$F$2="×"</formula>
    </cfRule>
  </conditionalFormatting>
  <conditionalFormatting sqref="A41">
    <cfRule type="expression" dxfId="102" priority="90">
      <formula>#REF!="×"</formula>
    </cfRule>
  </conditionalFormatting>
  <conditionalFormatting sqref="A44:A45 A47:C47">
    <cfRule type="expression" dxfId="101" priority="83">
      <formula>$F$2="×"</formula>
    </cfRule>
  </conditionalFormatting>
  <conditionalFormatting sqref="A46">
    <cfRule type="expression" dxfId="100" priority="82">
      <formula>#REF!="×"</formula>
    </cfRule>
  </conditionalFormatting>
  <conditionalFormatting sqref="A49:A50 A52:C52">
    <cfRule type="expression" dxfId="99" priority="75">
      <formula>$F$2="×"</formula>
    </cfRule>
  </conditionalFormatting>
  <conditionalFormatting sqref="A51">
    <cfRule type="expression" dxfId="98" priority="74">
      <formula>#REF!="×"</formula>
    </cfRule>
  </conditionalFormatting>
  <conditionalFormatting sqref="A54:A55 A57:C57">
    <cfRule type="expression" dxfId="97" priority="67">
      <formula>$F$2="×"</formula>
    </cfRule>
  </conditionalFormatting>
  <conditionalFormatting sqref="A56">
    <cfRule type="expression" dxfId="96" priority="66">
      <formula>#REF!="×"</formula>
    </cfRule>
  </conditionalFormatting>
  <conditionalFormatting sqref="A12:E13 G12:K15 B14:D14 A15:C15 E15 G16 K16 A16:A17">
    <cfRule type="expression" dxfId="95" priority="131">
      <formula>$F$2="×"</formula>
    </cfRule>
  </conditionalFormatting>
  <conditionalFormatting sqref="B19:D21">
    <cfRule type="expression" dxfId="94" priority="126">
      <formula>$F$2="×"</formula>
    </cfRule>
  </conditionalFormatting>
  <conditionalFormatting sqref="B24:D26">
    <cfRule type="expression" dxfId="93" priority="118">
      <formula>$F$2="×"</formula>
    </cfRule>
  </conditionalFormatting>
  <conditionalFormatting sqref="B29:D31">
    <cfRule type="expression" dxfId="92" priority="110">
      <formula>$F$2="×"</formula>
    </cfRule>
  </conditionalFormatting>
  <conditionalFormatting sqref="B34:D36">
    <cfRule type="expression" dxfId="91" priority="102">
      <formula>$F$2="×"</formula>
    </cfRule>
  </conditionalFormatting>
  <conditionalFormatting sqref="B39:D41">
    <cfRule type="expression" dxfId="90" priority="94">
      <formula>$F$2="×"</formula>
    </cfRule>
  </conditionalFormatting>
  <conditionalFormatting sqref="B44:D46">
    <cfRule type="expression" dxfId="89" priority="86">
      <formula>$F$2="×"</formula>
    </cfRule>
  </conditionalFormatting>
  <conditionalFormatting sqref="B49:D51">
    <cfRule type="expression" dxfId="88" priority="78">
      <formula>$F$2="×"</formula>
    </cfRule>
  </conditionalFormatting>
  <conditionalFormatting sqref="B54:D56">
    <cfRule type="expression" dxfId="87" priority="70">
      <formula>$F$2="×"</formula>
    </cfRule>
  </conditionalFormatting>
  <conditionalFormatting sqref="D15">
    <cfRule type="expression" dxfId="86" priority="65">
      <formula>#REF!="×"</formula>
    </cfRule>
  </conditionalFormatting>
  <conditionalFormatting sqref="D22">
    <cfRule type="expression" dxfId="85" priority="64">
      <formula>#REF!="×"</formula>
    </cfRule>
  </conditionalFormatting>
  <conditionalFormatting sqref="D27">
    <cfRule type="expression" dxfId="84" priority="63">
      <formula>#REF!="×"</formula>
    </cfRule>
  </conditionalFormatting>
  <conditionalFormatting sqref="D32">
    <cfRule type="expression" dxfId="83" priority="62">
      <formula>#REF!="×"</formula>
    </cfRule>
  </conditionalFormatting>
  <conditionalFormatting sqref="D37">
    <cfRule type="expression" dxfId="82" priority="61">
      <formula>#REF!="×"</formula>
    </cfRule>
  </conditionalFormatting>
  <conditionalFormatting sqref="D42">
    <cfRule type="expression" dxfId="81" priority="60">
      <formula>#REF!="×"</formula>
    </cfRule>
  </conditionalFormatting>
  <conditionalFormatting sqref="D47">
    <cfRule type="expression" dxfId="80" priority="59">
      <formula>#REF!="×"</formula>
    </cfRule>
  </conditionalFormatting>
  <conditionalFormatting sqref="D52">
    <cfRule type="expression" dxfId="79" priority="58">
      <formula>#REF!="×"</formula>
    </cfRule>
  </conditionalFormatting>
  <conditionalFormatting sqref="D57">
    <cfRule type="expression" dxfId="78" priority="57">
      <formula>#REF!="×"</formula>
    </cfRule>
  </conditionalFormatting>
  <conditionalFormatting sqref="E19:E20 E22">
    <cfRule type="expression" dxfId="77" priority="124">
      <formula>$F$2="×"</formula>
    </cfRule>
  </conditionalFormatting>
  <conditionalFormatting sqref="E24:E25 E27">
    <cfRule type="expression" dxfId="76" priority="116">
      <formula>$F$2="×"</formula>
    </cfRule>
  </conditionalFormatting>
  <conditionalFormatting sqref="E29:E30 E32">
    <cfRule type="expression" dxfId="75" priority="108">
      <formula>$F$2="×"</formula>
    </cfRule>
  </conditionalFormatting>
  <conditionalFormatting sqref="E34:E35 E37">
    <cfRule type="expression" dxfId="74" priority="100">
      <formula>$F$2="×"</formula>
    </cfRule>
  </conditionalFormatting>
  <conditionalFormatting sqref="E39:E40 E42">
    <cfRule type="expression" dxfId="73" priority="92">
      <formula>$F$2="×"</formula>
    </cfRule>
  </conditionalFormatting>
  <conditionalFormatting sqref="E44:E45 E47">
    <cfRule type="expression" dxfId="72" priority="84">
      <formula>$F$2="×"</formula>
    </cfRule>
  </conditionalFormatting>
  <conditionalFormatting sqref="E49:E50 E52">
    <cfRule type="expression" dxfId="71" priority="76">
      <formula>$F$2="×"</formula>
    </cfRule>
  </conditionalFormatting>
  <conditionalFormatting sqref="E54:E55 E57">
    <cfRule type="expression" dxfId="70" priority="68">
      <formula>$F$2="×"</formula>
    </cfRule>
  </conditionalFormatting>
  <conditionalFormatting sqref="G49:K52">
    <cfRule type="expression" dxfId="69" priority="77">
      <formula>$F$2="×"</formula>
    </cfRule>
  </conditionalFormatting>
  <conditionalFormatting sqref="G54:K57">
    <cfRule type="expression" dxfId="68" priority="69">
      <formula>$F$2="×"</formula>
    </cfRule>
  </conditionalFormatting>
  <conditionalFormatting sqref="G19:L22">
    <cfRule type="expression" dxfId="67" priority="55">
      <formula>$F$2="×"</formula>
    </cfRule>
  </conditionalFormatting>
  <conditionalFormatting sqref="G24:L27">
    <cfRule type="expression" dxfId="66" priority="54">
      <formula>$F$2="×"</formula>
    </cfRule>
  </conditionalFormatting>
  <conditionalFormatting sqref="G29:L32">
    <cfRule type="expression" dxfId="65" priority="53">
      <formula>$F$2="×"</formula>
    </cfRule>
  </conditionalFormatting>
  <conditionalFormatting sqref="G34:L37">
    <cfRule type="expression" dxfId="64" priority="52">
      <formula>$F$2="×"</formula>
    </cfRule>
  </conditionalFormatting>
  <conditionalFormatting sqref="G39:L42">
    <cfRule type="expression" dxfId="63" priority="51">
      <formula>$F$2="×"</formula>
    </cfRule>
  </conditionalFormatting>
  <conditionalFormatting sqref="G44:L47">
    <cfRule type="expression" dxfId="62" priority="50">
      <formula>$F$2="×"</formula>
    </cfRule>
  </conditionalFormatting>
  <conditionalFormatting sqref="L12:L16">
    <cfRule type="expression" dxfId="61" priority="56">
      <formula>$F$2="×"</formula>
    </cfRule>
  </conditionalFormatting>
  <conditionalFormatting sqref="M14">
    <cfRule type="expression" dxfId="60" priority="48">
      <formula>#REF!="×"</formula>
    </cfRule>
  </conditionalFormatting>
  <conditionalFormatting sqref="M21">
    <cfRule type="expression" dxfId="59" priority="46">
      <formula>#REF!="×"</formula>
    </cfRule>
  </conditionalFormatting>
  <conditionalFormatting sqref="M24:M25 M27:O27">
    <cfRule type="expression" dxfId="58" priority="42">
      <formula>$F$2="×"</formula>
    </cfRule>
  </conditionalFormatting>
  <conditionalFormatting sqref="M26">
    <cfRule type="expression" dxfId="57" priority="41">
      <formula>#REF!="×"</formula>
    </cfRule>
  </conditionalFormatting>
  <conditionalFormatting sqref="M29:M30 M32:O32">
    <cfRule type="expression" dxfId="56" priority="37">
      <formula>$F$2="×"</formula>
    </cfRule>
  </conditionalFormatting>
  <conditionalFormatting sqref="M31">
    <cfRule type="expression" dxfId="55" priority="36">
      <formula>#REF!="×"</formula>
    </cfRule>
  </conditionalFormatting>
  <conditionalFormatting sqref="M34:M35 M37:O37">
    <cfRule type="expression" dxfId="54" priority="32">
      <formula>$F$2="×"</formula>
    </cfRule>
  </conditionalFormatting>
  <conditionalFormatting sqref="M36">
    <cfRule type="expression" dxfId="53" priority="31">
      <formula>#REF!="×"</formula>
    </cfRule>
  </conditionalFormatting>
  <conditionalFormatting sqref="M39:M40 M42:O42">
    <cfRule type="expression" dxfId="52" priority="27">
      <formula>$F$2="×"</formula>
    </cfRule>
  </conditionalFormatting>
  <conditionalFormatting sqref="M41">
    <cfRule type="expression" dxfId="51" priority="26">
      <formula>#REF!="×"</formula>
    </cfRule>
  </conditionalFormatting>
  <conditionalFormatting sqref="M44:M45 M47:O47">
    <cfRule type="expression" dxfId="50" priority="22">
      <formula>$F$2="×"</formula>
    </cfRule>
  </conditionalFormatting>
  <conditionalFormatting sqref="M46">
    <cfRule type="expression" dxfId="49" priority="21">
      <formula>#REF!="×"</formula>
    </cfRule>
  </conditionalFormatting>
  <conditionalFormatting sqref="M49:M50 M52:O52">
    <cfRule type="expression" dxfId="48" priority="17">
      <formula>$F$2="×"</formula>
    </cfRule>
  </conditionalFormatting>
  <conditionalFormatting sqref="M51">
    <cfRule type="expression" dxfId="47" priority="16">
      <formula>#REF!="×"</formula>
    </cfRule>
  </conditionalFormatting>
  <conditionalFormatting sqref="M54:M55 M57:O57">
    <cfRule type="expression" dxfId="46" priority="12">
      <formula>$F$2="×"</formula>
    </cfRule>
  </conditionalFormatting>
  <conditionalFormatting sqref="M56">
    <cfRule type="expression" dxfId="45" priority="11">
      <formula>#REF!="×"</formula>
    </cfRule>
  </conditionalFormatting>
  <conditionalFormatting sqref="M12:Q13 S12:W15 N14:P14 M15:O15 Q15 S16 W16 M16:M17">
    <cfRule type="expression" dxfId="44" priority="49">
      <formula>$F$2="×"</formula>
    </cfRule>
  </conditionalFormatting>
  <conditionalFormatting sqref="M19:Q20 N21:P21 M22:O22 Q22">
    <cfRule type="expression" dxfId="43" priority="2">
      <formula>$F$2="×"</formula>
    </cfRule>
  </conditionalFormatting>
  <conditionalFormatting sqref="N24:P26">
    <cfRule type="expression" dxfId="42" priority="45">
      <formula>$F$2="×"</formula>
    </cfRule>
  </conditionalFormatting>
  <conditionalFormatting sqref="N29:P31">
    <cfRule type="expression" dxfId="41" priority="40">
      <formula>$F$2="×"</formula>
    </cfRule>
  </conditionalFormatting>
  <conditionalFormatting sqref="N34:P36">
    <cfRule type="expression" dxfId="40" priority="35">
      <formula>$F$2="×"</formula>
    </cfRule>
  </conditionalFormatting>
  <conditionalFormatting sqref="N39:P41">
    <cfRule type="expression" dxfId="39" priority="30">
      <formula>$F$2="×"</formula>
    </cfRule>
  </conditionalFormatting>
  <conditionalFormatting sqref="N44:P46">
    <cfRule type="expression" dxfId="38" priority="25">
      <formula>$F$2="×"</formula>
    </cfRule>
  </conditionalFormatting>
  <conditionalFormatting sqref="N49:P51">
    <cfRule type="expression" dxfId="37" priority="20">
      <formula>$F$2="×"</formula>
    </cfRule>
  </conditionalFormatting>
  <conditionalFormatting sqref="N54:P56">
    <cfRule type="expression" dxfId="36" priority="15">
      <formula>$F$2="×"</formula>
    </cfRule>
  </conditionalFormatting>
  <conditionalFormatting sqref="P15">
    <cfRule type="expression" dxfId="35" priority="10">
      <formula>#REF!="×"</formula>
    </cfRule>
  </conditionalFormatting>
  <conditionalFormatting sqref="P22">
    <cfRule type="expression" dxfId="34" priority="1">
      <formula>#REF!="×"</formula>
    </cfRule>
  </conditionalFormatting>
  <conditionalFormatting sqref="P27">
    <cfRule type="expression" dxfId="33" priority="9">
      <formula>#REF!="×"</formula>
    </cfRule>
  </conditionalFormatting>
  <conditionalFormatting sqref="P32">
    <cfRule type="expression" dxfId="32" priority="8">
      <formula>#REF!="×"</formula>
    </cfRule>
  </conditionalFormatting>
  <conditionalFormatting sqref="P37">
    <cfRule type="expression" dxfId="31" priority="7">
      <formula>#REF!="×"</formula>
    </cfRule>
  </conditionalFormatting>
  <conditionalFormatting sqref="P42">
    <cfRule type="expression" dxfId="30" priority="6">
      <formula>#REF!="×"</formula>
    </cfRule>
  </conditionalFormatting>
  <conditionalFormatting sqref="P47">
    <cfRule type="expression" dxfId="29" priority="5">
      <formula>#REF!="×"</formula>
    </cfRule>
  </conditionalFormatting>
  <conditionalFormatting sqref="P52">
    <cfRule type="expression" dxfId="28" priority="4">
      <formula>#REF!="×"</formula>
    </cfRule>
  </conditionalFormatting>
  <conditionalFormatting sqref="P57">
    <cfRule type="expression" dxfId="27" priority="3">
      <formula>#REF!="×"</formula>
    </cfRule>
  </conditionalFormatting>
  <conditionalFormatting sqref="Q24:Q25 Q27">
    <cfRule type="expression" dxfId="26" priority="43">
      <formula>$F$2="×"</formula>
    </cfRule>
  </conditionalFormatting>
  <conditionalFormatting sqref="Q29:Q30 Q32">
    <cfRule type="expression" dxfId="25" priority="38">
      <formula>$F$2="×"</formula>
    </cfRule>
  </conditionalFormatting>
  <conditionalFormatting sqref="Q34:Q35 Q37">
    <cfRule type="expression" dxfId="24" priority="33">
      <formula>$F$2="×"</formula>
    </cfRule>
  </conditionalFormatting>
  <conditionalFormatting sqref="Q39:Q40 Q42">
    <cfRule type="expression" dxfId="23" priority="28">
      <formula>$F$2="×"</formula>
    </cfRule>
  </conditionalFormatting>
  <conditionalFormatting sqref="Q44:Q45 Q47">
    <cfRule type="expression" dxfId="22" priority="23">
      <formula>$F$2="×"</formula>
    </cfRule>
  </conditionalFormatting>
  <conditionalFormatting sqref="Q49:Q50 Q52">
    <cfRule type="expression" dxfId="21" priority="18">
      <formula>$F$2="×"</formula>
    </cfRule>
  </conditionalFormatting>
  <conditionalFormatting sqref="Q54:Q55 Q57">
    <cfRule type="expression" dxfId="20" priority="13">
      <formula>$F$2="×"</formula>
    </cfRule>
  </conditionalFormatting>
  <conditionalFormatting sqref="S19:W22">
    <cfRule type="expression" dxfId="19" priority="47">
      <formula>$F$2="×"</formula>
    </cfRule>
  </conditionalFormatting>
  <conditionalFormatting sqref="S24:W27">
    <cfRule type="expression" dxfId="18" priority="44">
      <formula>$F$2="×"</formula>
    </cfRule>
  </conditionalFormatting>
  <conditionalFormatting sqref="S29:W32">
    <cfRule type="expression" dxfId="17" priority="39">
      <formula>$F$2="×"</formula>
    </cfRule>
  </conditionalFormatting>
  <conditionalFormatting sqref="S34:W37">
    <cfRule type="expression" dxfId="16" priority="34">
      <formula>$F$2="×"</formula>
    </cfRule>
  </conditionalFormatting>
  <conditionalFormatting sqref="S39:W42">
    <cfRule type="expression" dxfId="15" priority="29">
      <formula>$F$2="×"</formula>
    </cfRule>
  </conditionalFormatting>
  <conditionalFormatting sqref="S44:W47">
    <cfRule type="expression" dxfId="14" priority="24">
      <formula>$F$2="×"</formula>
    </cfRule>
  </conditionalFormatting>
  <conditionalFormatting sqref="S49:W52">
    <cfRule type="expression" dxfId="13" priority="19">
      <formula>$F$2="×"</formula>
    </cfRule>
  </conditionalFormatting>
  <conditionalFormatting sqref="S54:W57">
    <cfRule type="expression" dxfId="12" priority="14">
      <formula>$F$2="×"</formula>
    </cfRule>
  </conditionalFormatting>
  <dataValidations count="5">
    <dataValidation type="list" allowBlank="1" showInputMessage="1" showErrorMessage="1" sqref="R8:R9 F8:F9" xr:uid="{93865C2F-0CE5-4BB4-A317-BB44A9CC7947}">
      <formula1>"〇,×"</formula1>
    </dataValidation>
    <dataValidation type="list" allowBlank="1" showInputMessage="1" showErrorMessage="1" sqref="J57 J27 J52 J22 J42 J15 J37 J47 J32 V57 V27 V52 V22 V42 V15 V37 V47 V32" xr:uid="{308E7119-B00E-45CC-9F9E-E81E45A0813D}">
      <formula1>#REF!</formula1>
    </dataValidation>
    <dataValidation type="list" allowBlank="1" showInputMessage="1" showErrorMessage="1" sqref="D15 D22 D27 D32 D37 D42 D47 D52 D57 P15 P57 P27 P32 P37 P42 P47 P52 P22" xr:uid="{7E9ED91F-E72B-4D75-BB81-DEAE3C4F9828}">
      <formula1>"4,3,2,1,0"</formula1>
    </dataValidation>
    <dataValidation type="custom" allowBlank="1" showInputMessage="1" showErrorMessage="1" sqref="K7" xr:uid="{4EE2C059-72D3-4B18-B49A-D8B3A909566B}">
      <formula1>MOD(K7,1000)=0</formula1>
    </dataValidation>
    <dataValidation type="whole" imeMode="halfAlpha" allowBlank="1" showInputMessage="1" showErrorMessage="1" sqref="F6" xr:uid="{3FD744E9-A77F-495B-9B3C-9277A23B8CBF}">
      <formula1>2810000000</formula1>
      <formula2>2869999999</formula2>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6" max="22" man="1"/>
    <brk id="27" max="22" man="1"/>
    <brk id="37" max="22" man="1"/>
    <brk id="47" max="22" man="1"/>
  </rowBreaks>
  <colBreaks count="1" manualBreakCount="1">
    <brk id="11" max="5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750C-5888-4450-8DE1-C34732A03B35}">
  <sheetPr>
    <tabColor rgb="FFFF0000"/>
    <pageSetUpPr fitToPage="1"/>
  </sheetPr>
  <dimension ref="A1:I32"/>
  <sheetViews>
    <sheetView showGridLines="0" view="pageBreakPreview" zoomScale="70" zoomScaleNormal="114" zoomScaleSheetLayoutView="70" workbookViewId="0"/>
  </sheetViews>
  <sheetFormatPr defaultColWidth="8.25" defaultRowHeight="14.25"/>
  <cols>
    <col min="1" max="1" width="2.5" style="84" customWidth="1"/>
    <col min="2" max="2" width="2.625" style="84" customWidth="1"/>
    <col min="3" max="3" width="31" style="84" customWidth="1"/>
    <col min="4" max="4" width="8.75" style="84" customWidth="1"/>
    <col min="5" max="5" width="26.625" style="84" customWidth="1"/>
    <col min="6" max="6" width="12.875" style="84" customWidth="1"/>
    <col min="7" max="7" width="25" style="84" customWidth="1"/>
    <col min="8" max="8" width="3.375" style="84" customWidth="1"/>
    <col min="9" max="9" width="4.125" style="84" customWidth="1"/>
    <col min="10" max="11" width="8.25" style="84"/>
    <col min="12" max="12" width="45.625" style="84" customWidth="1"/>
    <col min="13" max="16384" width="8.25" style="84"/>
  </cols>
  <sheetData>
    <row r="1" spans="1:9">
      <c r="A1" s="83"/>
      <c r="B1" s="83"/>
      <c r="C1" s="83"/>
      <c r="D1" s="83"/>
      <c r="E1" s="83"/>
      <c r="F1" s="83"/>
      <c r="G1" s="83"/>
      <c r="H1" s="83"/>
      <c r="I1" s="83"/>
    </row>
    <row r="2" spans="1:9" ht="21">
      <c r="A2" s="191" t="s">
        <v>142</v>
      </c>
      <c r="B2" s="191"/>
      <c r="C2" s="191"/>
      <c r="D2" s="191"/>
      <c r="E2" s="191"/>
      <c r="F2" s="191"/>
      <c r="G2" s="191"/>
      <c r="H2" s="191"/>
      <c r="I2" s="191"/>
    </row>
    <row r="3" spans="1:9">
      <c r="A3" s="83"/>
      <c r="B3" s="83"/>
      <c r="C3" s="83"/>
      <c r="D3" s="83"/>
      <c r="E3" s="83"/>
      <c r="F3" s="83"/>
      <c r="G3" s="83"/>
      <c r="H3" s="83"/>
      <c r="I3" s="83"/>
    </row>
    <row r="4" spans="1:9" ht="18.75">
      <c r="A4" s="83"/>
      <c r="B4" s="85" t="s">
        <v>126</v>
      </c>
      <c r="C4" s="83"/>
      <c r="D4" s="83"/>
      <c r="E4" s="83"/>
      <c r="F4" s="83"/>
      <c r="G4" s="83"/>
      <c r="H4" s="83"/>
      <c r="I4" s="83"/>
    </row>
    <row r="5" spans="1:9">
      <c r="A5" s="83"/>
      <c r="B5" s="83"/>
      <c r="C5" s="83"/>
      <c r="D5" s="83"/>
      <c r="E5" s="83"/>
      <c r="F5" s="83"/>
      <c r="G5" s="83"/>
      <c r="H5" s="83"/>
      <c r="I5" s="83"/>
    </row>
    <row r="6" spans="1:9" ht="18.75">
      <c r="A6" s="83"/>
      <c r="B6" s="85" t="s">
        <v>127</v>
      </c>
      <c r="C6" s="83"/>
      <c r="D6" s="83"/>
      <c r="E6" s="83"/>
      <c r="F6" s="83"/>
      <c r="G6" s="83"/>
      <c r="H6" s="83"/>
      <c r="I6" s="83"/>
    </row>
    <row r="7" spans="1:9" ht="6.75" customHeight="1">
      <c r="A7" s="83"/>
      <c r="B7" s="86"/>
      <c r="C7" s="83"/>
      <c r="D7" s="83"/>
      <c r="E7" s="83"/>
      <c r="F7" s="83"/>
      <c r="G7" s="83"/>
      <c r="H7" s="83"/>
      <c r="I7" s="83"/>
    </row>
    <row r="8" spans="1:9">
      <c r="A8" s="83"/>
      <c r="B8" s="87"/>
      <c r="C8" s="88"/>
      <c r="D8" s="88"/>
      <c r="E8" s="88"/>
      <c r="F8" s="88"/>
      <c r="G8" s="88"/>
      <c r="H8" s="89"/>
      <c r="I8" s="83"/>
    </row>
    <row r="9" spans="1:9" ht="38.25" customHeight="1">
      <c r="A9" s="83"/>
      <c r="B9" s="90"/>
      <c r="C9" s="91" t="s">
        <v>128</v>
      </c>
      <c r="D9" s="92"/>
      <c r="E9" s="91" t="s">
        <v>129</v>
      </c>
      <c r="F9" s="92"/>
      <c r="G9" s="93" t="s">
        <v>130</v>
      </c>
      <c r="H9" s="94"/>
      <c r="I9" s="83"/>
    </row>
    <row r="10" spans="1:9" ht="25.5" customHeight="1">
      <c r="A10" s="83"/>
      <c r="B10" s="90"/>
      <c r="C10" s="95">
        <f>C13-C16</f>
        <v>0</v>
      </c>
      <c r="D10" s="92" t="s">
        <v>131</v>
      </c>
      <c r="E10" s="96">
        <v>72000</v>
      </c>
      <c r="F10" s="92" t="s">
        <v>132</v>
      </c>
      <c r="G10" s="97">
        <f>IF(AND(C10&gt;=3,C10&lt;=19),C10*E10,0)</f>
        <v>0</v>
      </c>
      <c r="H10" s="94"/>
      <c r="I10" s="83"/>
    </row>
    <row r="11" spans="1:9">
      <c r="A11" s="83"/>
      <c r="B11" s="90"/>
      <c r="C11" s="98"/>
      <c r="D11" s="92"/>
      <c r="E11" s="99"/>
      <c r="F11" s="92"/>
      <c r="G11" s="99"/>
      <c r="H11" s="94"/>
      <c r="I11" s="83"/>
    </row>
    <row r="12" spans="1:9" ht="38.25" customHeight="1">
      <c r="A12" s="83"/>
      <c r="B12" s="90"/>
      <c r="C12" s="91" t="s">
        <v>133</v>
      </c>
      <c r="D12" s="92"/>
      <c r="E12" s="91" t="s">
        <v>134</v>
      </c>
      <c r="F12" s="92"/>
      <c r="G12" s="93" t="s">
        <v>130</v>
      </c>
      <c r="H12" s="94"/>
      <c r="I12" s="83"/>
    </row>
    <row r="13" spans="1:9" ht="25.5" customHeight="1">
      <c r="A13" s="83"/>
      <c r="B13" s="90"/>
      <c r="C13" s="100">
        <v>0</v>
      </c>
      <c r="D13" s="92"/>
      <c r="E13" s="96">
        <v>150000</v>
      </c>
      <c r="F13" s="92" t="s">
        <v>132</v>
      </c>
      <c r="G13" s="97">
        <f>IF(AND(C10&lt;=2,1&lt;=C10),150000,0)</f>
        <v>0</v>
      </c>
      <c r="H13" s="94"/>
      <c r="I13" s="83"/>
    </row>
    <row r="14" spans="1:9">
      <c r="A14" s="83"/>
      <c r="B14" s="90"/>
      <c r="C14" s="98"/>
      <c r="D14" s="92"/>
      <c r="E14" s="99"/>
      <c r="F14" s="92"/>
      <c r="G14" s="99"/>
      <c r="H14" s="94"/>
      <c r="I14" s="83"/>
    </row>
    <row r="15" spans="1:9" ht="48.75" customHeight="1">
      <c r="A15" s="83"/>
      <c r="B15" s="90"/>
      <c r="C15" s="91" t="s">
        <v>135</v>
      </c>
      <c r="D15" s="92"/>
      <c r="E15" s="99"/>
      <c r="F15" s="92"/>
      <c r="G15" s="101"/>
      <c r="H15" s="94"/>
      <c r="I15" s="83"/>
    </row>
    <row r="16" spans="1:9" ht="25.5" customHeight="1">
      <c r="A16" s="83"/>
      <c r="B16" s="90"/>
      <c r="C16" s="100">
        <v>0</v>
      </c>
      <c r="D16" s="83"/>
      <c r="E16" s="83"/>
      <c r="F16" s="83"/>
      <c r="G16" s="101"/>
      <c r="H16" s="94"/>
      <c r="I16" s="83"/>
    </row>
    <row r="17" spans="1:9" ht="13.5" customHeight="1">
      <c r="A17" s="83"/>
      <c r="B17" s="102"/>
      <c r="C17" s="103"/>
      <c r="D17" s="104"/>
      <c r="E17" s="104"/>
      <c r="F17" s="104"/>
      <c r="G17" s="105"/>
      <c r="H17" s="106"/>
      <c r="I17" s="83"/>
    </row>
    <row r="18" spans="1:9" ht="33.75" customHeight="1">
      <c r="A18" s="83"/>
      <c r="B18" s="85" t="s">
        <v>136</v>
      </c>
      <c r="C18" s="98"/>
      <c r="D18" s="83"/>
      <c r="E18" s="83"/>
      <c r="F18" s="83"/>
      <c r="G18" s="101"/>
      <c r="H18" s="83"/>
      <c r="I18" s="83"/>
    </row>
    <row r="19" spans="1:9" ht="15.75" customHeight="1">
      <c r="A19" s="83"/>
      <c r="B19" s="83"/>
      <c r="C19" s="98"/>
      <c r="D19" s="83"/>
      <c r="E19" s="83"/>
      <c r="F19" s="83"/>
      <c r="G19" s="101"/>
      <c r="H19" s="83"/>
      <c r="I19" s="83"/>
    </row>
    <row r="20" spans="1:9" ht="18.75">
      <c r="A20" s="83"/>
      <c r="B20" s="86" t="s">
        <v>137</v>
      </c>
      <c r="C20" s="98"/>
      <c r="D20" s="83"/>
      <c r="E20" s="83"/>
      <c r="F20" s="83"/>
      <c r="G20" s="101"/>
      <c r="H20" s="83"/>
      <c r="I20" s="83"/>
    </row>
    <row r="21" spans="1:9" ht="8.25" customHeight="1">
      <c r="A21" s="83"/>
      <c r="B21" s="86"/>
      <c r="C21" s="98"/>
      <c r="D21" s="83"/>
      <c r="E21" s="83"/>
      <c r="F21" s="83"/>
      <c r="G21" s="101"/>
      <c r="H21" s="83"/>
      <c r="I21" s="83"/>
    </row>
    <row r="22" spans="1:9">
      <c r="A22" s="83"/>
      <c r="B22" s="107"/>
      <c r="C22" s="88"/>
      <c r="D22" s="88"/>
      <c r="E22" s="88"/>
      <c r="F22" s="88"/>
      <c r="G22" s="88"/>
      <c r="H22" s="89"/>
      <c r="I22" s="83"/>
    </row>
    <row r="23" spans="1:9" ht="93.75" customHeight="1" thickBot="1">
      <c r="A23" s="83"/>
      <c r="B23" s="90"/>
      <c r="C23" s="108" t="s">
        <v>138</v>
      </c>
      <c r="D23" s="92"/>
      <c r="E23" s="91" t="s">
        <v>139</v>
      </c>
      <c r="F23" s="92"/>
      <c r="G23" s="93" t="s">
        <v>130</v>
      </c>
      <c r="H23" s="94"/>
      <c r="I23" s="83"/>
    </row>
    <row r="24" spans="1:9" ht="25.5" customHeight="1" thickBot="1">
      <c r="A24" s="83"/>
      <c r="B24" s="90"/>
      <c r="C24" s="109"/>
      <c r="D24" s="92" t="s">
        <v>131</v>
      </c>
      <c r="E24" s="96">
        <v>145000</v>
      </c>
      <c r="F24" s="92" t="s">
        <v>132</v>
      </c>
      <c r="G24" s="97">
        <f>IF(C24="○",E24,0)</f>
        <v>0</v>
      </c>
      <c r="H24" s="94"/>
      <c r="I24" s="83"/>
    </row>
    <row r="25" spans="1:9">
      <c r="A25" s="83"/>
      <c r="B25" s="90"/>
      <c r="C25" s="98"/>
      <c r="D25" s="92"/>
      <c r="E25" s="99"/>
      <c r="F25" s="92"/>
      <c r="G25" s="99"/>
      <c r="H25" s="94"/>
      <c r="I25" s="83"/>
    </row>
    <row r="26" spans="1:9" ht="99" customHeight="1" thickBot="1">
      <c r="A26" s="83"/>
      <c r="B26" s="90"/>
      <c r="C26" s="108" t="s">
        <v>140</v>
      </c>
      <c r="D26" s="92"/>
      <c r="E26" s="91" t="s">
        <v>139</v>
      </c>
      <c r="F26" s="92"/>
      <c r="G26" s="93" t="s">
        <v>130</v>
      </c>
      <c r="H26" s="94"/>
      <c r="I26" s="83"/>
    </row>
    <row r="27" spans="1:9" ht="25.5" customHeight="1" thickBot="1">
      <c r="A27" s="83"/>
      <c r="B27" s="90"/>
      <c r="C27" s="109"/>
      <c r="D27" s="92" t="s">
        <v>131</v>
      </c>
      <c r="E27" s="96">
        <v>105000</v>
      </c>
      <c r="F27" s="92" t="s">
        <v>132</v>
      </c>
      <c r="G27" s="97">
        <f>IF(C27="○",E27,0)</f>
        <v>0</v>
      </c>
      <c r="H27" s="94"/>
      <c r="I27" s="83"/>
    </row>
    <row r="28" spans="1:9">
      <c r="A28" s="83"/>
      <c r="B28" s="90"/>
      <c r="C28" s="98"/>
      <c r="D28" s="92"/>
      <c r="E28" s="99"/>
      <c r="F28" s="92"/>
      <c r="G28" s="99"/>
      <c r="H28" s="94"/>
      <c r="I28" s="83"/>
    </row>
    <row r="29" spans="1:9" ht="90" customHeight="1" thickBot="1">
      <c r="A29" s="83"/>
      <c r="B29" s="90"/>
      <c r="C29" s="108" t="s">
        <v>141</v>
      </c>
      <c r="D29" s="92"/>
      <c r="E29" s="91" t="s">
        <v>139</v>
      </c>
      <c r="F29" s="92"/>
      <c r="G29" s="93" t="s">
        <v>130</v>
      </c>
      <c r="H29" s="94"/>
      <c r="I29" s="83"/>
    </row>
    <row r="30" spans="1:9" ht="25.5" customHeight="1" thickBot="1">
      <c r="A30" s="83"/>
      <c r="B30" s="90"/>
      <c r="C30" s="109"/>
      <c r="D30" s="92" t="s">
        <v>131</v>
      </c>
      <c r="E30" s="96">
        <v>70000</v>
      </c>
      <c r="F30" s="92" t="s">
        <v>132</v>
      </c>
      <c r="G30" s="97">
        <f>IF(C30="○",E30,0)</f>
        <v>0</v>
      </c>
      <c r="H30" s="94"/>
      <c r="I30" s="83"/>
    </row>
    <row r="31" spans="1:9" ht="18.75">
      <c r="A31" s="83"/>
      <c r="B31" s="102"/>
      <c r="C31" s="110" t="str">
        <f>IF(COUNTIF(C24:C30,"○")&gt;=2,"〇は一つしか選択できません","")</f>
        <v/>
      </c>
      <c r="D31" s="104"/>
      <c r="E31" s="104"/>
      <c r="F31" s="104"/>
      <c r="G31" s="111"/>
      <c r="H31" s="106"/>
      <c r="I31" s="83"/>
    </row>
    <row r="32" spans="1:9">
      <c r="A32" s="83"/>
      <c r="B32" s="83"/>
      <c r="C32" s="83"/>
      <c r="D32" s="83"/>
      <c r="E32" s="83"/>
      <c r="F32" s="83"/>
      <c r="G32" s="83"/>
      <c r="H32" s="83"/>
      <c r="I32" s="83"/>
    </row>
  </sheetData>
  <sheetProtection algorithmName="SHA-512" hashValue="L0VW1ilNDqFQFBM0irqs4sK6YdgpV513BR873s0EZTr8HGs8/KRQ72iaLZPurPSqgGu/1I3BfradjDps5P0Qgg==" saltValue="tQ5Ar4bZSaoqnS0amah2Rw==" spinCount="100000" sheet="1" objects="1" scenarios="1"/>
  <mergeCells count="1">
    <mergeCell ref="A2:I2"/>
  </mergeCells>
  <phoneticPr fontId="31"/>
  <conditionalFormatting sqref="C24 C27 C30">
    <cfRule type="expression" dxfId="11" priority="2">
      <formula>COUNTIF($C$24:$C$30,"○")&gt;=2</formula>
    </cfRule>
  </conditionalFormatting>
  <conditionalFormatting sqref="C24">
    <cfRule type="containsBlanks" dxfId="10" priority="1">
      <formula>LEN(TRIM(C24))=0</formula>
    </cfRule>
    <cfRule type="containsBlanks" dxfId="9" priority="5">
      <formula>LEN(TRIM(C24))=0</formula>
    </cfRule>
  </conditionalFormatting>
  <conditionalFormatting sqref="C27">
    <cfRule type="containsBlanks" dxfId="8" priority="4">
      <formula>LEN(TRIM(C27))=0</formula>
    </cfRule>
  </conditionalFormatting>
  <conditionalFormatting sqref="C30">
    <cfRule type="containsBlanks" dxfId="7" priority="3">
      <formula>LEN(TRIM(C30))=0</formula>
    </cfRule>
  </conditionalFormatting>
  <dataValidations count="1">
    <dataValidation type="list" showInputMessage="1" showErrorMessage="1" sqref="C30 C27 C24" xr:uid="{2DC1FAE4-2AA4-4E50-BAE4-3355CCCEF901}">
      <formula1>"○,"</formula1>
    </dataValidation>
  </dataValidations>
  <printOptions horizontalCentered="1"/>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897F-2F39-48F7-A3A1-D070B94C37D8}">
  <sheetPr>
    <tabColor rgb="FFFFC000"/>
  </sheetPr>
  <dimension ref="A1:S35"/>
  <sheetViews>
    <sheetView view="pageBreakPreview" zoomScale="70" zoomScaleNormal="115" zoomScaleSheetLayoutView="70" workbookViewId="0"/>
  </sheetViews>
  <sheetFormatPr defaultColWidth="9" defaultRowHeight="13.5"/>
  <cols>
    <col min="1" max="1" width="37.875" style="20" customWidth="1"/>
    <col min="2" max="5" width="15.125" style="71" customWidth="1"/>
    <col min="6" max="6" width="16.5" style="71" customWidth="1"/>
    <col min="7" max="7" width="23.5" style="71" customWidth="1"/>
    <col min="8" max="8" width="18.875" style="71" customWidth="1"/>
    <col min="9" max="9" width="25.625" style="20" customWidth="1"/>
    <col min="10" max="10" width="2" style="128" customWidth="1"/>
    <col min="11" max="11" width="37.875" style="20" customWidth="1"/>
    <col min="12" max="15" width="15.125" style="71" customWidth="1"/>
    <col min="16" max="16" width="16.5" style="71" customWidth="1"/>
    <col min="17" max="17" width="23.5" style="71" customWidth="1"/>
    <col min="18" max="18" width="18.875" style="71" customWidth="1"/>
    <col min="19" max="19" width="25.625" style="20" customWidth="1"/>
    <col min="20" max="25" width="9" style="20" customWidth="1"/>
    <col min="26" max="16384" width="9" style="20"/>
  </cols>
  <sheetData>
    <row r="1" spans="1:19" ht="73.5" customHeight="1">
      <c r="A1" s="112" t="s">
        <v>179</v>
      </c>
      <c r="B1" s="192" t="s">
        <v>180</v>
      </c>
      <c r="C1" s="193"/>
      <c r="D1" s="193"/>
      <c r="E1" s="193"/>
      <c r="F1" s="193"/>
      <c r="G1" s="193"/>
      <c r="H1" s="193"/>
      <c r="I1" s="113"/>
      <c r="J1" s="114"/>
      <c r="K1" s="112" t="s">
        <v>179</v>
      </c>
      <c r="L1" s="192" t="s">
        <v>180</v>
      </c>
      <c r="M1" s="193"/>
      <c r="N1" s="193"/>
      <c r="O1" s="193"/>
      <c r="P1" s="193"/>
      <c r="Q1" s="193"/>
      <c r="R1" s="193"/>
      <c r="S1" s="113"/>
    </row>
    <row r="2" spans="1:19" ht="41.25" customHeight="1">
      <c r="A2" s="194" t="s">
        <v>109</v>
      </c>
      <c r="B2" s="195"/>
      <c r="C2" s="195"/>
      <c r="D2" s="195"/>
      <c r="E2" s="195"/>
      <c r="F2" s="195"/>
      <c r="G2" s="195"/>
      <c r="H2" s="195"/>
      <c r="I2" s="196" t="s">
        <v>54</v>
      </c>
      <c r="J2" s="115"/>
      <c r="K2" s="194" t="s">
        <v>109</v>
      </c>
      <c r="L2" s="195"/>
      <c r="M2" s="195"/>
      <c r="N2" s="195"/>
      <c r="O2" s="195"/>
      <c r="P2" s="195"/>
      <c r="Q2" s="195"/>
      <c r="R2" s="195"/>
      <c r="S2" s="202" t="s">
        <v>54</v>
      </c>
    </row>
    <row r="3" spans="1:19" ht="72.75" customHeight="1">
      <c r="A3" s="151" t="s">
        <v>113</v>
      </c>
      <c r="B3" s="152" t="s">
        <v>101</v>
      </c>
      <c r="C3" s="152" t="s">
        <v>102</v>
      </c>
      <c r="D3" s="152" t="s">
        <v>100</v>
      </c>
      <c r="E3" s="152" t="s">
        <v>103</v>
      </c>
      <c r="F3" s="152" t="s">
        <v>104</v>
      </c>
      <c r="G3" s="152" t="s">
        <v>106</v>
      </c>
      <c r="H3" s="152" t="s">
        <v>105</v>
      </c>
      <c r="I3" s="197"/>
      <c r="J3" s="117"/>
      <c r="K3" s="116" t="s">
        <v>113</v>
      </c>
      <c r="L3" s="62" t="s">
        <v>101</v>
      </c>
      <c r="M3" s="62" t="s">
        <v>102</v>
      </c>
      <c r="N3" s="62" t="s">
        <v>100</v>
      </c>
      <c r="O3" s="62" t="s">
        <v>103</v>
      </c>
      <c r="P3" s="62" t="s">
        <v>104</v>
      </c>
      <c r="Q3" s="62" t="s">
        <v>106</v>
      </c>
      <c r="R3" s="62" t="s">
        <v>105</v>
      </c>
      <c r="S3" s="203"/>
    </row>
    <row r="4" spans="1:19" ht="84.75" customHeight="1">
      <c r="A4" s="56" t="s">
        <v>181</v>
      </c>
      <c r="B4" s="118"/>
      <c r="C4" s="118"/>
      <c r="D4" s="119" t="e">
        <f>C4/B4</f>
        <v>#DIV/0!</v>
      </c>
      <c r="E4" s="120" t="e">
        <f>(D4-0.02)*B4</f>
        <v>#DIV/0!</v>
      </c>
      <c r="F4" s="121"/>
      <c r="G4" s="122"/>
      <c r="H4" s="123"/>
      <c r="I4" s="124">
        <f>F4*G4*H4</f>
        <v>0</v>
      </c>
      <c r="J4" s="125"/>
      <c r="K4" s="56" t="s">
        <v>181</v>
      </c>
      <c r="L4" s="118">
        <v>327500</v>
      </c>
      <c r="M4" s="118">
        <v>13100</v>
      </c>
      <c r="N4" s="119">
        <f>M4/L4</f>
        <v>0.04</v>
      </c>
      <c r="O4" s="120">
        <f>(N4-0.02)*L4</f>
        <v>6550</v>
      </c>
      <c r="P4" s="121">
        <v>6550</v>
      </c>
      <c r="Q4" s="122">
        <v>6</v>
      </c>
      <c r="R4" s="123">
        <v>8</v>
      </c>
      <c r="S4" s="124">
        <f>P4*Q4*R4</f>
        <v>314400</v>
      </c>
    </row>
    <row r="5" spans="1:19" ht="93.75" customHeight="1">
      <c r="A5" s="56" t="s">
        <v>182</v>
      </c>
      <c r="B5" s="118"/>
      <c r="C5" s="118"/>
      <c r="D5" s="119" t="e">
        <f>C5/B5</f>
        <v>#DIV/0!</v>
      </c>
      <c r="E5" s="120" t="e">
        <f>(D5-0.02)*B5</f>
        <v>#DIV/0!</v>
      </c>
      <c r="F5" s="121"/>
      <c r="G5" s="122"/>
      <c r="H5" s="123"/>
      <c r="I5" s="124">
        <f>F5*G5*H5</f>
        <v>0</v>
      </c>
      <c r="J5" s="125"/>
      <c r="K5" s="56" t="s">
        <v>182</v>
      </c>
      <c r="L5" s="118"/>
      <c r="M5" s="118"/>
      <c r="N5" s="119" t="e">
        <f>M5/L5</f>
        <v>#DIV/0!</v>
      </c>
      <c r="O5" s="120" t="e">
        <f>(N5-0.02)*L5</f>
        <v>#DIV/0!</v>
      </c>
      <c r="P5" s="121"/>
      <c r="Q5" s="122"/>
      <c r="R5" s="123"/>
      <c r="S5" s="124">
        <f>P5*Q5*R5</f>
        <v>0</v>
      </c>
    </row>
    <row r="6" spans="1:19" ht="90" customHeight="1">
      <c r="A6" s="56" t="s">
        <v>112</v>
      </c>
      <c r="B6" s="198"/>
      <c r="C6" s="199"/>
      <c r="D6" s="199"/>
      <c r="E6" s="199"/>
      <c r="F6" s="199"/>
      <c r="G6" s="199"/>
      <c r="H6" s="199"/>
      <c r="I6" s="126">
        <v>0</v>
      </c>
      <c r="J6" s="125"/>
      <c r="K6" s="56" t="s">
        <v>112</v>
      </c>
      <c r="L6" s="198"/>
      <c r="M6" s="199"/>
      <c r="N6" s="199"/>
      <c r="O6" s="199"/>
      <c r="P6" s="199"/>
      <c r="Q6" s="199"/>
      <c r="R6" s="199"/>
      <c r="S6" s="126">
        <v>0</v>
      </c>
    </row>
    <row r="7" spans="1:19" ht="60.75" customHeight="1">
      <c r="A7" s="200" t="s">
        <v>117</v>
      </c>
      <c r="B7" s="201"/>
      <c r="C7" s="201"/>
      <c r="D7" s="201"/>
      <c r="E7" s="201"/>
      <c r="F7" s="201"/>
      <c r="G7" s="201"/>
      <c r="H7" s="201"/>
      <c r="I7" s="201"/>
      <c r="J7" s="127"/>
      <c r="K7" s="200" t="s">
        <v>117</v>
      </c>
      <c r="L7" s="201"/>
      <c r="M7" s="201"/>
      <c r="N7" s="201"/>
      <c r="O7" s="201"/>
      <c r="P7" s="201"/>
      <c r="Q7" s="201"/>
      <c r="R7" s="201"/>
      <c r="S7" s="201"/>
    </row>
    <row r="8" spans="1:19">
      <c r="A8" s="15"/>
      <c r="B8" s="16"/>
      <c r="C8" s="16"/>
      <c r="D8" s="16"/>
      <c r="E8" s="16"/>
      <c r="F8" s="16"/>
      <c r="G8" s="16"/>
      <c r="H8" s="16"/>
      <c r="I8" s="15"/>
      <c r="K8" s="15"/>
      <c r="L8" s="16"/>
      <c r="M8" s="16"/>
      <c r="N8" s="129"/>
      <c r="O8" s="16"/>
      <c r="P8" s="16"/>
      <c r="Q8" s="16"/>
      <c r="R8" s="16"/>
      <c r="S8" s="15"/>
    </row>
    <row r="9" spans="1:19">
      <c r="A9" s="130"/>
      <c r="B9" s="16"/>
      <c r="C9" s="16"/>
      <c r="D9" s="16"/>
      <c r="E9" s="16"/>
      <c r="F9" s="16"/>
      <c r="G9" s="16"/>
      <c r="H9" s="16"/>
      <c r="I9" s="15"/>
      <c r="K9" s="131"/>
      <c r="L9" s="16"/>
      <c r="M9" s="16"/>
      <c r="N9" s="16"/>
      <c r="O9" s="16"/>
      <c r="P9" s="16"/>
      <c r="Q9" s="16"/>
      <c r="R9" s="16"/>
      <c r="S9" s="15"/>
    </row>
    <row r="10" spans="1:19">
      <c r="A10" s="15"/>
      <c r="B10" s="16"/>
      <c r="C10" s="16"/>
      <c r="D10" s="16"/>
      <c r="E10" s="16"/>
      <c r="F10" s="16"/>
      <c r="G10" s="16"/>
      <c r="H10" s="16"/>
      <c r="I10" s="15"/>
      <c r="K10" s="15"/>
      <c r="L10" s="16"/>
      <c r="M10" s="16"/>
      <c r="N10" s="16"/>
      <c r="O10" s="16"/>
      <c r="P10" s="16"/>
      <c r="Q10" s="16"/>
      <c r="R10" s="16"/>
      <c r="S10" s="15"/>
    </row>
    <row r="11" spans="1:19">
      <c r="A11" s="15"/>
      <c r="B11" s="16"/>
      <c r="C11" s="16"/>
      <c r="D11" s="16"/>
      <c r="E11" s="16"/>
      <c r="F11" s="16"/>
      <c r="G11" s="16"/>
      <c r="H11" s="16"/>
      <c r="I11" s="15"/>
      <c r="K11" s="15"/>
      <c r="L11" s="16"/>
      <c r="M11" s="16"/>
      <c r="N11" s="16"/>
      <c r="O11" s="16"/>
      <c r="P11" s="16"/>
      <c r="Q11" s="16"/>
      <c r="R11" s="16"/>
      <c r="S11" s="15"/>
    </row>
    <row r="12" spans="1:19">
      <c r="A12" s="15"/>
      <c r="B12" s="16"/>
      <c r="C12" s="16"/>
      <c r="D12" s="16"/>
      <c r="E12" s="16"/>
      <c r="F12" s="16"/>
      <c r="G12" s="16"/>
      <c r="H12" s="16"/>
      <c r="I12" s="15"/>
      <c r="K12" s="15"/>
      <c r="L12" s="16"/>
      <c r="M12" s="16"/>
      <c r="N12" s="16"/>
      <c r="O12" s="16"/>
      <c r="P12" s="16"/>
      <c r="Q12" s="16"/>
      <c r="R12" s="16"/>
      <c r="S12" s="15"/>
    </row>
    <row r="13" spans="1:19">
      <c r="A13" s="15"/>
      <c r="B13" s="16"/>
      <c r="C13" s="16"/>
      <c r="D13" s="16"/>
      <c r="E13" s="16"/>
      <c r="F13" s="16"/>
      <c r="G13" s="16"/>
      <c r="H13" s="16"/>
      <c r="I13" s="15"/>
      <c r="K13" s="15"/>
      <c r="L13" s="16"/>
      <c r="M13" s="16"/>
      <c r="N13" s="16"/>
      <c r="O13" s="16"/>
      <c r="P13" s="16"/>
      <c r="Q13" s="16"/>
      <c r="R13" s="16"/>
      <c r="S13" s="15"/>
    </row>
    <row r="14" spans="1:19">
      <c r="A14" s="15"/>
      <c r="B14" s="16"/>
      <c r="C14" s="16"/>
      <c r="D14" s="16"/>
      <c r="E14" s="16"/>
      <c r="F14" s="16"/>
      <c r="G14" s="16"/>
      <c r="H14" s="16"/>
      <c r="I14" s="15"/>
      <c r="K14" s="15"/>
      <c r="L14" s="16"/>
      <c r="M14" s="16"/>
      <c r="N14" s="16"/>
      <c r="O14" s="16"/>
      <c r="P14" s="16"/>
      <c r="Q14" s="16"/>
      <c r="R14" s="16"/>
      <c r="S14" s="15"/>
    </row>
    <row r="15" spans="1:19">
      <c r="A15" s="15"/>
      <c r="B15" s="16"/>
      <c r="C15" s="16"/>
      <c r="D15" s="16"/>
      <c r="E15" s="16"/>
      <c r="F15" s="16"/>
      <c r="G15" s="16"/>
      <c r="H15" s="16"/>
      <c r="I15" s="15"/>
      <c r="K15" s="15"/>
      <c r="L15" s="16"/>
      <c r="M15" s="16"/>
      <c r="N15" s="16"/>
      <c r="O15" s="16"/>
      <c r="P15" s="16"/>
      <c r="Q15" s="16"/>
      <c r="R15" s="16"/>
      <c r="S15" s="15"/>
    </row>
    <row r="16" spans="1:19">
      <c r="A16" s="15"/>
      <c r="B16" s="16"/>
      <c r="C16" s="16"/>
      <c r="D16" s="16"/>
      <c r="E16" s="16"/>
      <c r="F16" s="16"/>
      <c r="G16" s="16"/>
      <c r="H16" s="16"/>
      <c r="I16" s="15"/>
      <c r="K16" s="15"/>
      <c r="L16" s="16"/>
      <c r="M16" s="16"/>
      <c r="O16" s="16"/>
      <c r="P16" s="16"/>
      <c r="Q16" s="16"/>
      <c r="R16" s="16"/>
      <c r="S16" s="15"/>
    </row>
    <row r="17" spans="1:19">
      <c r="A17" s="15"/>
      <c r="B17" s="16"/>
      <c r="C17" s="16"/>
      <c r="D17" s="16"/>
      <c r="E17" s="16"/>
      <c r="F17" s="16"/>
      <c r="G17" s="16"/>
      <c r="H17" s="16"/>
      <c r="I17" s="15"/>
      <c r="K17" s="15"/>
      <c r="L17" s="16"/>
      <c r="M17" s="16"/>
      <c r="N17" s="16"/>
      <c r="O17" s="16"/>
      <c r="P17" s="16"/>
      <c r="Q17" s="16"/>
      <c r="R17" s="16"/>
      <c r="S17" s="15"/>
    </row>
    <row r="18" spans="1:19">
      <c r="A18" s="15"/>
      <c r="B18" s="16"/>
      <c r="C18" s="16"/>
      <c r="D18" s="16"/>
      <c r="E18" s="16"/>
      <c r="F18" s="16"/>
      <c r="G18" s="16"/>
      <c r="H18" s="16"/>
      <c r="I18" s="15"/>
      <c r="K18" s="15"/>
      <c r="L18" s="16"/>
      <c r="M18" s="16"/>
      <c r="N18" s="16"/>
      <c r="O18" s="16"/>
      <c r="P18" s="16"/>
      <c r="Q18" s="16"/>
      <c r="R18" s="16"/>
      <c r="S18" s="15"/>
    </row>
    <row r="19" spans="1:19">
      <c r="A19" s="15"/>
      <c r="B19" s="16"/>
      <c r="C19" s="16"/>
      <c r="D19" s="16"/>
      <c r="E19" s="16"/>
      <c r="F19" s="16"/>
      <c r="G19" s="16"/>
      <c r="H19" s="16"/>
      <c r="I19" s="15"/>
      <c r="K19" s="15"/>
      <c r="L19" s="16"/>
      <c r="M19" s="16"/>
      <c r="N19" s="16"/>
      <c r="O19" s="16"/>
      <c r="P19" s="16"/>
      <c r="Q19" s="16"/>
      <c r="R19" s="16"/>
      <c r="S19" s="15"/>
    </row>
    <row r="20" spans="1:19">
      <c r="A20" s="15"/>
      <c r="B20" s="16"/>
      <c r="C20" s="16"/>
      <c r="D20" s="16"/>
      <c r="E20" s="16"/>
      <c r="F20" s="16"/>
      <c r="G20" s="16"/>
      <c r="H20" s="16"/>
      <c r="I20" s="15"/>
      <c r="K20" s="15"/>
      <c r="L20" s="16"/>
      <c r="M20" s="16"/>
      <c r="N20" s="16"/>
      <c r="O20" s="16"/>
      <c r="P20" s="16"/>
      <c r="Q20" s="16"/>
      <c r="R20" s="16"/>
      <c r="S20" s="15"/>
    </row>
    <row r="21" spans="1:19">
      <c r="A21" s="15"/>
      <c r="B21" s="16"/>
      <c r="C21" s="16"/>
      <c r="D21" s="16"/>
      <c r="E21" s="16"/>
      <c r="F21" s="16"/>
      <c r="G21" s="16"/>
      <c r="H21" s="16"/>
      <c r="I21" s="15"/>
      <c r="K21" s="15"/>
      <c r="L21" s="16"/>
      <c r="M21" s="16"/>
      <c r="N21" s="16"/>
      <c r="O21" s="16"/>
      <c r="P21" s="16"/>
      <c r="Q21" s="16"/>
      <c r="R21" s="16"/>
      <c r="S21" s="15"/>
    </row>
    <row r="22" spans="1:19">
      <c r="A22" s="15"/>
      <c r="B22" s="16"/>
      <c r="C22" s="16"/>
      <c r="D22" s="16"/>
      <c r="E22" s="16"/>
      <c r="F22" s="16"/>
      <c r="G22" s="16"/>
      <c r="H22" s="16"/>
      <c r="I22" s="15"/>
      <c r="K22" s="15"/>
      <c r="L22" s="16"/>
      <c r="M22" s="16"/>
      <c r="N22" s="16"/>
      <c r="O22" s="16"/>
      <c r="P22" s="16"/>
      <c r="Q22" s="16"/>
      <c r="R22" s="16"/>
      <c r="S22" s="15"/>
    </row>
    <row r="23" spans="1:19">
      <c r="K23" s="15"/>
      <c r="L23" s="16"/>
      <c r="M23" s="16"/>
      <c r="N23" s="16"/>
      <c r="O23" s="16"/>
      <c r="P23" s="16"/>
      <c r="Q23" s="16"/>
      <c r="R23" s="16"/>
      <c r="S23" s="15"/>
    </row>
    <row r="29" spans="1:19" ht="17.25" thickBot="1">
      <c r="L29" s="16"/>
      <c r="M29" s="16"/>
      <c r="N29" s="16"/>
      <c r="O29" s="132" t="s">
        <v>153</v>
      </c>
      <c r="P29" s="16"/>
      <c r="Q29" s="16"/>
    </row>
    <row r="30" spans="1:19" ht="33">
      <c r="L30" s="133" t="s">
        <v>154</v>
      </c>
      <c r="M30" s="134" t="s">
        <v>163</v>
      </c>
      <c r="N30" s="135" t="s">
        <v>155</v>
      </c>
      <c r="O30" s="136" t="s">
        <v>156</v>
      </c>
      <c r="P30" s="206" t="s">
        <v>157</v>
      </c>
      <c r="Q30" s="207"/>
    </row>
    <row r="31" spans="1:19" ht="16.5">
      <c r="L31" s="137" t="s">
        <v>158</v>
      </c>
      <c r="M31" s="138">
        <v>340000</v>
      </c>
      <c r="N31" s="139">
        <v>240000</v>
      </c>
      <c r="O31" s="140">
        <f>(M31*7+N31*1)/8</f>
        <v>327500</v>
      </c>
      <c r="P31" s="208" t="s">
        <v>183</v>
      </c>
      <c r="Q31" s="209"/>
    </row>
    <row r="32" spans="1:19" ht="16.5">
      <c r="L32" s="141" t="s">
        <v>159</v>
      </c>
      <c r="M32" s="142">
        <v>13600</v>
      </c>
      <c r="N32" s="143">
        <v>9600</v>
      </c>
      <c r="O32" s="144">
        <f>(M32*7+N32*1)/8</f>
        <v>13100</v>
      </c>
      <c r="P32" s="210" t="s">
        <v>184</v>
      </c>
      <c r="Q32" s="211"/>
    </row>
    <row r="33" spans="12:17" ht="16.5">
      <c r="L33" s="141" t="s">
        <v>160</v>
      </c>
      <c r="M33" s="145">
        <f>M32/M31</f>
        <v>0.04</v>
      </c>
      <c r="N33" s="146">
        <f t="shared" ref="N33" si="0">N32/N31</f>
        <v>0.04</v>
      </c>
      <c r="O33" s="147">
        <f t="shared" ref="O33" si="1">(M33*2+N33*1)/3</f>
        <v>0.04</v>
      </c>
      <c r="P33" s="212"/>
      <c r="Q33" s="213"/>
    </row>
    <row r="34" spans="12:17" ht="16.5">
      <c r="L34" s="141" t="s">
        <v>161</v>
      </c>
      <c r="M34" s="142">
        <f>M31*M35</f>
        <v>6800</v>
      </c>
      <c r="N34" s="142">
        <f>N31*N35</f>
        <v>4800</v>
      </c>
      <c r="O34" s="144">
        <f>(M34*7+N34*1)/8</f>
        <v>6550</v>
      </c>
      <c r="P34" s="210" t="s">
        <v>164</v>
      </c>
      <c r="Q34" s="211"/>
    </row>
    <row r="35" spans="12:17" ht="17.25" thickBot="1">
      <c r="L35" s="148" t="s">
        <v>162</v>
      </c>
      <c r="M35" s="149">
        <f>M33-2%</f>
        <v>0.02</v>
      </c>
      <c r="N35" s="149">
        <f>N33-2%</f>
        <v>0.02</v>
      </c>
      <c r="O35" s="150">
        <f t="shared" ref="O35" si="2">O34/O31</f>
        <v>0.02</v>
      </c>
      <c r="P35" s="204"/>
      <c r="Q35" s="205"/>
    </row>
  </sheetData>
  <sheetProtection algorithmName="SHA-512" hashValue="1A4LgpIVEQNu6A3Kt/F0ALrzsvJXUormle1zlJaUxzU9GcAek8vTLomGLySC8ocbClxYYwF1PJPr27SsADfbqQ==" saltValue="p8E0HoeH5Usigva0lJgkAA==" spinCount="100000" sheet="1" objects="1" scenarios="1"/>
  <mergeCells count="16">
    <mergeCell ref="P35:Q35"/>
    <mergeCell ref="P30:Q30"/>
    <mergeCell ref="P31:Q31"/>
    <mergeCell ref="P32:Q32"/>
    <mergeCell ref="P33:Q33"/>
    <mergeCell ref="P34:Q34"/>
    <mergeCell ref="L1:R1"/>
    <mergeCell ref="K2:R2"/>
    <mergeCell ref="S2:S3"/>
    <mergeCell ref="L6:R6"/>
    <mergeCell ref="K7:S7"/>
    <mergeCell ref="B1:H1"/>
    <mergeCell ref="A2:H2"/>
    <mergeCell ref="I2:I3"/>
    <mergeCell ref="B6:H6"/>
    <mergeCell ref="A7:I7"/>
  </mergeCells>
  <phoneticPr fontId="31"/>
  <conditionalFormatting sqref="A4:H5 I4:I6 A6:B6">
    <cfRule type="expression" dxfId="6" priority="3">
      <formula>#REF!="×"</formula>
    </cfRule>
  </conditionalFormatting>
  <conditionalFormatting sqref="J4:J6">
    <cfRule type="expression" dxfId="5" priority="2">
      <formula>#REF!="×"</formula>
    </cfRule>
  </conditionalFormatting>
  <conditionalFormatting sqref="K4:R5 S4:S6 K6:L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96</v>
      </c>
      <c r="D1" s="8" t="s">
        <v>61</v>
      </c>
      <c r="E1" s="5" t="s">
        <v>51</v>
      </c>
      <c r="F1" s="7" t="s">
        <v>58</v>
      </c>
      <c r="G1" s="7" t="s">
        <v>57</v>
      </c>
      <c r="H1" s="7" t="s">
        <v>59</v>
      </c>
      <c r="I1" s="7" t="s">
        <v>99</v>
      </c>
      <c r="J1" s="8" t="s">
        <v>62</v>
      </c>
      <c r="K1" s="5" t="s">
        <v>51</v>
      </c>
      <c r="L1" s="7" t="s">
        <v>58</v>
      </c>
      <c r="M1" s="7" t="s">
        <v>57</v>
      </c>
      <c r="N1" s="7" t="s">
        <v>59</v>
      </c>
      <c r="O1" s="7" t="s">
        <v>99</v>
      </c>
      <c r="P1" s="8" t="s">
        <v>63</v>
      </c>
      <c r="Q1" s="5" t="s">
        <v>51</v>
      </c>
      <c r="R1" s="7" t="s">
        <v>58</v>
      </c>
      <c r="S1" s="7" t="s">
        <v>57</v>
      </c>
      <c r="T1" s="7" t="s">
        <v>59</v>
      </c>
      <c r="U1" s="7" t="s">
        <v>99</v>
      </c>
      <c r="V1" s="8" t="s">
        <v>64</v>
      </c>
      <c r="W1" s="5" t="s">
        <v>51</v>
      </c>
      <c r="X1" s="7" t="s">
        <v>58</v>
      </c>
      <c r="Y1" s="7" t="s">
        <v>57</v>
      </c>
      <c r="Z1" s="7" t="s">
        <v>59</v>
      </c>
      <c r="AA1" s="7" t="s">
        <v>99</v>
      </c>
      <c r="AB1" s="8" t="s">
        <v>65</v>
      </c>
      <c r="AC1" s="5" t="s">
        <v>51</v>
      </c>
      <c r="AD1" s="7" t="s">
        <v>58</v>
      </c>
      <c r="AE1" s="7" t="s">
        <v>57</v>
      </c>
      <c r="AF1" s="7" t="s">
        <v>59</v>
      </c>
      <c r="AG1" s="7" t="s">
        <v>99</v>
      </c>
      <c r="AH1" s="8" t="s">
        <v>66</v>
      </c>
      <c r="AI1" s="5" t="s">
        <v>51</v>
      </c>
      <c r="AJ1" s="7" t="s">
        <v>58</v>
      </c>
      <c r="AK1" s="7" t="s">
        <v>57</v>
      </c>
      <c r="AL1" s="7" t="s">
        <v>59</v>
      </c>
      <c r="AM1" s="7" t="s">
        <v>99</v>
      </c>
      <c r="AN1" s="8" t="s">
        <v>67</v>
      </c>
      <c r="AO1" s="5" t="s">
        <v>51</v>
      </c>
      <c r="AP1" s="7" t="s">
        <v>58</v>
      </c>
      <c r="AQ1" s="7" t="s">
        <v>57</v>
      </c>
      <c r="AR1" s="7" t="s">
        <v>59</v>
      </c>
      <c r="AS1" s="7" t="s">
        <v>99</v>
      </c>
      <c r="AT1" s="8" t="s">
        <v>68</v>
      </c>
      <c r="AU1" s="5" t="s">
        <v>51</v>
      </c>
      <c r="AV1" s="7" t="s">
        <v>58</v>
      </c>
      <c r="AW1" s="7" t="s">
        <v>57</v>
      </c>
      <c r="AX1" s="7" t="s">
        <v>59</v>
      </c>
      <c r="AY1" s="7" t="s">
        <v>99</v>
      </c>
      <c r="AZ1" s="8" t="s">
        <v>69</v>
      </c>
      <c r="BA1" s="5" t="s">
        <v>51</v>
      </c>
      <c r="BB1" s="7" t="s">
        <v>58</v>
      </c>
      <c r="BC1" s="7" t="s">
        <v>57</v>
      </c>
      <c r="BD1" s="7" t="s">
        <v>59</v>
      </c>
      <c r="BE1" s="7" t="s">
        <v>99</v>
      </c>
      <c r="BF1" s="8" t="s">
        <v>70</v>
      </c>
      <c r="BG1" s="5" t="s">
        <v>51</v>
      </c>
      <c r="BH1" s="7" t="s">
        <v>58</v>
      </c>
      <c r="BI1" s="7" t="s">
        <v>57</v>
      </c>
      <c r="BJ1" s="7" t="s">
        <v>59</v>
      </c>
      <c r="BK1" s="7" t="s">
        <v>99</v>
      </c>
      <c r="BL1" s="8" t="s">
        <v>71</v>
      </c>
      <c r="BM1" s="5" t="s">
        <v>51</v>
      </c>
      <c r="BN1" s="7" t="s">
        <v>58</v>
      </c>
      <c r="BO1" s="7" t="s">
        <v>57</v>
      </c>
      <c r="BP1" s="7" t="s">
        <v>59</v>
      </c>
      <c r="BQ1" s="7" t="s">
        <v>99</v>
      </c>
      <c r="BR1" s="8" t="s">
        <v>72</v>
      </c>
      <c r="BS1" s="5" t="s">
        <v>51</v>
      </c>
      <c r="BT1" s="7" t="s">
        <v>58</v>
      </c>
      <c r="BU1" s="7" t="s">
        <v>57</v>
      </c>
      <c r="BV1" s="7" t="s">
        <v>59</v>
      </c>
      <c r="BW1" s="7" t="s">
        <v>99</v>
      </c>
      <c r="BX1" s="8" t="s">
        <v>73</v>
      </c>
      <c r="BY1" s="5" t="s">
        <v>51</v>
      </c>
      <c r="BZ1" s="7" t="s">
        <v>58</v>
      </c>
      <c r="CA1" s="7" t="s">
        <v>57</v>
      </c>
      <c r="CB1" s="7" t="s">
        <v>59</v>
      </c>
      <c r="CC1" s="7" t="s">
        <v>99</v>
      </c>
      <c r="CD1" s="8" t="s">
        <v>74</v>
      </c>
      <c r="CE1" s="5" t="s">
        <v>51</v>
      </c>
      <c r="CF1" s="7" t="s">
        <v>58</v>
      </c>
      <c r="CG1" s="7" t="s">
        <v>57</v>
      </c>
      <c r="CH1" s="7" t="s">
        <v>59</v>
      </c>
      <c r="CI1" s="7" t="s">
        <v>99</v>
      </c>
      <c r="CJ1" s="8" t="s">
        <v>75</v>
      </c>
      <c r="CK1" s="5" t="s">
        <v>51</v>
      </c>
      <c r="CL1" s="7" t="s">
        <v>58</v>
      </c>
      <c r="CM1" s="7" t="s">
        <v>57</v>
      </c>
      <c r="CN1" s="7" t="s">
        <v>59</v>
      </c>
      <c r="CO1" s="7" t="s">
        <v>99</v>
      </c>
      <c r="CP1" s="8" t="s">
        <v>76</v>
      </c>
      <c r="CQ1" s="5" t="s">
        <v>51</v>
      </c>
      <c r="CR1" s="7" t="s">
        <v>58</v>
      </c>
      <c r="CS1" s="7" t="s">
        <v>57</v>
      </c>
      <c r="CT1" s="7" t="s">
        <v>59</v>
      </c>
      <c r="CU1" s="7" t="s">
        <v>99</v>
      </c>
      <c r="CV1" s="8" t="s">
        <v>77</v>
      </c>
      <c r="CW1" s="5" t="s">
        <v>51</v>
      </c>
      <c r="CX1" s="7" t="s">
        <v>58</v>
      </c>
      <c r="CY1" s="7" t="s">
        <v>57</v>
      </c>
      <c r="CZ1" s="7" t="s">
        <v>59</v>
      </c>
      <c r="DA1" s="7" t="s">
        <v>99</v>
      </c>
      <c r="DB1" s="8" t="s">
        <v>78</v>
      </c>
      <c r="DC1" s="5" t="s">
        <v>51</v>
      </c>
      <c r="DD1" s="7" t="s">
        <v>58</v>
      </c>
      <c r="DE1" s="7" t="s">
        <v>57</v>
      </c>
      <c r="DF1" s="7" t="s">
        <v>59</v>
      </c>
      <c r="DG1" s="7" t="s">
        <v>99</v>
      </c>
      <c r="DH1" s="8" t="s">
        <v>79</v>
      </c>
      <c r="DI1" s="5" t="s">
        <v>51</v>
      </c>
      <c r="DJ1" s="7" t="s">
        <v>58</v>
      </c>
      <c r="DK1" s="7" t="s">
        <v>57</v>
      </c>
      <c r="DL1" s="7" t="s">
        <v>59</v>
      </c>
      <c r="DM1" s="7" t="s">
        <v>99</v>
      </c>
      <c r="DN1" s="8" t="s">
        <v>80</v>
      </c>
      <c r="DO1" s="5" t="s">
        <v>51</v>
      </c>
      <c r="DP1" s="7" t="s">
        <v>58</v>
      </c>
      <c r="DQ1" s="7" t="s">
        <v>57</v>
      </c>
      <c r="DR1" s="7" t="s">
        <v>59</v>
      </c>
      <c r="DS1" s="7" t="s">
        <v>60</v>
      </c>
      <c r="DT1" s="8" t="s">
        <v>81</v>
      </c>
      <c r="DU1" s="5" t="s">
        <v>51</v>
      </c>
      <c r="DV1" s="7" t="s">
        <v>58</v>
      </c>
      <c r="DW1" s="7" t="s">
        <v>57</v>
      </c>
      <c r="DX1" s="7" t="s">
        <v>59</v>
      </c>
      <c r="DY1" s="7" t="s">
        <v>60</v>
      </c>
      <c r="DZ1" s="8" t="s">
        <v>82</v>
      </c>
      <c r="EA1" s="5" t="s">
        <v>51</v>
      </c>
      <c r="EB1" s="7" t="s">
        <v>58</v>
      </c>
      <c r="EC1" s="7" t="s">
        <v>57</v>
      </c>
      <c r="ED1" s="7" t="s">
        <v>59</v>
      </c>
      <c r="EE1" s="7" t="s">
        <v>60</v>
      </c>
      <c r="EF1" s="8" t="s">
        <v>83</v>
      </c>
      <c r="EG1" s="5" t="s">
        <v>51</v>
      </c>
      <c r="EH1" s="7" t="s">
        <v>58</v>
      </c>
      <c r="EI1" s="7" t="s">
        <v>57</v>
      </c>
      <c r="EJ1" s="7" t="s">
        <v>59</v>
      </c>
      <c r="EK1" s="7" t="s">
        <v>60</v>
      </c>
      <c r="EL1" s="8" t="s">
        <v>84</v>
      </c>
      <c r="EM1" s="5" t="s">
        <v>51</v>
      </c>
      <c r="EN1" s="7" t="s">
        <v>58</v>
      </c>
      <c r="EO1" s="7" t="s">
        <v>57</v>
      </c>
      <c r="EP1" s="7" t="s">
        <v>59</v>
      </c>
      <c r="EQ1" s="7" t="s">
        <v>60</v>
      </c>
      <c r="ER1" s="8" t="s">
        <v>85</v>
      </c>
      <c r="ES1" s="5" t="s">
        <v>51</v>
      </c>
      <c r="ET1" s="7" t="s">
        <v>58</v>
      </c>
      <c r="EU1" s="7" t="s">
        <v>57</v>
      </c>
      <c r="EV1" s="7" t="s">
        <v>59</v>
      </c>
      <c r="EW1" s="7" t="s">
        <v>60</v>
      </c>
      <c r="EX1" s="8" t="s">
        <v>86</v>
      </c>
      <c r="EY1" s="5" t="s">
        <v>51</v>
      </c>
      <c r="EZ1" s="7" t="s">
        <v>58</v>
      </c>
      <c r="FA1" s="7" t="s">
        <v>57</v>
      </c>
      <c r="FB1" s="7" t="s">
        <v>59</v>
      </c>
      <c r="FC1" s="7" t="s">
        <v>60</v>
      </c>
      <c r="FD1" s="8" t="s">
        <v>87</v>
      </c>
      <c r="FE1" s="5" t="s">
        <v>51</v>
      </c>
      <c r="FF1" s="7" t="s">
        <v>58</v>
      </c>
      <c r="FG1" s="7" t="s">
        <v>57</v>
      </c>
      <c r="FH1" s="7" t="s">
        <v>59</v>
      </c>
      <c r="FI1" s="7" t="s">
        <v>60</v>
      </c>
      <c r="FJ1" s="8" t="s">
        <v>88</v>
      </c>
      <c r="FK1" s="5" t="s">
        <v>51</v>
      </c>
      <c r="FL1" s="7" t="s">
        <v>58</v>
      </c>
      <c r="FM1" s="7" t="s">
        <v>57</v>
      </c>
      <c r="FN1" s="7" t="s">
        <v>59</v>
      </c>
      <c r="FO1" s="7" t="s">
        <v>60</v>
      </c>
      <c r="FP1" s="8" t="s">
        <v>89</v>
      </c>
      <c r="FQ1" s="5" t="s">
        <v>51</v>
      </c>
      <c r="FR1" s="7" t="s">
        <v>58</v>
      </c>
      <c r="FS1" s="7" t="s">
        <v>57</v>
      </c>
      <c r="FT1" s="7" t="s">
        <v>59</v>
      </c>
      <c r="FU1" s="7" t="s">
        <v>60</v>
      </c>
      <c r="FV1" s="8" t="s">
        <v>90</v>
      </c>
      <c r="FW1" s="5" t="s">
        <v>51</v>
      </c>
      <c r="FX1" s="7" t="s">
        <v>58</v>
      </c>
      <c r="FY1" s="7" t="s">
        <v>57</v>
      </c>
      <c r="FZ1" s="7" t="s">
        <v>59</v>
      </c>
      <c r="GA1" s="7" t="s">
        <v>60</v>
      </c>
      <c r="GB1" s="8" t="s">
        <v>91</v>
      </c>
      <c r="GC1" s="5" t="s">
        <v>51</v>
      </c>
      <c r="GD1" s="7" t="s">
        <v>58</v>
      </c>
      <c r="GE1" s="7" t="s">
        <v>57</v>
      </c>
      <c r="GF1" s="7" t="s">
        <v>59</v>
      </c>
      <c r="GG1" s="7" t="s">
        <v>60</v>
      </c>
      <c r="GH1" s="8" t="s">
        <v>92</v>
      </c>
      <c r="GI1" s="5" t="s">
        <v>51</v>
      </c>
      <c r="GJ1" s="7" t="s">
        <v>58</v>
      </c>
      <c r="GK1" s="7" t="s">
        <v>57</v>
      </c>
      <c r="GL1" s="7" t="s">
        <v>59</v>
      </c>
      <c r="GM1" s="7" t="s">
        <v>60</v>
      </c>
      <c r="GN1" s="8" t="s">
        <v>93</v>
      </c>
      <c r="GO1" s="5" t="s">
        <v>51</v>
      </c>
      <c r="GP1" s="7" t="s">
        <v>58</v>
      </c>
      <c r="GQ1" s="7" t="s">
        <v>57</v>
      </c>
      <c r="GR1" s="7" t="s">
        <v>59</v>
      </c>
      <c r="GS1" s="7" t="s">
        <v>60</v>
      </c>
      <c r="GT1" s="8" t="s">
        <v>94</v>
      </c>
      <c r="GU1" s="5" t="s">
        <v>51</v>
      </c>
      <c r="GV1" s="7" t="s">
        <v>58</v>
      </c>
      <c r="GW1" s="7" t="s">
        <v>57</v>
      </c>
      <c r="GX1" s="7" t="s">
        <v>59</v>
      </c>
      <c r="GY1" s="7" t="s">
        <v>60</v>
      </c>
      <c r="GZ1" s="8" t="s">
        <v>95</v>
      </c>
      <c r="HA1" s="5" t="s">
        <v>51</v>
      </c>
      <c r="HB1" s="7" t="s">
        <v>58</v>
      </c>
      <c r="HC1" s="7" t="s">
        <v>57</v>
      </c>
      <c r="HD1" s="7" t="s">
        <v>59</v>
      </c>
      <c r="HE1" s="7" t="s">
        <v>60</v>
      </c>
      <c r="HF1" s="9" t="s">
        <v>54</v>
      </c>
      <c r="HG1" s="8" t="s">
        <v>61</v>
      </c>
      <c r="HH1" s="5" t="s">
        <v>51</v>
      </c>
      <c r="HI1" s="7" t="s">
        <v>52</v>
      </c>
      <c r="HJ1" s="7" t="s">
        <v>55</v>
      </c>
      <c r="HK1" s="7" t="s">
        <v>56</v>
      </c>
      <c r="HL1" s="7" t="s">
        <v>53</v>
      </c>
      <c r="HM1" s="8" t="s">
        <v>62</v>
      </c>
      <c r="HN1" s="5" t="s">
        <v>51</v>
      </c>
      <c r="HO1" s="7" t="s">
        <v>52</v>
      </c>
      <c r="HP1" s="7" t="s">
        <v>55</v>
      </c>
      <c r="HQ1" s="7" t="s">
        <v>56</v>
      </c>
      <c r="HR1" s="7" t="s">
        <v>53</v>
      </c>
      <c r="HS1" s="8" t="s">
        <v>63</v>
      </c>
      <c r="HT1" s="5" t="s">
        <v>51</v>
      </c>
      <c r="HU1" s="7" t="s">
        <v>52</v>
      </c>
      <c r="HV1" s="7" t="s">
        <v>55</v>
      </c>
      <c r="HW1" s="7" t="s">
        <v>56</v>
      </c>
      <c r="HX1" s="7" t="s">
        <v>53</v>
      </c>
      <c r="HY1" s="8" t="s">
        <v>64</v>
      </c>
      <c r="HZ1" s="5" t="s">
        <v>51</v>
      </c>
      <c r="IA1" s="7" t="s">
        <v>52</v>
      </c>
      <c r="IB1" s="7" t="s">
        <v>55</v>
      </c>
      <c r="IC1" s="7" t="s">
        <v>56</v>
      </c>
      <c r="ID1" s="7" t="s">
        <v>53</v>
      </c>
      <c r="IE1" s="8" t="s">
        <v>65</v>
      </c>
      <c r="IF1" s="5" t="s">
        <v>51</v>
      </c>
      <c r="IG1" s="7" t="s">
        <v>52</v>
      </c>
      <c r="IH1" s="7" t="s">
        <v>55</v>
      </c>
      <c r="II1" s="7" t="s">
        <v>56</v>
      </c>
      <c r="IJ1" s="7" t="s">
        <v>53</v>
      </c>
      <c r="IK1" s="8" t="s">
        <v>66</v>
      </c>
      <c r="IL1" s="5" t="s">
        <v>51</v>
      </c>
      <c r="IM1" s="7" t="s">
        <v>52</v>
      </c>
      <c r="IN1" s="7" t="s">
        <v>55</v>
      </c>
      <c r="IO1" s="7" t="s">
        <v>56</v>
      </c>
      <c r="IP1" s="7" t="s">
        <v>53</v>
      </c>
      <c r="IQ1" s="8" t="s">
        <v>67</v>
      </c>
      <c r="IR1" s="5" t="s">
        <v>51</v>
      </c>
      <c r="IS1" s="7" t="s">
        <v>52</v>
      </c>
      <c r="IT1" s="7" t="s">
        <v>55</v>
      </c>
      <c r="IU1" s="7" t="s">
        <v>56</v>
      </c>
      <c r="IV1" s="7" t="s">
        <v>53</v>
      </c>
      <c r="IW1" s="8" t="s">
        <v>68</v>
      </c>
      <c r="IX1" s="5" t="s">
        <v>51</v>
      </c>
      <c r="IY1" s="7" t="s">
        <v>52</v>
      </c>
      <c r="IZ1" s="7" t="s">
        <v>55</v>
      </c>
      <c r="JA1" s="7" t="s">
        <v>56</v>
      </c>
      <c r="JB1" s="7" t="s">
        <v>53</v>
      </c>
      <c r="JC1" s="8" t="s">
        <v>69</v>
      </c>
      <c r="JD1" s="5" t="s">
        <v>51</v>
      </c>
      <c r="JE1" s="7" t="s">
        <v>52</v>
      </c>
      <c r="JF1" s="7" t="s">
        <v>55</v>
      </c>
      <c r="JG1" s="7" t="s">
        <v>56</v>
      </c>
      <c r="JH1" s="7" t="s">
        <v>53</v>
      </c>
      <c r="JI1" s="8" t="s">
        <v>70</v>
      </c>
      <c r="JJ1" s="5" t="s">
        <v>51</v>
      </c>
      <c r="JK1" s="7" t="s">
        <v>52</v>
      </c>
      <c r="JL1" s="7" t="s">
        <v>55</v>
      </c>
      <c r="JM1" s="7" t="s">
        <v>56</v>
      </c>
      <c r="JN1" s="7" t="s">
        <v>53</v>
      </c>
      <c r="JO1" s="8" t="s">
        <v>71</v>
      </c>
      <c r="JP1" s="5" t="s">
        <v>51</v>
      </c>
      <c r="JQ1" s="7" t="s">
        <v>52</v>
      </c>
      <c r="JR1" s="7" t="s">
        <v>55</v>
      </c>
      <c r="JS1" s="7" t="s">
        <v>56</v>
      </c>
      <c r="JT1" s="7" t="s">
        <v>53</v>
      </c>
      <c r="JU1" s="8" t="s">
        <v>72</v>
      </c>
      <c r="JV1" s="5" t="s">
        <v>51</v>
      </c>
      <c r="JW1" s="7" t="s">
        <v>52</v>
      </c>
      <c r="JX1" s="7" t="s">
        <v>55</v>
      </c>
      <c r="JY1" s="7" t="s">
        <v>56</v>
      </c>
      <c r="JZ1" s="7" t="s">
        <v>53</v>
      </c>
      <c r="KA1" s="8" t="s">
        <v>73</v>
      </c>
      <c r="KB1" s="5" t="s">
        <v>51</v>
      </c>
      <c r="KC1" s="7" t="s">
        <v>52</v>
      </c>
      <c r="KD1" s="7" t="s">
        <v>55</v>
      </c>
      <c r="KE1" s="7" t="s">
        <v>56</v>
      </c>
      <c r="KF1" s="7" t="s">
        <v>53</v>
      </c>
      <c r="KG1" s="8" t="s">
        <v>74</v>
      </c>
      <c r="KH1" s="5" t="s">
        <v>51</v>
      </c>
      <c r="KI1" s="7" t="s">
        <v>52</v>
      </c>
      <c r="KJ1" s="7" t="s">
        <v>55</v>
      </c>
      <c r="KK1" s="7" t="s">
        <v>56</v>
      </c>
      <c r="KL1" s="7" t="s">
        <v>53</v>
      </c>
      <c r="KM1" s="8" t="s">
        <v>75</v>
      </c>
      <c r="KN1" s="5" t="s">
        <v>51</v>
      </c>
      <c r="KO1" s="7" t="s">
        <v>52</v>
      </c>
      <c r="KP1" s="7" t="s">
        <v>55</v>
      </c>
      <c r="KQ1" s="7" t="s">
        <v>56</v>
      </c>
      <c r="KR1" s="7" t="s">
        <v>53</v>
      </c>
      <c r="KS1" s="8" t="s">
        <v>76</v>
      </c>
      <c r="KT1" s="5" t="s">
        <v>51</v>
      </c>
      <c r="KU1" s="7" t="s">
        <v>52</v>
      </c>
      <c r="KV1" s="7" t="s">
        <v>55</v>
      </c>
      <c r="KW1" s="7" t="s">
        <v>56</v>
      </c>
      <c r="KX1" s="7" t="s">
        <v>53</v>
      </c>
      <c r="KY1" s="8" t="s">
        <v>77</v>
      </c>
      <c r="KZ1" s="5" t="s">
        <v>51</v>
      </c>
      <c r="LA1" s="7" t="s">
        <v>52</v>
      </c>
      <c r="LB1" s="7" t="s">
        <v>55</v>
      </c>
      <c r="LC1" s="7" t="s">
        <v>56</v>
      </c>
      <c r="LD1" s="7" t="s">
        <v>53</v>
      </c>
      <c r="LE1" s="8" t="s">
        <v>78</v>
      </c>
      <c r="LF1" s="5" t="s">
        <v>51</v>
      </c>
      <c r="LG1" s="7" t="s">
        <v>52</v>
      </c>
      <c r="LH1" s="7" t="s">
        <v>55</v>
      </c>
      <c r="LI1" s="7" t="s">
        <v>56</v>
      </c>
      <c r="LJ1" s="7" t="s">
        <v>53</v>
      </c>
      <c r="LK1" s="8" t="s">
        <v>79</v>
      </c>
      <c r="LL1" s="5" t="s">
        <v>51</v>
      </c>
      <c r="LM1" s="7" t="s">
        <v>52</v>
      </c>
      <c r="LN1" s="7" t="s">
        <v>55</v>
      </c>
      <c r="LO1" s="7" t="s">
        <v>56</v>
      </c>
      <c r="LP1" s="7" t="s">
        <v>53</v>
      </c>
      <c r="LQ1" s="8" t="s">
        <v>80</v>
      </c>
      <c r="LR1" s="5" t="s">
        <v>51</v>
      </c>
      <c r="LS1" s="7" t="s">
        <v>52</v>
      </c>
      <c r="LT1" s="7" t="s">
        <v>55</v>
      </c>
      <c r="LU1" s="7" t="s">
        <v>56</v>
      </c>
      <c r="LV1" s="7" t="s">
        <v>53</v>
      </c>
      <c r="LW1" s="8" t="s">
        <v>81</v>
      </c>
      <c r="LX1" s="5" t="s">
        <v>51</v>
      </c>
      <c r="LY1" s="7" t="s">
        <v>52</v>
      </c>
      <c r="LZ1" s="7" t="s">
        <v>55</v>
      </c>
      <c r="MA1" s="7" t="s">
        <v>56</v>
      </c>
      <c r="MB1" s="7" t="s">
        <v>53</v>
      </c>
      <c r="MC1" s="8" t="s">
        <v>82</v>
      </c>
      <c r="MD1" s="5" t="s">
        <v>51</v>
      </c>
      <c r="ME1" s="7" t="s">
        <v>52</v>
      </c>
      <c r="MF1" s="7" t="s">
        <v>55</v>
      </c>
      <c r="MG1" s="7" t="s">
        <v>56</v>
      </c>
      <c r="MH1" s="7" t="s">
        <v>53</v>
      </c>
      <c r="MI1" s="8" t="s">
        <v>83</v>
      </c>
      <c r="MJ1" s="5" t="s">
        <v>51</v>
      </c>
      <c r="MK1" s="7" t="s">
        <v>52</v>
      </c>
      <c r="ML1" s="7" t="s">
        <v>55</v>
      </c>
      <c r="MM1" s="7" t="s">
        <v>56</v>
      </c>
      <c r="MN1" s="7" t="s">
        <v>53</v>
      </c>
      <c r="MO1" s="8" t="s">
        <v>84</v>
      </c>
      <c r="MP1" s="5" t="s">
        <v>51</v>
      </c>
      <c r="MQ1" s="7" t="s">
        <v>52</v>
      </c>
      <c r="MR1" s="7" t="s">
        <v>55</v>
      </c>
      <c r="MS1" s="7" t="s">
        <v>56</v>
      </c>
      <c r="MT1" s="7" t="s">
        <v>53</v>
      </c>
      <c r="MU1" s="8" t="s">
        <v>85</v>
      </c>
      <c r="MV1" s="5" t="s">
        <v>51</v>
      </c>
      <c r="MW1" s="7" t="s">
        <v>52</v>
      </c>
      <c r="MX1" s="7" t="s">
        <v>55</v>
      </c>
      <c r="MY1" s="7" t="s">
        <v>56</v>
      </c>
      <c r="MZ1" s="7" t="s">
        <v>53</v>
      </c>
      <c r="NA1" s="8" t="s">
        <v>86</v>
      </c>
      <c r="NB1" s="5" t="s">
        <v>51</v>
      </c>
      <c r="NC1" s="7" t="s">
        <v>52</v>
      </c>
      <c r="ND1" s="7" t="s">
        <v>55</v>
      </c>
      <c r="NE1" s="7" t="s">
        <v>56</v>
      </c>
      <c r="NF1" s="7" t="s">
        <v>53</v>
      </c>
      <c r="NG1" s="8" t="s">
        <v>87</v>
      </c>
      <c r="NH1" s="5" t="s">
        <v>51</v>
      </c>
      <c r="NI1" s="7" t="s">
        <v>52</v>
      </c>
      <c r="NJ1" s="7" t="s">
        <v>55</v>
      </c>
      <c r="NK1" s="7" t="s">
        <v>56</v>
      </c>
      <c r="NL1" s="7" t="s">
        <v>53</v>
      </c>
      <c r="NM1" s="8" t="s">
        <v>88</v>
      </c>
      <c r="NN1" s="5" t="s">
        <v>51</v>
      </c>
      <c r="NO1" s="7" t="s">
        <v>52</v>
      </c>
      <c r="NP1" s="7" t="s">
        <v>55</v>
      </c>
      <c r="NQ1" s="7" t="s">
        <v>56</v>
      </c>
      <c r="NR1" s="7" t="s">
        <v>53</v>
      </c>
      <c r="NS1" s="8" t="s">
        <v>89</v>
      </c>
      <c r="NT1" s="5" t="s">
        <v>51</v>
      </c>
      <c r="NU1" s="7" t="s">
        <v>52</v>
      </c>
      <c r="NV1" s="7" t="s">
        <v>55</v>
      </c>
      <c r="NW1" s="7" t="s">
        <v>56</v>
      </c>
      <c r="NX1" s="7" t="s">
        <v>53</v>
      </c>
      <c r="NY1" s="8" t="s">
        <v>90</v>
      </c>
      <c r="NZ1" s="5" t="s">
        <v>51</v>
      </c>
      <c r="OA1" s="7" t="s">
        <v>52</v>
      </c>
      <c r="OB1" s="7" t="s">
        <v>55</v>
      </c>
      <c r="OC1" s="7" t="s">
        <v>56</v>
      </c>
      <c r="OD1" s="7" t="s">
        <v>53</v>
      </c>
      <c r="OE1" s="8" t="s">
        <v>91</v>
      </c>
      <c r="OF1" s="5" t="s">
        <v>51</v>
      </c>
      <c r="OG1" s="7" t="s">
        <v>52</v>
      </c>
      <c r="OH1" s="7" t="s">
        <v>55</v>
      </c>
      <c r="OI1" s="7" t="s">
        <v>56</v>
      </c>
      <c r="OJ1" s="7" t="s">
        <v>53</v>
      </c>
      <c r="OK1" s="8" t="s">
        <v>92</v>
      </c>
      <c r="OL1" s="5" t="s">
        <v>51</v>
      </c>
      <c r="OM1" s="7" t="s">
        <v>52</v>
      </c>
      <c r="ON1" s="7" t="s">
        <v>55</v>
      </c>
      <c r="OO1" s="7" t="s">
        <v>56</v>
      </c>
      <c r="OP1" s="7" t="s">
        <v>53</v>
      </c>
      <c r="OQ1" s="8" t="s">
        <v>93</v>
      </c>
      <c r="OR1" s="5" t="s">
        <v>51</v>
      </c>
      <c r="OS1" s="7" t="s">
        <v>52</v>
      </c>
      <c r="OT1" s="7" t="s">
        <v>55</v>
      </c>
      <c r="OU1" s="7" t="s">
        <v>56</v>
      </c>
      <c r="OV1" s="7" t="s">
        <v>53</v>
      </c>
      <c r="OW1" s="8" t="s">
        <v>94</v>
      </c>
      <c r="OX1" s="5" t="s">
        <v>51</v>
      </c>
      <c r="OY1" s="7" t="s">
        <v>52</v>
      </c>
      <c r="OZ1" s="7" t="s">
        <v>55</v>
      </c>
      <c r="PA1" s="7" t="s">
        <v>56</v>
      </c>
      <c r="PB1" s="7" t="s">
        <v>53</v>
      </c>
      <c r="PC1" s="8" t="s">
        <v>95</v>
      </c>
      <c r="PD1" s="5" t="s">
        <v>51</v>
      </c>
      <c r="PE1" s="7" t="s">
        <v>52</v>
      </c>
      <c r="PF1" s="7" t="s">
        <v>55</v>
      </c>
      <c r="PG1" s="7" t="s">
        <v>56</v>
      </c>
      <c r="PH1" s="7" t="s">
        <v>53</v>
      </c>
    </row>
    <row r="2" spans="1:424">
      <c r="A2" s="214" t="e">
        <f>#REF!</f>
        <v>#REF!</v>
      </c>
      <c r="B2" s="214"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215"/>
      <c r="B3" s="215"/>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85e6e18b-26c1-4122-9e79-e6c53ac26d53"/>
    <ds:schemaRef ds:uri="9500c7e0-a8b4-4cc7-a7aa-d9d65591dd5a"/>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【訪看】賃金改善報告</vt:lpstr>
      <vt:lpstr>基準額計算シート</vt:lpstr>
      <vt:lpstr>【訪看】別紙（2％超部分）</vt:lpstr>
      <vt:lpstr>【参考】集計用シート（賃上げ支援事業）</vt:lpstr>
      <vt:lpstr>都道府県リスト</vt:lpstr>
      <vt:lpstr>【訪看】賃金改善報告!Print_Area</vt:lpstr>
      <vt:lpstr>'【訪看】別紙（2％超部分）'!Print_Area</vt:lpstr>
      <vt:lpstr>基準額計算シート!Print_Area</vt:lpstr>
      <vt:lpstr>【訪看】賃金改善報告!Print_Titles</vt:lpstr>
      <vt:lpstr>'【訪看】別紙（2％超部分）'!Print_Titles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2026-06-03T04:33:57Z</cp:lastPrinted>
  <dcterms:created xsi:type="dcterms:W3CDTF">2017-10-26T07:12:00Z</dcterms:created>
  <dcterms:modified xsi:type="dcterms:W3CDTF">2026-06-03T06:29:11Z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