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実績報告の様式等\"/>
    </mc:Choice>
  </mc:AlternateContent>
  <xr:revisionPtr revIDLastSave="0" documentId="13_ncr:1_{28389FEA-664D-40A0-B4AB-0847E5A1C1B9}" xr6:coauthVersionLast="47" xr6:coauthVersionMax="47" xr10:uidLastSave="{00000000-0000-0000-0000-000000000000}"/>
  <bookViews>
    <workbookView xWindow="-120" yWindow="-120" windowWidth="29040" windowHeight="15720" tabRatio="870" xr2:uid="{00000000-000D-0000-FFFF-FFFF00000000}"/>
  </bookViews>
  <sheets>
    <sheet name="【歯科】賃金改善報告" sheetId="126" r:id="rId1"/>
    <sheet name="基準額計算シート" sheetId="134" r:id="rId2"/>
    <sheet name="【歯科】別紙（2％超部分）" sheetId="127" r:id="rId3"/>
    <sheet name="【参考】集計用シート（賃上げ支援事業）" sheetId="98" state="hidden" r:id="rId4"/>
    <sheet name="都道府県リスト" sheetId="62" state="hidden" r:id="rId5"/>
  </sheets>
  <definedNames>
    <definedName name="_xlnm._FilterDatabase" localSheetId="0" hidden="1">【歯科】賃金改善報告!$A$11:$AA$42</definedName>
    <definedName name="_xlnm._FilterDatabase" localSheetId="2" hidden="1">'【歯科】別紙（2％超部分）'!$A$3:$L$4</definedName>
    <definedName name="_xlnm.Print_Area" localSheetId="0">【歯科】賃金改善報告!$A$1:$W$42</definedName>
    <definedName name="_xlnm.Print_Area" localSheetId="2">'【歯科】別紙（2％超部分）'!$A$1:$S$22</definedName>
    <definedName name="_xlnm.Print_Area" localSheetId="1">基準額計算シート!$A$1:$I$32</definedName>
    <definedName name="_xlnm.Print_Area">#REF!</definedName>
    <definedName name="_xlnm.Print_Titles" localSheetId="0">【歯科】賃金改善報告!$1:$10</definedName>
    <definedName name="_xlnm.Print_Titles" localSheetId="2">'【歯科】別紙（2％超部分）'!$1:$2</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34" l="1"/>
  <c r="G30" i="134"/>
  <c r="G27" i="134"/>
  <c r="G24" i="134"/>
  <c r="C10" i="134"/>
  <c r="G13" i="134" s="1"/>
  <c r="O34" i="127"/>
  <c r="O32" i="127"/>
  <c r="O31" i="127"/>
  <c r="M34" i="127"/>
  <c r="M35" i="127"/>
  <c r="N33" i="127"/>
  <c r="N35" i="127" s="1"/>
  <c r="M33" i="127"/>
  <c r="O33" i="127" s="1"/>
  <c r="S5" i="127"/>
  <c r="N5" i="127"/>
  <c r="O5" i="127" s="1"/>
  <c r="S4" i="127"/>
  <c r="N4" i="127"/>
  <c r="O4" i="127" s="1"/>
  <c r="W4" i="126"/>
  <c r="W6" i="126"/>
  <c r="W42" i="126"/>
  <c r="W41" i="126"/>
  <c r="W40" i="126"/>
  <c r="W39" i="126"/>
  <c r="W37" i="126"/>
  <c r="W36" i="126"/>
  <c r="W35" i="126"/>
  <c r="W34" i="126"/>
  <c r="W32" i="126"/>
  <c r="W31" i="126"/>
  <c r="W30" i="126"/>
  <c r="W29" i="126"/>
  <c r="W27" i="126"/>
  <c r="W26" i="126"/>
  <c r="W25" i="126"/>
  <c r="W24" i="126"/>
  <c r="W22" i="126"/>
  <c r="W21" i="126"/>
  <c r="W20" i="126"/>
  <c r="W19" i="126"/>
  <c r="W16" i="126"/>
  <c r="W15" i="126"/>
  <c r="W14" i="126"/>
  <c r="W13" i="126"/>
  <c r="W12" i="126"/>
  <c r="K16" i="126"/>
  <c r="K42" i="126"/>
  <c r="K41" i="126"/>
  <c r="K40" i="126"/>
  <c r="K39" i="126"/>
  <c r="K37" i="126"/>
  <c r="K36" i="126"/>
  <c r="K35" i="126"/>
  <c r="K34" i="126"/>
  <c r="K32" i="126"/>
  <c r="K31" i="126"/>
  <c r="K30" i="126"/>
  <c r="K29" i="126"/>
  <c r="K27" i="126"/>
  <c r="K26" i="126"/>
  <c r="K25" i="126"/>
  <c r="K24" i="126"/>
  <c r="K22" i="126"/>
  <c r="K21" i="126"/>
  <c r="K20" i="126"/>
  <c r="K19" i="126"/>
  <c r="K15" i="126"/>
  <c r="K14" i="126"/>
  <c r="K13" i="126"/>
  <c r="K12" i="126"/>
  <c r="G10" i="134" l="1"/>
  <c r="R7" i="126"/>
  <c r="I5" i="127" l="1"/>
  <c r="D5" i="127"/>
  <c r="E5" i="127" s="1"/>
  <c r="I4" i="127"/>
  <c r="D4" i="127"/>
  <c r="E4" i="127" s="1"/>
  <c r="K4" i="126" l="1"/>
  <c r="K6" i="126" s="1"/>
  <c r="F7" i="126"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 r="N34" i="127" l="1"/>
  <c r="O35" i="1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1" authorId="0" shapeId="0" xr:uid="{EE5E9F57-FCC2-48DB-AC3B-1C94DE90DB27}">
      <text>
        <r>
          <rPr>
            <b/>
            <sz val="9"/>
            <color indexed="81"/>
            <rFont val="MS P ゴシック"/>
            <family val="3"/>
            <charset val="128"/>
          </rPr>
          <t>「③月数の期間中における対象職員数の延べ人数」÷「③月数」
例：（４月の対象職員100名＋５月の対象職員100名）÷２ヶ月</t>
        </r>
      </text>
    </comment>
    <comment ref="C11" authorId="0" shapeId="0" xr:uid="{955D5ACF-0B89-4904-9B16-B9A04B0E64AF}">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 ref="N11" authorId="0" shapeId="0" xr:uid="{66778297-5B73-43B8-A30D-4B5F3BE41DC0}">
      <text>
        <r>
          <rPr>
            <b/>
            <sz val="9"/>
            <color indexed="81"/>
            <rFont val="MS P ゴシック"/>
            <family val="3"/>
            <charset val="128"/>
          </rPr>
          <t>「③月数の期間中における対象職員数の延べ人数」÷「③月数」
例：（４月の対象職員100名＋５月の対象職員100名）÷２ヶ月</t>
        </r>
      </text>
    </comment>
    <comment ref="O11" authorId="0" shapeId="0" xr:uid="{D281B7A0-01B0-410B-9CEA-DD9B78A71D92}">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<sst xmlns="http://schemas.openxmlformats.org/spreadsheetml/2006/main" count="709" uniqueCount="185">
  <si>
    <t>医療機関名</t>
    <rPh sb="0" eb="4">
      <t>イリョウキカン</t>
    </rPh>
    <rPh sb="4" eb="5">
      <t>メイ</t>
    </rPh>
    <phoneticPr fontId="32"/>
  </si>
  <si>
    <t>法人名</t>
    <rPh sb="0" eb="2">
      <t>ホウジン</t>
    </rPh>
    <rPh sb="2" eb="3">
      <t>メイ</t>
    </rPh>
    <phoneticPr fontId="32"/>
  </si>
  <si>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</si>
  <si>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</si>
  <si>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</si>
  <si>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</si>
  <si>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</si>
  <si>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</si>
  <si>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</si>
  <si>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</si>
  <si>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</si>
  <si>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</si>
  <si>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</si>
  <si>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</si>
  <si>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</si>
  <si>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</si>
  <si>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</si>
  <si>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</si>
  <si>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</si>
  <si>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</si>
  <si>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</si>
  <si>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</si>
  <si>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</si>
  <si>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</si>
  <si>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</si>
  <si>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</si>
  <si>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</si>
  <si>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</si>
  <si>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</si>
  <si>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</si>
  <si>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</si>
  <si>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</si>
  <si>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</si>
  <si>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</si>
  <si>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</si>
  <si>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</si>
  <si>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</si>
  <si>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</si>
  <si>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</si>
  <si>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</si>
  <si>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</si>
  <si>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</si>
  <si>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</si>
  <si>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</si>
  <si>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</si>
  <si>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</si>
  <si>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</si>
  <si>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</si>
  <si>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</si>
  <si>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</si>
  <si>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開設者：</t>
    <rPh sb="0" eb="3">
      <t>カイセツシャ</t>
    </rPh>
    <phoneticPr fontId="32"/>
  </si>
  <si>
    <t>賃金改善の内容</t>
    <rPh sb="0" eb="2">
      <t>チンギン</t>
    </rPh>
    <rPh sb="2" eb="4">
      <t>カイゼン</t>
    </rPh>
    <rPh sb="5" eb="7">
      <t>ナイヨウ</t>
    </rPh>
    <phoneticPr fontId="31"/>
  </si>
  <si>
    <t>　賃上げ（ベースアップ分）（①対象人数×②月額×③月数）</t>
    <rPh sb="1" eb="3">
      <t>チンア</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</si>
  <si>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</si>
  <si>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賃金改善の総額</t>
    <phoneticPr fontId="31"/>
  </si>
  <si>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</si>
  <si>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</si>
  <si>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</si>
  <si>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賃上げ（ベースアップ分）（（①対象人数×②月額×③月数）÷①対象人数）</t>
    <rPh sb="1" eb="3">
      <t>チンア</t>
    </rPh>
    <phoneticPr fontId="32"/>
  </si>
  <si>
    <t>　一時金（（①対象人数×②支給額）÷①対象人数）</t>
    <rPh sb="1" eb="4">
      <t>イチジキン</t>
    </rPh>
    <rPh sb="7" eb="9">
      <t>タイショウ</t>
    </rPh>
    <rPh sb="9" eb="11">
      <t>ニンズウ</t>
    </rPh>
    <rPh sb="13" eb="16">
      <t>シキュウガク</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</si>
  <si>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</si>
  <si>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医師の賃金改善実績の有無（右欄に○・×を記載）</t>
    <rPh sb="0" eb="2">
      <t>イシ</t>
    </rPh>
    <phoneticPr fontId="32"/>
  </si>
  <si>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</si>
  <si>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</si>
  <si>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</si>
  <si>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</si>
  <si>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</si>
  <si>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</si>
  <si>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</si>
  <si>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</si>
  <si>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</si>
  <si>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</si>
  <si>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</si>
  <si>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</si>
  <si>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</si>
  <si>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</si>
  <si>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</si>
  <si>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</si>
  <si>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</si>
  <si>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</si>
  <si>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</si>
  <si>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</si>
  <si>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</si>
  <si>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</si>
  <si>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</si>
  <si>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</si>
  <si>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</si>
  <si>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</si>
  <si>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</si>
  <si>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</si>
  <si>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</si>
  <si>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</si>
  <si>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</si>
  <si>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</si>
  <si>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</si>
  <si>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</si>
  <si>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１名あたり平均額</t>
    <phoneticPr fontId="31"/>
  </si>
  <si>
    <t>③月数</t>
    <rPh sb="1" eb="3">
      <t>ゲッスウ</t>
    </rPh>
    <phoneticPr fontId="31"/>
  </si>
  <si>
    <t>①対象人数
（常勤換算数）</t>
    <rPh sb="1" eb="3">
      <t>タイショウ</t>
    </rPh>
    <rPh sb="3" eb="5">
      <t>ニンズウ</t>
    </rPh>
    <rPh sb="7" eb="9">
      <t>ジョウキン</t>
    </rPh>
    <rPh sb="9" eb="11">
      <t>カンサン</t>
    </rPh>
    <rPh sb="11" eb="12">
      <t>スウ</t>
    </rPh>
    <phoneticPr fontId="31"/>
  </si>
  <si>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</si>
  <si>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</si>
  <si>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</si>
  <si>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</si>
  <si>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</si>
  <si>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</si>
  <si>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Ⅶ　対象人数
（常勤換算数）</t>
    <rPh sb="2" eb="4">
      <t>タイショウ</t>
    </rPh>
    <rPh sb="4" eb="6">
      <t>ニンズウ</t>
    </rPh>
    <rPh sb="8" eb="10">
      <t>ジョウキン</t>
    </rPh>
    <rPh sb="10" eb="12">
      <t>カンサン</t>
    </rPh>
    <rPh sb="12" eb="13">
      <t>スウ</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</si>
  <si>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</si>
  <si>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賃金改善（全体）の内容</t>
    <rPh sb="0" eb="2">
      <t>チンギン</t>
    </rPh>
    <rPh sb="2" eb="4">
      <t>カイゼン</t>
    </rPh>
    <rPh sb="5" eb="7">
      <t>ゼンタイ</t>
    </rPh>
    <rPh sb="9" eb="11">
      <t>ナイヨウ</t>
    </rPh>
    <phoneticPr fontId="31"/>
  </si>
  <si>
    <t>②月額または
月額換算額</t>
    <rPh sb="1" eb="3">
      <t>ゲツガク</t>
    </rPh>
    <rPh sb="7" eb="9">
      <t>ゲツガク</t>
    </rPh>
    <rPh sb="9" eb="11">
      <t>カンサン</t>
    </rPh>
    <rPh sb="11" eb="12">
      <t>ガク</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</si>
  <si>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</si>
  <si>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賃金改善に係る診療報酬及び他の補助金等を受けた場合その額（直接入力）</t>
    <rPh sb="29" eb="31">
      <t>チョクセツ</t>
    </rPh>
    <rPh sb="31" eb="33">
      <t>ニュウリョク</t>
    </rPh>
    <phoneticPr fontId="31"/>
  </si>
  <si>
    <t>❶：賃金改善の総額（自動計算）</t>
    <rPh sb="2" eb="4">
      <t>チンギン</t>
    </rPh>
    <rPh sb="4" eb="6">
      <t>カイゼン</t>
    </rPh>
    <rPh sb="7" eb="9">
      <t>ソウガク</t>
    </rPh>
    <rPh sb="10" eb="12">
      <t>ジドウ</t>
    </rPh>
    <rPh sb="12" eb="14">
      <t>ケイサン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</si>
  <si>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</si>
  <si>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賃金改善の内容（※）</t>
    <rPh sb="0" eb="2">
      <t>チンギン</t>
    </rPh>
    <rPh sb="2" eb="4">
      <t>カイゼン</t>
    </rPh>
    <rPh sb="5" eb="7">
      <t>ナイヨウ</t>
    </rPh>
    <phoneticPr fontId="31"/>
  </si>
  <si>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1"/>
  </si>
  <si>
    <t>②月額または
月額換算額</t>
    <rPh sb="1" eb="3">
      <t>ゲツガク</t>
    </rPh>
    <phoneticPr fontId="31"/>
  </si>
  <si>
    <t>診療所等賃上げ支援事業　賃金改善報告書</t>
    <rPh sb="0" eb="3">
      <t>シンリョウジョ</t>
    </rPh>
    <rPh sb="3" eb="4">
      <t>ナド</t>
    </rPh>
    <rPh sb="4" eb="6">
      <t>チンア</t>
    </rPh>
    <rPh sb="7" eb="9">
      <t>シエン</t>
    </rPh>
    <rPh sb="9" eb="11">
      <t>ジギョウ</t>
    </rPh>
    <rPh sb="12" eb="14">
      <t>チンギン</t>
    </rPh>
    <rPh sb="14" eb="16">
      <t>カイゼン</t>
    </rPh>
    <rPh sb="16" eb="19">
      <t>ホウコクショ</t>
    </rPh>
    <phoneticPr fontId="32"/>
  </si>
  <si>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1"/>
  </si>
  <si>
    <t>歯科診療所の名称：</t>
    <rPh sb="0" eb="2">
      <t>シカ</t>
    </rPh>
    <rPh sb="2" eb="5">
      <t>シンリョウジョ</t>
    </rPh>
    <rPh sb="6" eb="8">
      <t>メイショウ</t>
    </rPh>
    <phoneticPr fontId="32"/>
  </si>
  <si>
    <t>❸：賃上げ支援事業の申請額（直接入力）</t>
    <rPh sb="2" eb="4">
      <t>チンア</t>
    </rPh>
    <rPh sb="5" eb="7">
      <t>シエン</t>
    </rPh>
    <rPh sb="7" eb="9">
      <t>ジギョウ</t>
    </rPh>
    <rPh sb="10" eb="13">
      <t>シンセイガク</t>
    </rPh>
    <rPh sb="14" eb="16">
      <t>チョクセツ</t>
    </rPh>
    <rPh sb="16" eb="18">
      <t>ニュウリョク</t>
    </rPh>
    <phoneticPr fontId="31"/>
  </si>
  <si>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ホジョキン</t>
    </rPh>
    <rPh sb="36" eb="38">
      <t>チンギン</t>
    </rPh>
    <rPh sb="38" eb="40">
      <t>カイゼン</t>
    </rPh>
    <rPh sb="40" eb="41">
      <t>マエ</t>
    </rPh>
    <rPh sb="42" eb="44">
      <t>スイジュン</t>
    </rPh>
    <phoneticPr fontId="31"/>
  </si>
  <si>
    <t>保健医療機関コード（28＋点数表番号＋7桁の医療機関番号）</t>
    <rPh sb="0" eb="6">
      <t>ホケンイリョウキカン</t>
    </rPh>
    <rPh sb="13" eb="16">
      <t>テンスウヒョウ</t>
    </rPh>
    <rPh sb="16" eb="18">
      <t>バンゴウ</t>
    </rPh>
    <rPh sb="20" eb="21">
      <t>ケタ</t>
    </rPh>
    <rPh sb="22" eb="28">
      <t>イリョウキカンバンゴウ</t>
    </rPh>
    <phoneticPr fontId="31"/>
  </si>
  <si>
    <t>入力・自動計算欄</t>
    <rPh sb="0" eb="2">
      <t>ニュウリョク</t>
    </rPh>
    <rPh sb="3" eb="7">
      <t>ジドウケイサン</t>
    </rPh>
    <rPh sb="7" eb="8">
      <t>ラン</t>
    </rPh>
    <phoneticPr fontId="31"/>
  </si>
  <si>
    <t>令和8年6月1日時点の令和8年度診療報酬改定による見直し後のベースアップ評価料の届出</t>
    <rPh sb="0" eb="2">
      <t>レイワ</t>
    </rPh>
    <rPh sb="3" eb="4">
      <t>ネン</t>
    </rPh>
    <rPh sb="5" eb="6">
      <t>ガツ</t>
    </rPh>
    <rPh sb="7" eb="8">
      <t>ニチ</t>
    </rPh>
    <rPh sb="8" eb="10">
      <t>ジテン</t>
    </rPh>
    <rPh sb="40" eb="42">
      <t>トドケデ</t>
    </rPh>
    <phoneticPr fontId="2"/>
  </si>
  <si>
    <t>令和8年3月1日時点のベースアップ評価料の届出</t>
    <phoneticPr fontId="31"/>
  </si>
  <si>
    <t>入力欄</t>
    <rPh sb="0" eb="3">
      <t>ニュウリョクラン</t>
    </rPh>
    <phoneticPr fontId="31"/>
  </si>
  <si>
    <t>①無床診療所（医科・歯科） 基準額　　150,000円</t>
    <rPh sb="1" eb="3">
      <t>ムショウ</t>
    </rPh>
    <rPh sb="3" eb="6">
      <t>シンリョウジョ</t>
    </rPh>
    <rPh sb="7" eb="9">
      <t>イカ</t>
    </rPh>
    <rPh sb="10" eb="12">
      <t>シカ</t>
    </rPh>
    <rPh sb="14" eb="17">
      <t>キジュンガク</t>
    </rPh>
    <rPh sb="26" eb="27">
      <t>エン</t>
    </rPh>
    <phoneticPr fontId="39"/>
  </si>
  <si>
    <t>②有床診療所（医科・歯科） 基準額　下記のとおり計算</t>
    <rPh sb="1" eb="3">
      <t>ユウショウ</t>
    </rPh>
    <rPh sb="3" eb="6">
      <t>シンリョウジョ</t>
    </rPh>
    <rPh sb="7" eb="9">
      <t>イカ</t>
    </rPh>
    <rPh sb="10" eb="12">
      <t>シカ</t>
    </rPh>
    <rPh sb="14" eb="17">
      <t>キジュンガク</t>
    </rPh>
    <rPh sb="18" eb="20">
      <t>カキ</t>
    </rPh>
    <rPh sb="24" eb="26">
      <t>ケイサン</t>
    </rPh>
    <phoneticPr fontId="39"/>
  </si>
  <si>
    <t>対象病床数
(自動計算)</t>
    <rPh sb="0" eb="2">
      <t>タイショウ</t>
    </rPh>
    <rPh sb="2" eb="5">
      <t>ビョウショウスウ</t>
    </rPh>
    <rPh sb="7" eb="9">
      <t>ジドウ</t>
    </rPh>
    <rPh sb="9" eb="11">
      <t>ケイサン</t>
    </rPh>
    <phoneticPr fontId="32"/>
  </si>
  <si>
    <t>単価
（３床以上の場合）</t>
    <rPh sb="0" eb="2">
      <t>タンカ</t>
    </rPh>
    <rPh sb="5" eb="6">
      <t>ユカ</t>
    </rPh>
    <rPh sb="6" eb="8">
      <t>イジョウ</t>
    </rPh>
    <rPh sb="9" eb="11">
      <t>バアイ</t>
    </rPh>
    <phoneticPr fontId="32"/>
  </si>
  <si>
    <t>基準額</t>
    <rPh sb="0" eb="3">
      <t>キジュンガク</t>
    </rPh>
    <phoneticPr fontId="32"/>
  </si>
  <si>
    <t>×</t>
    <phoneticPr fontId="32"/>
  </si>
  <si>
    <t>＝</t>
    <phoneticPr fontId="32"/>
  </si>
  <si>
    <t>使用許可病床数
（R7.8.1時点）</t>
    <phoneticPr fontId="32"/>
  </si>
  <si>
    <t>単価
（２床以下の場合）</t>
    <rPh sb="0" eb="2">
      <t>タンカ</t>
    </rPh>
    <rPh sb="5" eb="6">
      <t>ユカ</t>
    </rPh>
    <rPh sb="6" eb="8">
      <t>イカ</t>
    </rPh>
    <rPh sb="9" eb="11">
      <t>バアイ</t>
    </rPh>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</si>
  <si>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</si>
  <si>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③訪問看護ステーション　基準額　228,000円</t>
    <rPh sb="1" eb="5">
      <t>ホウモンカンゴ</t>
    </rPh>
    <rPh sb="12" eb="15">
      <t>キジュンガク</t>
    </rPh>
    <rPh sb="23" eb="24">
      <t>エン</t>
    </rPh>
    <phoneticPr fontId="39"/>
  </si>
  <si>
    <t>④薬局　基準額　下記のとおり計算</t>
    <rPh sb="1" eb="3">
      <t>ヤッキョク</t>
    </rPh>
    <rPh sb="4" eb="7">
      <t>キジュンガク</t>
    </rPh>
    <rPh sb="8" eb="10">
      <t>カキ</t>
    </rPh>
    <rPh sb="14" eb="16">
      <t>ケイサン</t>
    </rPh>
    <phoneticPr fontId="39"/>
  </si>
  <si>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</si>
  <si>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単価</t>
    <rPh sb="0" eb="2">
      <t>タンカ</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</si>
  <si>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</si>
  <si>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</si>
  <si>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診療所等賃上げ支援事業　基準額計算シート（施設単位）</t>
    <rPh sb="12" eb="15">
      <t>キジュンガク</t>
    </rPh>
    <rPh sb="15" eb="17">
      <t>ケイサン</t>
    </rPh>
    <rPh sb="21" eb="23">
      <t>シセツ</t>
    </rPh>
    <rPh sb="23" eb="25">
      <t>タンイ</t>
    </rPh>
    <phoneticPr fontId="31"/>
  </si>
  <si>
    <t>賃金改善の総額（自動計算）</t>
    <rPh sb="8" eb="12">
      <t>ジドウケイサン</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</si>
  <si>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</si>
  <si>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t>以下、補助金を活用した、個別職種の賃金改善の内容について記載してください。
「厚生労働省の政策上の必要性」から把握するものであり、補助金の交付額には影響しません。職種ごとの賃金改善の総額と医療機関全体の賃金改善の総額が一致しなくても差し支えありません。</t>
    <rPh sb="0" eb="2">
      <t>イカ</t>
    </rPh>
    <rPh sb="3" eb="6">
      <t>ホジョキン</t>
    </rPh>
    <rPh sb="7" eb="9">
      <t>カツヨウ</t>
    </rPh>
    <rPh sb="12" eb="14">
      <t>コベツ</t>
    </rPh>
    <rPh sb="14" eb="16">
      <t>ショクシュ</t>
    </rPh>
    <rPh sb="17" eb="19">
      <t>チンギン</t>
    </rPh>
    <rPh sb="19" eb="21">
      <t>カイゼン</t>
    </rPh>
    <rPh sb="22" eb="24">
      <t>ナイヨウ</t>
    </rPh>
    <rPh sb="28" eb="30">
      <t>キサイ</t>
    </rPh>
    <rPh sb="39" eb="44">
      <t>コウセイロウドウショウ</t>
    </rPh>
    <rPh sb="45" eb="48">
      <t>セイサクジョウ</t>
    </rPh>
    <rPh sb="49" eb="52">
      <t>ヒツヨウセイ</t>
    </rPh>
    <rPh sb="55" eb="57">
      <t>ハアク</t>
    </rPh>
    <rPh sb="65" eb="68">
      <t>ホジョキン</t>
    </rPh>
    <rPh sb="69" eb="72">
      <t>コウフガク</t>
    </rPh>
    <rPh sb="74" eb="76">
      <t>エイキョウ</t>
    </rPh>
    <rPh sb="94" eb="98">
      <t>イリョウキカン</t>
    </rPh>
    <phoneticPr fontId="31"/>
  </si>
  <si>
    <t>　基本給の引き上げ</t>
    <rPh sb="1" eb="4">
      <t>キホンキュウ</t>
    </rPh>
    <rPh sb="5" eb="6">
      <t>ヒ</t>
    </rPh>
    <rPh sb="7" eb="8">
      <t>ア</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</si>
  <si>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phoneticPr fontId="32"/>
  </si>
  <si>
    <t>　一時金または特別手当</t>
    <rPh sb="1" eb="4">
      <t>イチジキン</t>
    </rPh>
    <rPh sb="7" eb="9">
      <t>トクベツ</t>
    </rPh>
    <rPh sb="9" eb="11">
      <t>テアテ</t>
    </rPh>
    <phoneticPr fontId="32"/>
  </si>
  <si>
    <t>❷補助対象経費（自動計算）≧❸申請額の判定
（×は〇になるように基準額から減額が必要）</t>
    <rPh sb="15" eb="18">
      <t>シンセイガク</t>
    </rPh>
    <rPh sb="19" eb="21">
      <t>ハンテイ</t>
    </rPh>
    <rPh sb="32" eb="35">
      <t>キジュンガク</t>
    </rPh>
    <rPh sb="37" eb="39">
      <t>ゲンガク</t>
    </rPh>
    <rPh sb="40" eb="42">
      <t>ヒツヨウ</t>
    </rPh>
    <phoneticPr fontId="31"/>
  </si>
  <si>
    <t>○○　○○</t>
    <phoneticPr fontId="31"/>
  </si>
  <si>
    <t>○○　○○歯科クリニック</t>
    <rPh sb="5" eb="7">
      <t>シカ</t>
    </rPh>
    <phoneticPr fontId="31"/>
  </si>
  <si>
    <t>〇</t>
  </si>
  <si>
    <t>↓入力内容</t>
    <rPh sb="1" eb="3">
      <t>ニュウリョク</t>
    </rPh>
    <rPh sb="3" eb="5">
      <t>ナイヨウ</t>
    </rPh>
    <phoneticPr fontId="31"/>
  </si>
  <si>
    <t>具体例</t>
    <rPh sb="0" eb="3">
      <t>グタイレイ</t>
    </rPh>
    <phoneticPr fontId="31"/>
  </si>
  <si>
    <t>事務職員
（１名）</t>
    <rPh sb="0" eb="4">
      <t>ジムショクイン</t>
    </rPh>
    <rPh sb="7" eb="8">
      <t>メイ</t>
    </rPh>
    <phoneticPr fontId="31"/>
  </si>
  <si>
    <t>平均</t>
    <rPh sb="0" eb="2">
      <t>ヘイキン</t>
    </rPh>
    <phoneticPr fontId="31"/>
  </si>
  <si>
    <t>計算式</t>
    <rPh sb="0" eb="3">
      <t>ケイサンシキ</t>
    </rPh>
    <phoneticPr fontId="31"/>
  </si>
  <si>
    <t>基本給（引上げ前）</t>
    <rPh sb="0" eb="3">
      <t>キホンキュウ</t>
    </rPh>
    <rPh sb="4" eb="5">
      <t>ヒ</t>
    </rPh>
    <rPh sb="5" eb="6">
      <t>ア</t>
    </rPh>
    <rPh sb="7" eb="8">
      <t>マエ</t>
    </rPh>
    <phoneticPr fontId="31"/>
  </si>
  <si>
    <t>引上げ額</t>
    <rPh sb="0" eb="1">
      <t>ヒ</t>
    </rPh>
    <rPh sb="1" eb="2">
      <t>ア</t>
    </rPh>
    <rPh sb="3" eb="4">
      <t>ガク</t>
    </rPh>
    <phoneticPr fontId="31"/>
  </si>
  <si>
    <t>引上げ割合</t>
    <rPh sb="0" eb="2">
      <t>ヒキア</t>
    </rPh>
    <rPh sb="3" eb="5">
      <t>ワリアイ</t>
    </rPh>
    <phoneticPr fontId="31"/>
  </si>
  <si>
    <t>引上げ額（2％超）</t>
    <rPh sb="0" eb="1">
      <t>ヒ</t>
    </rPh>
    <rPh sb="1" eb="2">
      <t>ア</t>
    </rPh>
    <rPh sb="3" eb="4">
      <t>ガク</t>
    </rPh>
    <rPh sb="7" eb="8">
      <t>チョウ</t>
    </rPh>
    <phoneticPr fontId="31"/>
  </si>
  <si>
    <t>引上げ割合（2％超）</t>
    <rPh sb="0" eb="2">
      <t>ヒキア</t>
    </rPh>
    <rPh sb="3" eb="5">
      <t>ワリアイ</t>
    </rPh>
    <rPh sb="8" eb="9">
      <t>チョウ</t>
    </rPh>
    <phoneticPr fontId="31"/>
  </si>
  <si>
    <t>歯科衛生士
（４名）</t>
    <rPh sb="0" eb="5">
      <t>シカエイセイシ</t>
    </rPh>
    <rPh sb="8" eb="9">
      <t>メイ</t>
    </rPh>
    <phoneticPr fontId="31"/>
  </si>
  <si>
    <t>｛（35万×4人）＋（24万×1人）｝÷5人</t>
    <rPh sb="4" eb="5">
      <t>マン</t>
    </rPh>
    <rPh sb="7" eb="8">
      <t>ニン</t>
    </rPh>
    <rPh sb="13" eb="14">
      <t>ヨロズ</t>
    </rPh>
    <rPh sb="16" eb="17">
      <t>ニン</t>
    </rPh>
    <rPh sb="21" eb="22">
      <t>ニン</t>
    </rPh>
    <phoneticPr fontId="31"/>
  </si>
  <si>
    <t>｛（1.4万×4人）＋（0.96万×1人）｝÷5人</t>
    <rPh sb="5" eb="6">
      <t>マン</t>
    </rPh>
    <rPh sb="8" eb="9">
      <t>ニン</t>
    </rPh>
    <rPh sb="16" eb="17">
      <t>ヨロズ</t>
    </rPh>
    <rPh sb="19" eb="20">
      <t>ニン</t>
    </rPh>
    <rPh sb="24" eb="25">
      <t>ニン</t>
    </rPh>
    <phoneticPr fontId="31"/>
  </si>
  <si>
    <t>｛（7,000×4）＋（4,800×1）｝÷5人</t>
    <rPh sb="23" eb="24">
      <t>ニン</t>
    </rPh>
    <phoneticPr fontId="31"/>
  </si>
  <si>
    <t>医科診療所の名称：</t>
    <rPh sb="0" eb="2">
      <t>イカ</t>
    </rPh>
    <rPh sb="2" eb="5">
      <t>シンリョウジョ</t>
    </rPh>
    <rPh sb="6" eb="8">
      <t>メイショウ</t>
    </rPh>
    <phoneticPr fontId="32"/>
  </si>
  <si>
    <t>保険医療機関コード（28＋点数表番号＋7桁の医療機関番号）</t>
    <rPh sb="0" eb="2">
      <t>ホケン</t>
    </rPh>
    <rPh sb="2" eb="4">
      <t>イリョウ</t>
    </rPh>
    <rPh sb="4" eb="6">
      <t>キカン</t>
    </rPh>
    <rPh sb="13" eb="16">
      <t>テンスウヒョウ</t>
    </rPh>
    <rPh sb="16" eb="18">
      <t>バンゴウ</t>
    </rPh>
    <rPh sb="20" eb="21">
      <t>ケタ</t>
    </rPh>
    <rPh sb="22" eb="28">
      <t>イリョウキカンバンゴウ</t>
    </rPh>
    <phoneticPr fontId="31"/>
  </si>
  <si>
    <t>❷補助対象経費（自動計算）≧❸申請額の判定 （×は〇になるように基準額から減額が必要）</t>
    <rPh sb="15" eb="18">
      <t>シンセイガク</t>
    </rPh>
    <rPh sb="19" eb="21">
      <t>ハンテイ</t>
    </rPh>
    <rPh sb="32" eb="35">
      <t>キジュンガク</t>
    </rPh>
    <rPh sb="37" eb="39">
      <t>ゲンガク</t>
    </rPh>
    <rPh sb="40" eb="42">
      <t>ヒツヨウ</t>
    </rPh>
    <phoneticPr fontId="31"/>
  </si>
  <si>
    <t>令和8年6月1日時点の令和8年度診療報酬改定による見直し後のベースアップ評価料の届出</t>
    <rPh sb="0" eb="2">
      <t>レイワ</t>
    </rPh>
    <rPh sb="3" eb="4">
      <t>ネン</t>
    </rPh>
    <rPh sb="5" eb="6">
      <t>ガツ</t>
    </rPh>
    <rPh sb="7" eb="8">
      <t>ニチ</t>
    </rPh>
    <rPh sb="8" eb="10">
      <t>ジテン</t>
    </rPh>
    <rPh sb="40" eb="42">
      <t>トドケデ</t>
    </rPh>
    <phoneticPr fontId="1"/>
  </si>
  <si>
    <r>
      <t>（別紙２－２）</t>
    </r>
    <r>
      <rPr>
        <b/>
        <sz val="14"/>
        <color rgb="FFFF0000"/>
        <rFont val="BIZ UDゴシック"/>
        <family val="3"/>
        <charset val="128"/>
      </rPr>
      <t>※歯科診療所（施設単位）の報告（有床・無床も同じ様式）</t>
    </r>
    <rPh sb="1" eb="3">
      <t>ベッシ</t>
    </rPh>
    <rPh sb="8" eb="10">
      <t>シカ</t>
    </rPh>
    <rPh sb="10" eb="13">
      <t>シンリョウジョ</t>
    </rPh>
    <rPh sb="14" eb="16">
      <t>シセツ</t>
    </rPh>
    <rPh sb="16" eb="18">
      <t>タンイ</t>
    </rPh>
    <rPh sb="20" eb="22">
      <t>ホウコク</t>
    </rPh>
    <phoneticPr fontId="32"/>
  </si>
  <si>
    <r>
      <t>入力欄　（職員・職種・役職によって異なる場合は、</t>
    </r>
    <r>
      <rPr>
        <b/>
        <sz val="11"/>
        <color rgb="FFFF0000"/>
        <rFont val="BIZ UDゴシック"/>
        <family val="3"/>
        <charset val="128"/>
      </rPr>
      <t>総額を変えずに、かつ対象職員全員が同じ金額だけ改善された場合に計算しなおして入力してください</t>
    </r>
    <r>
      <rPr>
        <b/>
        <sz val="11"/>
        <color theme="1"/>
        <rFont val="BIZ UDゴシック"/>
        <family val="3"/>
        <charset val="128"/>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</si>
  <si>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r>
      <rPr>
        <b/>
        <sz val="11"/>
        <color rgb="FFFF0000"/>
        <rFont val="BIZ UDゴシック"/>
        <family val="3"/>
        <charset val="128"/>
      </rPr>
      <t xml:space="preserve">（補助金を充て、算出可能な場合のみ記載）
</t>
    </r>
    <r>
      <rPr>
        <b/>
        <sz val="11"/>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</si>
  <si>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令和７年度に2.0％を上回るベースアップをすでに実施していた場合で、令和７年12月から令和８年５月までの間の当該2.0％を上回る部分に補助金を充てる場合は、別紙にて算定した金額を、上記と別に含めることが可能</t>
    </r>
    <r>
      <rPr>
        <b/>
        <sz val="14"/>
        <color rgb="FFFF0000"/>
        <rFont val="BIZ UDゴシック"/>
        <family val="3"/>
        <charset val="128"/>
      </rPr>
      <t>（割合で引き上げた場合は別紙に入力）</t>
    </r>
    <rPh sb="67" eb="70">
      <t>ホジョキン</t>
    </rPh>
    <rPh sb="71" eb="72">
      <t>ア</t>
    </rPh>
    <rPh sb="74" eb="76">
      <t>バアイ</t>
    </rPh>
    <rPh sb="86" eb="88">
      <t>キンガク</t>
    </rPh>
    <rPh sb="90" eb="92">
      <t>ジョウキ</t>
    </rPh>
    <phoneticPr fontId="31"/>
  </si>
  <si>
    <r>
      <t>歯科衛生士の賃金改善の内容</t>
    </r>
    <r>
      <rPr>
        <b/>
        <sz val="18"/>
        <color rgb="FFFF0000"/>
        <rFont val="BIZ UDゴシック"/>
        <family val="3"/>
        <charset val="128"/>
      </rPr>
      <t>（参考）</t>
    </r>
    <rPh sb="0" eb="2">
      <t>シカ</t>
    </rPh>
    <rPh sb="2" eb="5">
      <t>エイセイシ</t>
    </rPh>
    <rPh sb="6" eb="8">
      <t>チンギン</t>
    </rPh>
    <rPh sb="8" eb="10">
      <t>カイゼン</t>
    </rPh>
    <rPh sb="11" eb="13">
      <t>ナイヨウ</t>
    </rPh>
    <phoneticPr fontId="31"/>
  </si>
  <si>
    <r>
      <t>事務職員の賃金改善の内容</t>
    </r>
    <r>
      <rPr>
        <b/>
        <sz val="18"/>
        <color rgb="FFFF0000"/>
        <rFont val="BIZ UDゴシック"/>
        <family val="3"/>
        <charset val="128"/>
      </rPr>
      <t>（参考）</t>
    </r>
    <rPh sb="0" eb="2">
      <t>ジム</t>
    </rPh>
    <rPh sb="2" eb="4">
      <t>ショクイン</t>
    </rPh>
    <rPh sb="5" eb="7">
      <t>チンギン</t>
    </rPh>
    <rPh sb="7" eb="9">
      <t>カイゼン</t>
    </rPh>
    <rPh sb="10" eb="12">
      <t>ナイヨウ</t>
    </rPh>
    <phoneticPr fontId="31"/>
  </si>
  <si>
    <r>
      <t>40歳未満の勤務医師、勤務歯科医師の賃金改善の内容</t>
    </r>
    <r>
      <rPr>
        <b/>
        <sz val="16"/>
        <color rgb="FFFF0000"/>
        <rFont val="BIZ UDゴシック"/>
        <family val="3"/>
        <charset val="128"/>
      </rPr>
      <t>（参考）</t>
    </r>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1"/>
  </si>
  <si>
    <r>
      <t>看護職員等（保健師、助産師、看護師及び准看護師）の賃金改善の内容</t>
    </r>
    <r>
      <rPr>
        <b/>
        <sz val="16"/>
        <color rgb="FFFF0000"/>
        <rFont val="BIZ UDゴシック"/>
        <family val="3"/>
        <charset val="128"/>
      </rPr>
      <t>（参考）</t>
    </r>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1"/>
  </si>
  <si>
    <r>
      <t>（上記職種以外の職員）
その他職員の賃金改善の内容</t>
    </r>
    <r>
      <rPr>
        <b/>
        <sz val="16"/>
        <color rgb="FFFF0000"/>
        <rFont val="BIZ UDゴシック"/>
        <family val="3"/>
        <charset val="128"/>
      </rPr>
      <t>（参考）</t>
    </r>
    <r>
      <rPr>
        <b/>
        <sz val="12"/>
        <color theme="1"/>
        <rFont val="BIZ UDゴシック"/>
        <family val="3"/>
        <charset val="128"/>
      </rPr>
      <t xml:space="preserve">
</t>
    </r>
    <r>
      <rPr>
        <b/>
        <sz val="12"/>
        <color rgb="FFFF0000"/>
        <rFont val="BIZ UDゴシック"/>
        <family val="3"/>
        <charset val="128"/>
      </rPr>
      <t>※上記職種以外の職種の賃金改善状況（補助金を活用したもの）を記載してください。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rPh sb="48" eb="51">
      <t>ホジョキン</t>
    </rPh>
    <phoneticPr fontId="31"/>
  </si>
  <si>
    <r>
      <rPr>
        <b/>
        <sz val="12"/>
        <color rgb="FFFF0000"/>
        <rFont val="BIZ UDゴシック"/>
        <family val="3"/>
        <charset val="128"/>
      </rPr>
      <t xml:space="preserve">（補助金を充て、算出可能な場合のみ記載）
</t>
    </r>
    <r>
      <rPr>
        <b/>
        <sz val="12"/>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</si>
  <si>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 xml:space="preserve">（別紙）
</t>
    </r>
    <r>
      <rPr>
        <b/>
        <sz val="14"/>
        <color rgb="FFFF0000"/>
        <rFont val="BIZ UDゴシック"/>
        <family val="3"/>
        <charset val="128"/>
      </rPr>
      <t>※歯科診療所（施設単位）の報告</t>
    </r>
    <rPh sb="1" eb="3">
      <t>ベッシ</t>
    </rPh>
    <rPh sb="6" eb="8">
      <t>シカ</t>
    </rPh>
    <rPh sb="8" eb="11">
      <t>シンリョウジョ</t>
    </rPh>
    <rPh sb="12" eb="14">
      <t>シセツ</t>
    </rPh>
    <rPh sb="14" eb="16">
      <t>タンイ</t>
    </rPh>
    <rPh sb="18" eb="20">
      <t>ホウコク</t>
    </rPh>
    <phoneticPr fontId="32"/>
  </si>
  <si>
    <r>
      <t xml:space="preserve">【2.0超部分に充てる場合の算定シート】
</t>
    </r>
    <r>
      <rPr>
        <b/>
        <sz val="11"/>
        <color rgb="FFFF0000"/>
        <rFont val="BIZ UD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</si>
  <si>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r>
      <t>　令和７年度の対象職員の</t>
    </r>
    <r>
      <rPr>
        <b/>
        <sz val="11"/>
        <color rgb="FFFF0000"/>
        <rFont val="BIZ UDゴシック"/>
        <family val="3"/>
        <charset val="128"/>
      </rPr>
      <t>基本給の引き上げ分について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</si>
  <si>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BIZ UDゴシック"/>
        <family val="3"/>
        <charset val="128"/>
      </rPr>
      <t>毎月決まって支払われる手当の引き上げ分について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30" eb="31">
      <t>ブン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</si>
</sst>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quot;床&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9"/>
      <color indexed="81"/>
      <name val="MS P ゴシック"/>
      <family val="3"/>
      <charset val="128"/>
    </font>
    <font>
      <sz val="6"/>
      <name val="MS Gothic"/>
      <family val="2"/>
      <charset val="128"/>
    </font>
    <font>
      <b/>
      <u/>
      <sz val="14"/>
      <color theme="1"/>
      <name val="BIZ UDゴシック"/>
      <family val="3"/>
      <charset val="128"/>
    </font>
    <font>
      <b/>
      <u/>
      <sz val="12"/>
      <color theme="1"/>
      <name val="BIZ UDゴシック"/>
      <family val="3"/>
      <charset val="128"/>
    </font>
    <font>
      <b/>
      <sz val="14"/>
      <color theme="1"/>
      <name val="BIZ UDゴシック"/>
      <family val="3"/>
      <charset val="128"/>
    </font>
    <font>
      <b/>
      <u/>
      <sz val="13"/>
      <color theme="1"/>
      <name val="BIZ UDゴシック"/>
      <family val="3"/>
      <charset val="128"/>
    </font>
    <font>
      <b/>
      <sz val="14"/>
      <color rgb="FFFF0000"/>
      <name val="BIZ UDゴシック"/>
      <family val="3"/>
      <charset val="128"/>
    </font>
    <font>
      <sz val="11"/>
      <color theme="1"/>
      <name val="BIZ UDゴシック"/>
      <family val="3"/>
      <charset val="128"/>
    </font>
    <font>
      <u/>
      <sz val="12"/>
      <color theme="1"/>
      <name val="BIZ UDゴシック"/>
      <family val="3"/>
      <charset val="128"/>
    </font>
    <font>
      <b/>
      <sz val="18"/>
      <color theme="1"/>
      <name val="BIZ UDゴシック"/>
      <family val="3"/>
      <charset val="128"/>
    </font>
    <font>
      <b/>
      <sz val="12"/>
      <color theme="1"/>
      <name val="BIZ UDゴシック"/>
      <family val="3"/>
      <charset val="128"/>
    </font>
    <font>
      <b/>
      <sz val="11"/>
      <color theme="1"/>
      <name val="BIZ UDゴシック"/>
      <family val="3"/>
      <charset val="128"/>
    </font>
    <font>
      <b/>
      <sz val="11"/>
      <color rgb="FFFF0000"/>
      <name val="BIZ UDゴシック"/>
      <family val="3"/>
      <charset val="128"/>
    </font>
    <font>
      <b/>
      <sz val="18"/>
      <color rgb="FFFF0000"/>
      <name val="BIZ UDゴシック"/>
      <family val="3"/>
      <charset val="128"/>
    </font>
    <font>
      <b/>
      <sz val="16"/>
      <color theme="1"/>
      <name val="BIZ UDゴシック"/>
      <family val="3"/>
      <charset val="128"/>
    </font>
    <font>
      <b/>
      <sz val="16"/>
      <color rgb="FFFF0000"/>
      <name val="BIZ UDゴシック"/>
      <family val="3"/>
      <charset val="128"/>
    </font>
    <font>
      <b/>
      <sz val="12"/>
      <color rgb="FFFF0000"/>
      <name val="BIZ UDゴシック"/>
      <family val="3"/>
      <charset val="128"/>
    </font>
    <font>
      <sz val="14"/>
      <color theme="1"/>
      <name val="BIZ UDゴシック"/>
      <family val="3"/>
      <charset val="128"/>
    </font>
    <font>
      <sz val="12"/>
      <color theme="1"/>
      <name val="BIZ UDゴシック"/>
      <family val="3"/>
      <charset val="128"/>
    </font>
    <font>
      <b/>
      <u/>
      <sz val="16"/>
      <color theme="1"/>
      <name val="BIZ UD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7">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19">
    <xf numFmtId="0" fontId="0" fillId="0" borderId="0" xfId="0">
      <alignment vertical="center"/>
    </xf>
    <xf numFmtId="0" fontId="9" fillId="0" borderId="0" xfId="57">
      <alignment vertical="center"/>
    </xf>
    <xf numFmtId="0" fontId="37"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40" fillId="39" borderId="0" xfId="75" applyFont="1" applyFill="1" applyAlignment="1" applyProtection="1">
      <alignment horizontal="right" vertical="center"/>
      <protection locked="0"/>
    </xf>
    <xf numFmtId="0" fontId="40" fillId="39" borderId="0" xfId="75" applyFont="1" applyFill="1" applyAlignment="1" applyProtection="1">
      <alignment horizontal="center" vertical="center"/>
      <protection locked="0"/>
    </xf>
    <xf numFmtId="0" fontId="41" fillId="42" borderId="0" xfId="75" applyFont="1" applyFill="1" applyAlignment="1" applyProtection="1">
      <alignment horizontal="right" vertical="center"/>
      <protection locked="0"/>
    </xf>
    <xf numFmtId="0" fontId="40" fillId="39" borderId="0" xfId="75" applyFont="1" applyFill="1" applyAlignment="1" applyProtection="1">
      <alignment horizontal="left" vertical="center"/>
      <protection locked="0"/>
    </xf>
    <xf numFmtId="0" fontId="42" fillId="42" borderId="0" xfId="75" applyFont="1" applyFill="1" applyAlignment="1" applyProtection="1">
      <alignment horizontal="right" vertical="center"/>
      <protection locked="0"/>
    </xf>
    <xf numFmtId="176" fontId="42" fillId="36" borderId="0" xfId="68" applyNumberFormat="1" applyFont="1" applyFill="1" applyBorder="1" applyAlignment="1" applyProtection="1">
      <alignment horizontal="center" vertical="center"/>
    </xf>
    <xf numFmtId="0" fontId="40" fillId="39" borderId="0" xfId="75" applyFont="1" applyFill="1" applyProtection="1">
      <alignment vertical="center"/>
      <protection locked="0"/>
    </xf>
    <xf numFmtId="176" fontId="42" fillId="42" borderId="0" xfId="75" applyNumberFormat="1" applyFont="1" applyFill="1" applyAlignment="1" applyProtection="1">
      <alignment horizontal="center" vertical="center"/>
      <protection locked="0"/>
    </xf>
    <xf numFmtId="0" fontId="43" fillId="39" borderId="0" xfId="75" applyFont="1" applyFill="1" applyProtection="1">
      <alignment vertical="center"/>
      <protection locked="0"/>
    </xf>
    <xf numFmtId="0" fontId="42" fillId="39" borderId="0" xfId="74" applyFont="1" applyFill="1">
      <alignment vertical="center"/>
    </xf>
    <xf numFmtId="0" fontId="42" fillId="39" borderId="0" xfId="74" applyFont="1" applyFill="1" applyAlignment="1">
      <alignment horizontal="center" vertical="center"/>
    </xf>
    <xf numFmtId="0" fontId="45" fillId="39" borderId="0" xfId="74" applyFont="1" applyFill="1">
      <alignment vertical="center"/>
    </xf>
    <xf numFmtId="0" fontId="45" fillId="39" borderId="0" xfId="74" applyFont="1" applyFill="1" applyAlignment="1">
      <alignment horizontal="center" vertical="center"/>
    </xf>
    <xf numFmtId="0" fontId="46" fillId="39" borderId="0" xfId="74" applyFont="1" applyFill="1" applyProtection="1">
      <alignment vertical="center"/>
      <protection locked="0"/>
    </xf>
    <xf numFmtId="0" fontId="46" fillId="39" borderId="0" xfId="74" applyFont="1" applyFill="1" applyAlignment="1" applyProtection="1">
      <alignment horizontal="right" vertical="center"/>
      <protection locked="0"/>
    </xf>
    <xf numFmtId="0" fontId="46" fillId="37" borderId="0" xfId="75" applyFont="1" applyFill="1" applyAlignment="1">
      <alignment horizontal="right" vertical="center"/>
    </xf>
    <xf numFmtId="0" fontId="45" fillId="0" borderId="0" xfId="74" applyFont="1">
      <alignment vertical="center"/>
    </xf>
    <xf numFmtId="0" fontId="47" fillId="39" borderId="0" xfId="74" applyFont="1" applyFill="1" applyAlignment="1">
      <alignment horizontal="center" vertical="center" wrapText="1"/>
    </xf>
    <xf numFmtId="0" fontId="47" fillId="39" borderId="0" xfId="74" applyFont="1" applyFill="1" applyAlignment="1">
      <alignment horizontal="center" vertical="center"/>
    </xf>
    <xf numFmtId="0" fontId="47" fillId="37" borderId="0" xfId="75" applyFont="1" applyFill="1" applyAlignment="1">
      <alignment horizontal="center" vertical="center"/>
    </xf>
    <xf numFmtId="0" fontId="48" fillId="36" borderId="28" xfId="74" applyFont="1" applyFill="1" applyBorder="1" applyAlignment="1">
      <alignment horizontal="center" vertical="center"/>
    </xf>
    <xf numFmtId="0" fontId="49" fillId="36" borderId="28" xfId="74" applyFont="1" applyFill="1" applyBorder="1" applyAlignment="1">
      <alignment horizontal="center" vertical="center"/>
    </xf>
    <xf numFmtId="0" fontId="48" fillId="37" borderId="0" xfId="75" applyFont="1" applyFill="1" applyAlignment="1">
      <alignment horizontal="center" vertical="center"/>
    </xf>
    <xf numFmtId="0" fontId="43" fillId="39" borderId="0" xfId="74" applyFont="1" applyFill="1" applyProtection="1">
      <alignment vertical="center"/>
      <protection locked="0"/>
    </xf>
    <xf numFmtId="0" fontId="41" fillId="39" borderId="0" xfId="74" applyFont="1" applyFill="1" applyAlignment="1" applyProtection="1">
      <alignment horizontal="center" vertical="center"/>
      <protection locked="0"/>
    </xf>
    <xf numFmtId="176" fontId="40" fillId="37" borderId="0" xfId="68" applyNumberFormat="1" applyFont="1" applyFill="1" applyBorder="1" applyAlignment="1" applyProtection="1">
      <alignment horizontal="right" vertical="center" shrinkToFit="1"/>
    </xf>
    <xf numFmtId="0" fontId="41" fillId="36" borderId="0" xfId="74" applyFont="1" applyFill="1" applyAlignment="1" applyProtection="1">
      <alignment horizontal="right" vertical="center"/>
      <protection locked="0"/>
    </xf>
    <xf numFmtId="176" fontId="40" fillId="36" borderId="0" xfId="68" applyNumberFormat="1" applyFont="1" applyFill="1" applyAlignment="1" applyProtection="1">
      <alignment horizontal="right" vertical="center" shrinkToFit="1"/>
      <protection locked="0"/>
    </xf>
    <xf numFmtId="0" fontId="43" fillId="39" borderId="0" xfId="74" applyFont="1" applyFill="1">
      <alignment vertical="center"/>
    </xf>
    <xf numFmtId="0" fontId="43" fillId="39" borderId="0" xfId="69" applyFont="1" applyFill="1" applyProtection="1">
      <alignment vertical="center"/>
      <protection locked="0"/>
    </xf>
    <xf numFmtId="176" fontId="40" fillId="36" borderId="0" xfId="68" applyNumberFormat="1" applyFont="1" applyFill="1" applyAlignment="1" applyProtection="1">
      <alignment horizontal="center" vertical="center"/>
      <protection locked="0"/>
    </xf>
    <xf numFmtId="176" fontId="40" fillId="36" borderId="40" xfId="68" applyNumberFormat="1" applyFont="1" applyFill="1" applyBorder="1" applyAlignment="1" applyProtection="1">
      <alignment horizontal="right" vertical="center" shrinkToFit="1"/>
      <protection locked="0"/>
    </xf>
    <xf numFmtId="0" fontId="41" fillId="39" borderId="0" xfId="74" applyFont="1" applyFill="1" applyProtection="1">
      <alignment vertical="center"/>
      <protection locked="0"/>
    </xf>
    <xf numFmtId="176" fontId="41" fillId="36" borderId="0" xfId="68" applyNumberFormat="1" applyFont="1" applyFill="1" applyAlignment="1" applyProtection="1">
      <alignment horizontal="right" vertical="center"/>
      <protection locked="0"/>
    </xf>
    <xf numFmtId="176" fontId="41" fillId="37" borderId="0" xfId="68" applyNumberFormat="1" applyFont="1" applyFill="1" applyBorder="1" applyAlignment="1" applyProtection="1">
      <alignment horizontal="right" vertical="center"/>
    </xf>
    <xf numFmtId="176" fontId="40" fillId="36" borderId="0" xfId="74" applyNumberFormat="1" applyFont="1" applyFill="1" applyAlignment="1" applyProtection="1">
      <alignment horizontal="center" vertical="center"/>
      <protection locked="0"/>
    </xf>
    <xf numFmtId="0" fontId="49" fillId="38" borderId="5" xfId="75" applyFont="1" applyFill="1" applyBorder="1" applyAlignment="1">
      <alignment horizontal="center" vertical="center" wrapText="1"/>
    </xf>
    <xf numFmtId="0" fontId="47" fillId="37" borderId="37" xfId="75" applyFont="1" applyFill="1" applyBorder="1" applyAlignment="1">
      <alignment horizontal="center" vertical="center" wrapText="1"/>
    </xf>
    <xf numFmtId="0" fontId="47" fillId="37" borderId="5" xfId="72" applyFont="1" applyFill="1" applyBorder="1" applyAlignment="1">
      <alignment horizontal="center" vertical="top" wrapText="1"/>
    </xf>
    <xf numFmtId="0" fontId="49" fillId="37" borderId="5" xfId="72" applyFont="1" applyFill="1" applyBorder="1" applyAlignment="1">
      <alignment horizontal="center" vertical="top" wrapText="1"/>
    </xf>
    <xf numFmtId="0" fontId="47" fillId="37" borderId="38" xfId="75" applyFont="1" applyFill="1" applyBorder="1" applyAlignment="1">
      <alignment horizontal="center" vertical="top" wrapText="1"/>
    </xf>
    <xf numFmtId="0" fontId="45" fillId="0" borderId="0" xfId="75" applyFont="1">
      <alignment vertical="center"/>
    </xf>
    <xf numFmtId="0" fontId="49" fillId="0" borderId="5" xfId="69" applyFont="1" applyBorder="1" applyAlignment="1">
      <alignment vertical="center" wrapText="1"/>
    </xf>
    <xf numFmtId="177" fontId="42" fillId="35" borderId="5" xfId="69" applyNumberFormat="1" applyFont="1" applyFill="1" applyBorder="1" applyAlignment="1" applyProtection="1">
      <alignment horizontal="center" vertical="center" wrapText="1"/>
      <protection locked="0"/>
    </xf>
    <xf numFmtId="176" fontId="42" fillId="35" borderId="5" xfId="69" applyNumberFormat="1" applyFont="1" applyFill="1" applyBorder="1" applyAlignment="1" applyProtection="1">
      <alignment horizontal="center" vertical="center" wrapText="1"/>
      <protection locked="0"/>
    </xf>
    <xf numFmtId="180" fontId="42" fillId="35" borderId="5" xfId="69" applyNumberFormat="1" applyFont="1" applyFill="1" applyBorder="1" applyAlignment="1" applyProtection="1">
      <alignment horizontal="center" vertical="center" wrapText="1"/>
      <protection locked="0"/>
    </xf>
    <xf numFmtId="0" fontId="49" fillId="39" borderId="3" xfId="69" applyFont="1" applyFill="1" applyBorder="1" applyAlignment="1">
      <alignment vertical="center" wrapText="1"/>
    </xf>
    <xf numFmtId="177" fontId="49" fillId="39" borderId="1" xfId="69" applyNumberFormat="1" applyFont="1" applyFill="1" applyBorder="1" applyAlignment="1">
      <alignment horizontal="center" vertical="center" wrapText="1"/>
    </xf>
    <xf numFmtId="176" fontId="49" fillId="39" borderId="1" xfId="69" applyNumberFormat="1" applyFont="1" applyFill="1" applyBorder="1" applyAlignment="1">
      <alignment horizontal="center" vertical="center" wrapText="1"/>
    </xf>
    <xf numFmtId="180" fontId="49" fillId="39" borderId="2" xfId="69" applyNumberFormat="1" applyFont="1" applyFill="1" applyBorder="1" applyAlignment="1">
      <alignment horizontal="center" vertical="center" wrapText="1"/>
    </xf>
    <xf numFmtId="176" fontId="42" fillId="0" borderId="5" xfId="69" applyNumberFormat="1" applyFont="1" applyBorder="1" applyAlignment="1">
      <alignment horizontal="center" vertical="center" wrapText="1"/>
    </xf>
    <xf numFmtId="176" fontId="42" fillId="37" borderId="37" xfId="75" applyNumberFormat="1" applyFont="1" applyFill="1" applyBorder="1" applyAlignment="1">
      <alignment horizontal="center" vertical="center" wrapText="1"/>
    </xf>
    <xf numFmtId="0" fontId="49" fillId="0" borderId="5" xfId="75" applyFont="1" applyBorder="1" applyAlignment="1">
      <alignment vertical="center" wrapText="1"/>
    </xf>
    <xf numFmtId="179" fontId="49" fillId="35" borderId="5" xfId="75" applyNumberFormat="1" applyFont="1" applyFill="1" applyBorder="1" applyAlignment="1" applyProtection="1">
      <alignment horizontal="center" vertical="center" wrapText="1"/>
      <protection locked="0"/>
    </xf>
    <xf numFmtId="179" fontId="49" fillId="39" borderId="2" xfId="69" applyNumberFormat="1" applyFont="1" applyFill="1" applyBorder="1" applyAlignment="1">
      <alignment horizontal="center" vertical="center" wrapText="1"/>
    </xf>
    <xf numFmtId="176" fontId="42" fillId="37" borderId="39" xfId="75" applyNumberFormat="1" applyFont="1" applyFill="1" applyBorder="1" applyAlignment="1">
      <alignment horizontal="center" vertical="center" wrapText="1"/>
    </xf>
    <xf numFmtId="0" fontId="44" fillId="37" borderId="0" xfId="75" applyFont="1" applyFill="1" applyAlignment="1">
      <alignment horizontal="center" vertical="center" wrapText="1"/>
    </xf>
    <xf numFmtId="0" fontId="47" fillId="37" borderId="5" xfId="75" applyFont="1" applyFill="1" applyBorder="1" applyAlignment="1">
      <alignment vertical="center" wrapText="1"/>
    </xf>
    <xf numFmtId="0" fontId="49" fillId="37" borderId="5" xfId="75" applyFont="1" applyFill="1" applyBorder="1" applyAlignment="1">
      <alignment horizontal="center" vertical="center" wrapText="1"/>
    </xf>
    <xf numFmtId="0" fontId="47" fillId="37" borderId="38" xfId="75" applyFont="1" applyFill="1" applyBorder="1" applyAlignment="1">
      <alignment horizontal="center" vertical="center" wrapText="1"/>
    </xf>
    <xf numFmtId="0" fontId="52" fillId="37" borderId="5" xfId="75" applyFont="1" applyFill="1" applyBorder="1" applyAlignment="1">
      <alignment vertical="center" wrapText="1"/>
    </xf>
    <xf numFmtId="0" fontId="52" fillId="37" borderId="5" xfId="72" applyFont="1" applyFill="1" applyBorder="1" applyAlignment="1">
      <alignment vertical="center" wrapText="1"/>
    </xf>
    <xf numFmtId="0" fontId="45" fillId="0" borderId="0" xfId="74" applyFont="1" applyAlignment="1">
      <alignment horizontal="center" vertical="center"/>
    </xf>
    <xf numFmtId="0" fontId="55" fillId="0" borderId="0" xfId="74" applyFont="1" applyAlignment="1">
      <alignment horizontal="center" vertical="center"/>
    </xf>
    <xf numFmtId="0" fontId="55" fillId="0" borderId="0" xfId="74" applyFont="1">
      <alignment vertical="center"/>
    </xf>
    <xf numFmtId="0" fontId="45" fillId="37" borderId="0" xfId="75" applyFont="1" applyFill="1">
      <alignment vertical="center"/>
    </xf>
    <xf numFmtId="0" fontId="48" fillId="38" borderId="5" xfId="75" applyFont="1" applyFill="1" applyBorder="1" applyAlignment="1">
      <alignment horizontal="center" vertical="center" wrapText="1"/>
    </xf>
    <xf numFmtId="0" fontId="48" fillId="0" borderId="5" xfId="69" applyFont="1" applyBorder="1" applyAlignment="1">
      <alignment vertical="center" wrapText="1"/>
    </xf>
    <xf numFmtId="0" fontId="48" fillId="0" borderId="5" xfId="75" applyFont="1" applyBorder="1" applyAlignment="1">
      <alignment vertical="center" wrapText="1"/>
    </xf>
    <xf numFmtId="0" fontId="40" fillId="39" borderId="0" xfId="74" applyFont="1" applyFill="1" applyProtection="1">
      <alignment vertical="center"/>
      <protection locked="0"/>
    </xf>
    <xf numFmtId="0" fontId="40" fillId="39" borderId="0" xfId="74" applyFont="1" applyFill="1">
      <alignment vertical="center"/>
    </xf>
    <xf numFmtId="176" fontId="40" fillId="42" borderId="67" xfId="68" applyNumberFormat="1" applyFont="1" applyFill="1" applyBorder="1" applyAlignment="1" applyProtection="1">
      <alignment horizontal="right" vertical="center" shrinkToFit="1"/>
      <protection locked="0"/>
    </xf>
    <xf numFmtId="176" fontId="40" fillId="36" borderId="68" xfId="68" applyNumberFormat="1" applyFont="1" applyFill="1" applyBorder="1" applyAlignment="1" applyProtection="1">
      <alignment horizontal="right" vertical="center" shrinkToFit="1"/>
    </xf>
    <xf numFmtId="176" fontId="40" fillId="36" borderId="67" xfId="68" applyNumberFormat="1" applyFont="1" applyFill="1" applyBorder="1" applyAlignment="1" applyProtection="1">
      <alignment horizontal="right" vertical="center" shrinkToFit="1"/>
    </xf>
    <xf numFmtId="176" fontId="40" fillId="42" borderId="69" xfId="68" applyNumberFormat="1" applyFont="1" applyFill="1" applyBorder="1" applyAlignment="1" applyProtection="1">
      <alignment horizontal="right" vertical="center" shrinkToFit="1"/>
      <protection locked="0"/>
    </xf>
    <xf numFmtId="0" fontId="56" fillId="0" borderId="0" xfId="75" applyFont="1">
      <alignment vertical="center"/>
    </xf>
    <xf numFmtId="0" fontId="56" fillId="0" borderId="0" xfId="75" applyFont="1" applyProtection="1">
      <alignment vertical="center"/>
      <protection locked="0"/>
    </xf>
    <xf numFmtId="0" fontId="57" fillId="0" borderId="0" xfId="75" applyFont="1">
      <alignment vertical="center"/>
    </xf>
    <xf numFmtId="0" fontId="52" fillId="0" borderId="0" xfId="75" applyFont="1">
      <alignment vertical="center"/>
    </xf>
    <xf numFmtId="0" fontId="56" fillId="0" borderId="29" xfId="75" applyFont="1" applyBorder="1">
      <alignment vertical="center"/>
    </xf>
    <xf numFmtId="0" fontId="56" fillId="0" borderId="30" xfId="75" applyFont="1" applyBorder="1">
      <alignment vertical="center"/>
    </xf>
    <xf numFmtId="0" fontId="56" fillId="0" borderId="31" xfId="75" applyFont="1" applyBorder="1">
      <alignment vertical="center"/>
    </xf>
    <xf numFmtId="0" fontId="56" fillId="0" borderId="32" xfId="75" applyFont="1" applyBorder="1">
      <alignment vertical="center"/>
    </xf>
    <xf numFmtId="0" fontId="56" fillId="0" borderId="5" xfId="75" applyFont="1" applyBorder="1" applyAlignment="1">
      <alignment horizontal="center" vertical="center" wrapText="1"/>
    </xf>
    <xf numFmtId="0" fontId="56" fillId="0" borderId="0" xfId="75" applyFont="1" applyAlignment="1">
      <alignment horizontal="center" vertical="center"/>
    </xf>
    <xf numFmtId="0" fontId="56" fillId="0" borderId="5" xfId="75" applyFont="1" applyBorder="1" applyAlignment="1">
      <alignment horizontal="center" vertical="center"/>
    </xf>
    <xf numFmtId="0" fontId="56" fillId="0" borderId="33" xfId="75" applyFont="1" applyBorder="1">
      <alignment vertical="center"/>
    </xf>
    <xf numFmtId="181" fontId="55" fillId="0" borderId="5" xfId="75" applyNumberFormat="1" applyFont="1" applyBorder="1">
      <alignment vertical="center"/>
    </xf>
    <xf numFmtId="176" fontId="55" fillId="0" borderId="5" xfId="75" applyNumberFormat="1" applyFont="1" applyBorder="1">
      <alignment vertical="center"/>
    </xf>
    <xf numFmtId="176" fontId="55" fillId="35" borderId="5" xfId="75" applyNumberFormat="1" applyFont="1" applyFill="1" applyBorder="1">
      <alignment vertical="center"/>
    </xf>
    <xf numFmtId="181" fontId="56" fillId="0" borderId="0" xfId="75" applyNumberFormat="1" applyFont="1">
      <alignment vertical="center"/>
    </xf>
    <xf numFmtId="176" fontId="56" fillId="0" borderId="0" xfId="75" applyNumberFormat="1" applyFont="1">
      <alignment vertical="center"/>
    </xf>
    <xf numFmtId="181" fontId="55" fillId="35" borderId="5" xfId="75" applyNumberFormat="1" applyFont="1" applyFill="1" applyBorder="1" applyProtection="1">
      <alignment vertical="center"/>
      <protection locked="0"/>
    </xf>
    <xf numFmtId="176" fontId="56" fillId="0" borderId="0" xfId="76" applyNumberFormat="1" applyFont="1" applyFill="1" applyBorder="1" applyProtection="1">
      <alignment vertical="center"/>
    </xf>
    <xf numFmtId="0" fontId="56" fillId="0" borderId="34" xfId="75" applyFont="1" applyBorder="1">
      <alignment vertical="center"/>
    </xf>
    <xf numFmtId="181" fontId="56" fillId="0" borderId="35" xfId="75" applyNumberFormat="1" applyFont="1" applyBorder="1">
      <alignment vertical="center"/>
    </xf>
    <xf numFmtId="0" fontId="56" fillId="0" borderId="35" xfId="75" applyFont="1" applyBorder="1">
      <alignment vertical="center"/>
    </xf>
    <xf numFmtId="176" fontId="56" fillId="0" borderId="35" xfId="76" applyNumberFormat="1" applyFont="1" applyFill="1" applyBorder="1" applyProtection="1">
      <alignment vertical="center"/>
    </xf>
    <xf numFmtId="0" fontId="56" fillId="0" borderId="36" xfId="75" applyFont="1" applyBorder="1">
      <alignment vertical="center"/>
    </xf>
    <xf numFmtId="0" fontId="48" fillId="0" borderId="29" xfId="75" applyFont="1" applyBorder="1">
      <alignment vertical="center"/>
    </xf>
    <xf numFmtId="0" fontId="56" fillId="0" borderId="5" xfId="75" applyFont="1" applyBorder="1" applyAlignment="1">
      <alignment horizontal="left" vertical="center" wrapText="1"/>
    </xf>
    <xf numFmtId="0" fontId="56" fillId="0" borderId="28" xfId="75" applyFont="1" applyBorder="1" applyAlignment="1" applyProtection="1">
      <alignment horizontal="center" vertical="center"/>
      <protection locked="0"/>
    </xf>
    <xf numFmtId="181" fontId="44" fillId="0" borderId="35" xfId="75" applyNumberFormat="1" applyFont="1" applyBorder="1" applyAlignment="1" applyProtection="1">
      <alignment horizontal="left" vertical="center"/>
      <protection hidden="1"/>
    </xf>
    <xf numFmtId="0" fontId="52" fillId="0" borderId="35" xfId="75" applyFont="1" applyBorder="1" applyAlignment="1">
      <alignment horizontal="center" vertical="center"/>
    </xf>
    <xf numFmtId="0" fontId="42" fillId="0" borderId="0" xfId="75" applyFont="1" applyAlignment="1">
      <alignment vertical="center" wrapText="1"/>
    </xf>
    <xf numFmtId="0" fontId="46" fillId="0" borderId="0" xfId="75" applyFont="1" applyAlignment="1" applyProtection="1">
      <alignment horizontal="right" vertical="center"/>
      <protection locked="0"/>
    </xf>
    <xf numFmtId="0" fontId="46" fillId="40" borderId="0" xfId="75" applyFont="1" applyFill="1" applyAlignment="1">
      <alignment horizontal="right" vertical="center"/>
    </xf>
    <xf numFmtId="0" fontId="49" fillId="40" borderId="41" xfId="75" applyFont="1" applyFill="1" applyBorder="1" applyAlignment="1">
      <alignment horizontal="center" vertical="center" wrapText="1"/>
    </xf>
    <xf numFmtId="0" fontId="49" fillId="37" borderId="5" xfId="75" applyFont="1" applyFill="1" applyBorder="1" applyAlignment="1">
      <alignment vertical="center" wrapText="1"/>
    </xf>
    <xf numFmtId="0" fontId="49" fillId="40" borderId="26" xfId="75" applyFont="1" applyFill="1" applyBorder="1" applyAlignment="1">
      <alignment horizontal="center" vertical="center" wrapText="1"/>
    </xf>
    <xf numFmtId="176" fontId="42" fillId="35" borderId="5" xfId="75" applyNumberFormat="1" applyFont="1" applyFill="1" applyBorder="1" applyAlignment="1" applyProtection="1">
      <alignment horizontal="center" vertical="center" wrapText="1"/>
      <protection locked="0"/>
    </xf>
    <xf numFmtId="178" fontId="42" fillId="0" borderId="5" xfId="71" applyNumberFormat="1" applyFont="1" applyBorder="1" applyAlignment="1">
      <alignment horizontal="center" vertical="center" wrapText="1"/>
    </xf>
    <xf numFmtId="176" fontId="42" fillId="0" borderId="5" xfId="71" applyNumberFormat="1" applyFont="1" applyBorder="1" applyAlignment="1">
      <alignment horizontal="center" vertical="center" wrapText="1"/>
    </xf>
    <xf numFmtId="176" fontId="42" fillId="35" borderId="5" xfId="71" applyNumberFormat="1" applyFont="1" applyFill="1" applyBorder="1" applyAlignment="1" applyProtection="1">
      <alignment horizontal="center" vertical="center" wrapText="1"/>
      <protection locked="0"/>
    </xf>
    <xf numFmtId="180" fontId="42" fillId="35" borderId="5" xfId="71" applyNumberFormat="1" applyFont="1" applyFill="1" applyBorder="1" applyAlignment="1" applyProtection="1">
      <alignment horizontal="center" vertical="center" wrapText="1"/>
      <protection locked="0"/>
    </xf>
    <xf numFmtId="177" fontId="42" fillId="35" borderId="5" xfId="71" applyNumberFormat="1" applyFont="1" applyFill="1" applyBorder="1" applyAlignment="1" applyProtection="1">
      <alignment horizontal="center" vertical="center" wrapText="1"/>
      <protection locked="0"/>
    </xf>
    <xf numFmtId="176" fontId="42" fillId="0" borderId="5" xfId="75" applyNumberFormat="1" applyFont="1" applyBorder="1" applyAlignment="1">
      <alignment horizontal="center" vertical="center" wrapText="1"/>
    </xf>
    <xf numFmtId="176" fontId="42" fillId="40" borderId="5" xfId="75" applyNumberFormat="1" applyFont="1" applyFill="1" applyBorder="1" applyAlignment="1">
      <alignment horizontal="center" vertical="center" wrapText="1"/>
    </xf>
    <xf numFmtId="176" fontId="42" fillId="0" borderId="5" xfId="75" applyNumberFormat="1" applyFont="1" applyBorder="1" applyAlignment="1" applyProtection="1">
      <alignment horizontal="center" vertical="center" wrapText="1"/>
      <protection locked="0"/>
    </xf>
    <xf numFmtId="0" fontId="45" fillId="40" borderId="27" xfId="75" applyFont="1" applyFill="1" applyBorder="1" applyAlignment="1">
      <alignment horizontal="left" vertical="center"/>
    </xf>
    <xf numFmtId="0" fontId="45" fillId="39" borderId="0" xfId="75" applyFont="1" applyFill="1">
      <alignment vertical="center"/>
    </xf>
    <xf numFmtId="0" fontId="45" fillId="39" borderId="0" xfId="75" applyFont="1" applyFill="1" applyAlignment="1">
      <alignment horizontal="center" vertical="center"/>
    </xf>
    <xf numFmtId="0" fontId="45" fillId="40" borderId="0" xfId="75" applyFont="1" applyFill="1">
      <alignment vertical="center"/>
    </xf>
    <xf numFmtId="0" fontId="49" fillId="39" borderId="0" xfId="75" applyFont="1" applyFill="1" applyAlignment="1">
      <alignment horizontal="right" vertical="center"/>
    </xf>
    <xf numFmtId="0" fontId="45" fillId="39" borderId="0" xfId="75" applyFont="1" applyFill="1" applyAlignment="1">
      <alignment vertical="center" wrapText="1"/>
    </xf>
    <xf numFmtId="0" fontId="49" fillId="39" borderId="0" xfId="75" applyFont="1" applyFill="1" applyAlignment="1">
      <alignment vertical="center" wrapText="1"/>
    </xf>
    <xf numFmtId="0" fontId="45" fillId="0" borderId="0" xfId="75" applyFont="1" applyAlignment="1">
      <alignment horizontal="center" vertical="center"/>
    </xf>
    <xf numFmtId="0" fontId="44" fillId="39" borderId="0" xfId="75" applyFont="1" applyFill="1" applyAlignment="1">
      <alignment horizontal="center" vertical="center"/>
    </xf>
    <xf numFmtId="0" fontId="44" fillId="41" borderId="42" xfId="75" applyFont="1" applyFill="1" applyBorder="1">
      <alignment vertical="center"/>
    </xf>
    <xf numFmtId="0" fontId="55" fillId="41" borderId="43" xfId="75" applyFont="1" applyFill="1" applyBorder="1" applyAlignment="1">
      <alignment horizontal="center" vertical="center" wrapText="1"/>
    </xf>
    <xf numFmtId="0" fontId="55" fillId="41" borderId="44" xfId="75" applyFont="1" applyFill="1" applyBorder="1" applyAlignment="1">
      <alignment horizontal="center" vertical="center" wrapText="1"/>
    </xf>
    <xf numFmtId="0" fontId="42" fillId="41" borderId="45" xfId="75" applyFont="1" applyFill="1" applyBorder="1" applyAlignment="1">
      <alignment horizontal="center" vertical="center"/>
    </xf>
    <xf numFmtId="0" fontId="45" fillId="0" borderId="48" xfId="75" applyFont="1" applyBorder="1" applyAlignment="1">
      <alignment vertical="center" shrinkToFit="1"/>
    </xf>
    <xf numFmtId="38" fontId="55" fillId="0" borderId="49" xfId="68" applyFont="1" applyBorder="1" applyAlignment="1">
      <alignment horizontal="center" vertical="center"/>
    </xf>
    <xf numFmtId="38" fontId="55" fillId="0" borderId="50" xfId="68" applyFont="1" applyBorder="1" applyAlignment="1">
      <alignment horizontal="center" vertical="center"/>
    </xf>
    <xf numFmtId="38" fontId="42" fillId="0" borderId="51" xfId="68" applyFont="1" applyBorder="1" applyAlignment="1">
      <alignment horizontal="center" vertical="center"/>
    </xf>
    <xf numFmtId="0" fontId="45" fillId="0" borderId="54" xfId="75" applyFont="1" applyBorder="1" applyAlignment="1">
      <alignment vertical="center" shrinkToFit="1"/>
    </xf>
    <xf numFmtId="38" fontId="55" fillId="0" borderId="55" xfId="68" applyFont="1" applyBorder="1" applyAlignment="1">
      <alignment horizontal="center" vertical="center"/>
    </xf>
    <xf numFmtId="38" fontId="55" fillId="0" borderId="56" xfId="68" applyFont="1" applyBorder="1" applyAlignment="1">
      <alignment horizontal="center" vertical="center"/>
    </xf>
    <xf numFmtId="38" fontId="42" fillId="0" borderId="57" xfId="68" applyFont="1" applyBorder="1" applyAlignment="1">
      <alignment horizontal="center" vertical="center"/>
    </xf>
    <xf numFmtId="178" fontId="55" fillId="0" borderId="55" xfId="71" applyNumberFormat="1" applyFont="1" applyBorder="1" applyAlignment="1">
      <alignment horizontal="center" vertical="center"/>
    </xf>
    <xf numFmtId="178" fontId="55" fillId="0" borderId="56" xfId="71" applyNumberFormat="1" applyFont="1" applyBorder="1" applyAlignment="1">
      <alignment horizontal="center" vertical="center"/>
    </xf>
    <xf numFmtId="178" fontId="42" fillId="0" borderId="57" xfId="71" applyNumberFormat="1" applyFont="1" applyBorder="1" applyAlignment="1">
      <alignment horizontal="center" vertical="center"/>
    </xf>
    <xf numFmtId="0" fontId="45" fillId="0" borderId="62" xfId="75" applyFont="1" applyBorder="1" applyAlignment="1">
      <alignment vertical="center" shrinkToFit="1"/>
    </xf>
    <xf numFmtId="178" fontId="55" fillId="0" borderId="63" xfId="71" applyNumberFormat="1" applyFont="1" applyBorder="1" applyAlignment="1">
      <alignment horizontal="center" vertical="center"/>
    </xf>
    <xf numFmtId="178" fontId="42" fillId="0" borderId="64" xfId="71" applyNumberFormat="1" applyFont="1" applyBorder="1" applyAlignment="1">
      <alignment horizontal="center" vertical="center"/>
    </xf>
    <xf numFmtId="0" fontId="48" fillId="37" borderId="5" xfId="75" applyFont="1" applyFill="1" applyBorder="1" applyAlignment="1">
      <alignment vertical="center" wrapText="1"/>
    </xf>
    <xf numFmtId="0" fontId="48" fillId="37" borderId="5" xfId="75" applyFont="1" applyFill="1" applyBorder="1" applyAlignment="1">
      <alignment horizontal="center" vertical="center" wrapText="1"/>
    </xf>
    <xf numFmtId="0" fontId="42" fillId="0" borderId="23" xfId="69" applyFont="1" applyBorder="1" applyAlignment="1" applyProtection="1">
      <alignment horizontal="center" vertical="center" wrapText="1"/>
      <protection locked="0"/>
    </xf>
    <xf numFmtId="0" fontId="42" fillId="0" borderId="25" xfId="69" applyFont="1" applyBorder="1" applyAlignment="1" applyProtection="1">
      <alignment horizontal="center" vertical="center" wrapText="1"/>
      <protection locked="0"/>
    </xf>
    <xf numFmtId="176" fontId="42" fillId="0" borderId="23" xfId="69" applyNumberFormat="1" applyFont="1" applyBorder="1" applyAlignment="1" applyProtection="1">
      <alignment horizontal="center" vertical="center" wrapText="1"/>
      <protection locked="0"/>
    </xf>
    <xf numFmtId="176" fontId="42" fillId="0" borderId="25" xfId="69" applyNumberFormat="1" applyFont="1" applyBorder="1" applyAlignment="1" applyProtection="1">
      <alignment horizontal="center" vertical="center" wrapText="1"/>
      <protection locked="0"/>
    </xf>
    <xf numFmtId="0" fontId="49" fillId="37" borderId="3" xfId="72" applyFont="1" applyFill="1" applyBorder="1" applyAlignment="1">
      <alignment horizontal="center" vertical="center" wrapText="1"/>
    </xf>
    <xf numFmtId="0" fontId="49" fillId="37" borderId="2" xfId="72" applyFont="1" applyFill="1" applyBorder="1" applyAlignment="1">
      <alignment horizontal="center" vertical="center" wrapText="1"/>
    </xf>
    <xf numFmtId="0" fontId="47" fillId="37" borderId="3" xfId="72" applyFont="1" applyFill="1" applyBorder="1" applyAlignment="1">
      <alignment horizontal="center" vertical="center" wrapText="1"/>
    </xf>
    <xf numFmtId="0" fontId="47" fillId="37" borderId="1" xfId="72" applyFont="1" applyFill="1" applyBorder="1" applyAlignment="1">
      <alignment horizontal="center" vertical="center" wrapText="1"/>
    </xf>
    <xf numFmtId="0" fontId="47" fillId="37" borderId="2" xfId="72" applyFont="1" applyFill="1" applyBorder="1" applyAlignment="1">
      <alignment horizontal="center" vertical="center" wrapText="1"/>
    </xf>
    <xf numFmtId="176" fontId="42" fillId="35" borderId="3" xfId="69" applyNumberFormat="1" applyFont="1" applyFill="1" applyBorder="1" applyAlignment="1" applyProtection="1">
      <alignment horizontal="center" vertical="center" wrapText="1"/>
      <protection locked="0"/>
    </xf>
    <xf numFmtId="176" fontId="42" fillId="35" borderId="2" xfId="69" applyNumberFormat="1" applyFont="1" applyFill="1" applyBorder="1" applyAlignment="1" applyProtection="1">
      <alignment horizontal="center" vertical="center" wrapText="1"/>
      <protection locked="0"/>
    </xf>
    <xf numFmtId="0" fontId="49" fillId="0" borderId="3" xfId="69" applyFont="1" applyBorder="1" applyAlignment="1">
      <alignment horizontal="left" vertical="center" wrapText="1"/>
    </xf>
    <xf numFmtId="0" fontId="49" fillId="0" borderId="1" xfId="69" applyFont="1" applyBorder="1" applyAlignment="1">
      <alignment horizontal="left" vertical="center" wrapText="1"/>
    </xf>
    <xf numFmtId="0" fontId="44" fillId="38" borderId="3" xfId="69" applyFont="1" applyFill="1" applyBorder="1" applyAlignment="1">
      <alignment horizontal="center" vertical="center" wrapText="1"/>
    </xf>
    <xf numFmtId="0" fontId="44" fillId="38" borderId="1" xfId="69" applyFont="1" applyFill="1" applyBorder="1" applyAlignment="1">
      <alignment horizontal="center" vertical="center" wrapText="1"/>
    </xf>
    <xf numFmtId="0" fontId="44" fillId="38" borderId="2" xfId="69" applyFont="1" applyFill="1" applyBorder="1" applyAlignment="1">
      <alignment horizontal="center" vertical="center" wrapText="1"/>
    </xf>
    <xf numFmtId="0" fontId="49" fillId="0" borderId="23" xfId="69" applyFont="1" applyBorder="1" applyAlignment="1">
      <alignment horizontal="center" vertical="center" wrapText="1"/>
    </xf>
    <xf numFmtId="0" fontId="49" fillId="0" borderId="24" xfId="69" applyFont="1" applyBorder="1" applyAlignment="1">
      <alignment horizontal="center" vertical="center" wrapText="1"/>
    </xf>
    <xf numFmtId="0" fontId="49" fillId="0" borderId="25" xfId="69" applyFont="1" applyBorder="1" applyAlignment="1">
      <alignment horizontal="center" vertical="center" wrapText="1"/>
    </xf>
    <xf numFmtId="0" fontId="47" fillId="39" borderId="0" xfId="74" applyFont="1" applyFill="1" applyAlignment="1">
      <alignment horizontal="center" vertical="center" wrapText="1"/>
    </xf>
    <xf numFmtId="0" fontId="47" fillId="39" borderId="0" xfId="74" applyFont="1" applyFill="1" applyAlignment="1">
      <alignment horizontal="center" vertical="center"/>
    </xf>
    <xf numFmtId="0" fontId="43" fillId="39" borderId="0" xfId="69" applyFont="1" applyFill="1" applyAlignment="1" applyProtection="1">
      <alignment horizontal="left" vertical="center" wrapText="1"/>
      <protection locked="0"/>
    </xf>
    <xf numFmtId="0" fontId="49" fillId="38" borderId="3" xfId="75" applyFont="1" applyFill="1" applyBorder="1" applyAlignment="1">
      <alignment horizontal="center" vertical="center" wrapText="1"/>
    </xf>
    <xf numFmtId="0" fontId="49" fillId="38" borderId="1" xfId="75" applyFont="1" applyFill="1" applyBorder="1" applyAlignment="1">
      <alignment horizontal="center" vertical="center" wrapText="1"/>
    </xf>
    <xf numFmtId="0" fontId="49" fillId="38" borderId="2" xfId="75" applyFont="1" applyFill="1" applyBorder="1" applyAlignment="1">
      <alignment horizontal="center" vertical="center" wrapText="1"/>
    </xf>
    <xf numFmtId="0" fontId="47" fillId="38" borderId="5" xfId="69" applyFont="1" applyFill="1" applyBorder="1" applyAlignment="1">
      <alignment horizontal="center" vertical="center" wrapText="1"/>
    </xf>
    <xf numFmtId="0" fontId="47" fillId="38" borderId="26" xfId="69" applyFont="1" applyFill="1" applyBorder="1" applyAlignment="1">
      <alignment horizontal="center" vertical="center" wrapText="1"/>
    </xf>
    <xf numFmtId="0" fontId="49" fillId="37" borderId="3" xfId="72" applyFont="1" applyFill="1" applyBorder="1" applyAlignment="1">
      <alignment horizontal="center" vertical="top" wrapText="1"/>
    </xf>
    <xf numFmtId="0" fontId="49" fillId="37" borderId="2" xfId="72" applyFont="1" applyFill="1" applyBorder="1" applyAlignment="1">
      <alignment horizontal="center" vertical="top" wrapText="1"/>
    </xf>
    <xf numFmtId="0" fontId="47" fillId="37" borderId="3" xfId="72" applyFont="1" applyFill="1" applyBorder="1" applyAlignment="1">
      <alignment horizontal="center" vertical="top" wrapText="1"/>
    </xf>
    <xf numFmtId="0" fontId="47" fillId="37" borderId="1" xfId="72" applyFont="1" applyFill="1" applyBorder="1" applyAlignment="1">
      <alignment horizontal="center" vertical="top" wrapText="1"/>
    </xf>
    <xf numFmtId="0" fontId="47" fillId="37" borderId="2" xfId="72" applyFont="1" applyFill="1" applyBorder="1" applyAlignment="1">
      <alignment horizontal="center" vertical="top" wrapText="1"/>
    </xf>
    <xf numFmtId="0" fontId="43" fillId="39" borderId="0" xfId="75" applyFont="1" applyFill="1" applyAlignment="1" applyProtection="1">
      <alignment horizontal="left" vertical="center" wrapText="1"/>
      <protection locked="0"/>
    </xf>
    <xf numFmtId="0" fontId="47" fillId="0" borderId="0" xfId="75" applyFont="1" applyAlignment="1">
      <alignment horizontal="center" vertical="center"/>
    </xf>
    <xf numFmtId="178" fontId="55" fillId="0" borderId="65" xfId="71" applyNumberFormat="1" applyFont="1" applyBorder="1" applyAlignment="1">
      <alignment horizontal="center" vertical="center"/>
    </xf>
    <xf numFmtId="178" fontId="55" fillId="0" borderId="66" xfId="71" applyNumberFormat="1" applyFont="1" applyBorder="1" applyAlignment="1">
      <alignment horizontal="center" vertical="center"/>
    </xf>
    <xf numFmtId="0" fontId="55" fillId="41" borderId="46" xfId="75" applyFont="1" applyFill="1" applyBorder="1" applyAlignment="1">
      <alignment horizontal="center" vertical="center"/>
    </xf>
    <xf numFmtId="0" fontId="55" fillId="41" borderId="47" xfId="75" applyFont="1" applyFill="1" applyBorder="1" applyAlignment="1">
      <alignment horizontal="center" vertical="center"/>
    </xf>
    <xf numFmtId="38" fontId="55" fillId="0" borderId="52" xfId="68" applyFont="1" applyBorder="1" applyAlignment="1">
      <alignment horizontal="center" vertical="center" shrinkToFit="1"/>
    </xf>
    <xf numFmtId="38" fontId="55" fillId="0" borderId="53" xfId="68" applyFont="1" applyBorder="1" applyAlignment="1">
      <alignment horizontal="center" vertical="center" shrinkToFit="1"/>
    </xf>
    <xf numFmtId="38" fontId="55" fillId="0" borderId="58" xfId="68" applyFont="1" applyBorder="1" applyAlignment="1">
      <alignment horizontal="center" vertical="center"/>
    </xf>
    <xf numFmtId="38" fontId="55" fillId="0" borderId="59" xfId="68" applyFont="1" applyBorder="1" applyAlignment="1">
      <alignment horizontal="center" vertical="center"/>
    </xf>
    <xf numFmtId="0" fontId="55" fillId="0" borderId="60" xfId="75" applyFont="1" applyBorder="1" applyAlignment="1">
      <alignment horizontal="center" vertical="center"/>
    </xf>
    <xf numFmtId="0" fontId="55" fillId="0" borderId="61" xfId="75" applyFont="1" applyBorder="1" applyAlignment="1">
      <alignment horizontal="center" vertical="center"/>
    </xf>
    <xf numFmtId="0" fontId="47" fillId="0" borderId="6" xfId="75" applyFont="1" applyBorder="1" applyAlignment="1">
      <alignment horizontal="left" vertical="center" wrapText="1"/>
    </xf>
    <xf numFmtId="0" fontId="47" fillId="0" borderId="6" xfId="75" applyFont="1" applyBorder="1" applyAlignment="1">
      <alignment horizontal="left" vertical="center"/>
    </xf>
    <xf numFmtId="0" fontId="48" fillId="0" borderId="3" xfId="75" applyFont="1" applyBorder="1" applyAlignment="1">
      <alignment horizontal="center" vertical="center" wrapText="1"/>
    </xf>
    <xf numFmtId="0" fontId="48" fillId="0" borderId="1" xfId="75" applyFont="1" applyBorder="1" applyAlignment="1">
      <alignment horizontal="center" vertical="center" wrapText="1"/>
    </xf>
    <xf numFmtId="0" fontId="49" fillId="37" borderId="4" xfId="75" applyFont="1" applyFill="1" applyBorder="1" applyAlignment="1">
      <alignment horizontal="center" vertical="center" wrapText="1"/>
    </xf>
    <xf numFmtId="0" fontId="49" fillId="37" borderId="26" xfId="75" applyFont="1" applyFill="1" applyBorder="1" applyAlignment="1">
      <alignment horizontal="center" vertical="center" wrapText="1"/>
    </xf>
    <xf numFmtId="178" fontId="49" fillId="0" borderId="23" xfId="71" applyNumberFormat="1" applyFont="1" applyBorder="1" applyAlignment="1">
      <alignment horizontal="center" vertical="center" wrapText="1"/>
    </xf>
    <xf numFmtId="178" fontId="49" fillId="0" borderId="24" xfId="71" applyNumberFormat="1" applyFont="1" applyBorder="1" applyAlignment="1">
      <alignment horizontal="center" vertical="center" wrapText="1"/>
    </xf>
    <xf numFmtId="0" fontId="45" fillId="0" borderId="27" xfId="75" applyFont="1" applyBorder="1" applyAlignment="1">
      <alignment horizontal="left" vertical="center" wrapText="1"/>
    </xf>
    <xf numFmtId="0" fontId="45" fillId="0" borderId="27" xfId="75" applyFont="1" applyBorder="1" applyAlignment="1">
      <alignment horizontal="left" vertical="center"/>
    </xf>
    <xf numFmtId="0" fontId="48" fillId="37" borderId="4" xfId="75" applyFont="1" applyFill="1" applyBorder="1" applyAlignment="1">
      <alignment horizontal="center" vertical="center" wrapText="1"/>
    </xf>
    <xf numFmtId="0" fontId="48" fillId="37" borderId="26" xfId="75" applyFont="1" applyFill="1" applyBorder="1" applyAlignment="1">
      <alignment horizontal="center" vertical="center" wrapText="1"/>
    </xf>
    <xf numFmtId="0" fontId="8" fillId="0" borderId="19" xfId="58" applyBorder="1" applyAlignment="1">
      <alignment horizontal="center" vertical="center"/>
    </xf>
    <xf numFmtId="0" fontId="8" fillId="0" borderId="16" xfId="58" applyBorder="1" applyAlignment="1">
      <alignment horizontal="center"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6" xr:uid="{E5053811-7160-47A5-9BD9-50FB3DC403A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24CE89D5-4BE7-42F6-86F2-D87F0AD55919}"/>
    <cellStyle name="標準 14 4" xfId="74" xr:uid="{E5141385-BADE-4312-9401-635974A625B5}"/>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8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544286</xdr:colOff>
      <xdr:row>15</xdr:row>
      <xdr:rowOff>81643</xdr:rowOff>
    </xdr:from>
    <xdr:to>
      <xdr:col>5</xdr:col>
      <xdr:colOff>721179</xdr:colOff>
      <xdr:row>15</xdr:row>
      <xdr:rowOff>789215</xdr:rowOff>
    </xdr:to>
    <xdr:sp macro="" textlink="">
      <xdr:nvSpPr>
        <xdr:cNvPr id="4" name="テキスト ボックス 3">
          <a:extLst>
            <a:ext uri="{FF2B5EF4-FFF2-40B4-BE49-F238E27FC236}">
              <a16:creationId xmlns:a16="http://schemas.microsoft.com/office/drawing/2014/main" id="{CC6DF8EC-D02C-4DD5-98FD-AFAA81521867}"/>
            </a:ext>
          </a:extLst>
        </xdr:cNvPr>
        <xdr:cNvSpPr txBox="1"/>
      </xdr:nvSpPr>
      <xdr:spPr>
        <a:xfrm>
          <a:off x="544286" y="8450036"/>
          <a:ext cx="87493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5</xdr:col>
      <xdr:colOff>1469572</xdr:colOff>
      <xdr:row>6</xdr:row>
      <xdr:rowOff>435428</xdr:rowOff>
    </xdr:from>
    <xdr:to>
      <xdr:col>10</xdr:col>
      <xdr:colOff>1224643</xdr:colOff>
      <xdr:row>9</xdr:row>
      <xdr:rowOff>190500</xdr:rowOff>
    </xdr:to>
    <xdr:sp macro="" textlink="">
      <xdr:nvSpPr>
        <xdr:cNvPr id="2" name="テキスト ボックス 1">
          <a:extLst>
            <a:ext uri="{FF2B5EF4-FFF2-40B4-BE49-F238E27FC236}">
              <a16:creationId xmlns:a16="http://schemas.microsoft.com/office/drawing/2014/main" id="{C39CB3D0-D799-4868-9D72-14D08A59E815}"/>
            </a:ext>
          </a:extLst>
        </xdr:cNvPr>
        <xdr:cNvSpPr txBox="1"/>
      </xdr:nvSpPr>
      <xdr:spPr>
        <a:xfrm>
          <a:off x="8749393" y="2462892"/>
          <a:ext cx="8041821" cy="126546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「③：賃上げ支援事業の申請額」は、「基準額」と「賃金改善額」を比較して、低廉な額です。</a:t>
          </a:r>
          <a:endParaRPr kumimoji="1" lang="en-US" altLang="ja-JP"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「①：賃金改善の総額（自動計算）」＞「基準額」　の場合　</a:t>
          </a:r>
          <a:r>
            <a:rPr kumimoji="1" lang="en-US" altLang="ja-JP"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申請額　＝　基準額</a:t>
          </a:r>
          <a:endParaRPr kumimoji="1" lang="en-US" altLang="ja-JP"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「①：賃金改善の総額（自動計算）」＜「基準額」　の場合　</a:t>
          </a:r>
          <a:r>
            <a:rPr kumimoji="1" lang="en-US" altLang="ja-JP"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申請額　＝　賃金改善の総額</a:t>
          </a:r>
          <a:endParaRPr kumimoji="1" lang="en-US" altLang="ja-JP"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a:t>
          </a:r>
          <a:r>
            <a:rPr kumimoji="1" lang="en-US" altLang="ja-JP"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基準額は、基準額計算シートで確認ください。</a:t>
          </a:r>
          <a:endParaRPr kumimoji="1" lang="en-US" altLang="ja-JP" sz="13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12</xdr:col>
      <xdr:colOff>544286</xdr:colOff>
      <xdr:row>15</xdr:row>
      <xdr:rowOff>81643</xdr:rowOff>
    </xdr:from>
    <xdr:to>
      <xdr:col>17</xdr:col>
      <xdr:colOff>721179</xdr:colOff>
      <xdr:row>15</xdr:row>
      <xdr:rowOff>789215</xdr:rowOff>
    </xdr:to>
    <xdr:sp macro="" textlink="">
      <xdr:nvSpPr>
        <xdr:cNvPr id="3" name="テキスト ボックス 2">
          <a:extLst>
            <a:ext uri="{FF2B5EF4-FFF2-40B4-BE49-F238E27FC236}">
              <a16:creationId xmlns:a16="http://schemas.microsoft.com/office/drawing/2014/main" id="{A4D1D7E5-D6AB-4DD3-9CAD-1ACF262FF11D}"/>
            </a:ext>
          </a:extLst>
        </xdr:cNvPr>
        <xdr:cNvSpPr txBox="1"/>
      </xdr:nvSpPr>
      <xdr:spPr>
        <a:xfrm>
          <a:off x="544286" y="7787368"/>
          <a:ext cx="74539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18</xdr:col>
      <xdr:colOff>81642</xdr:colOff>
      <xdr:row>6</xdr:row>
      <xdr:rowOff>435428</xdr:rowOff>
    </xdr:from>
    <xdr:to>
      <xdr:col>22</xdr:col>
      <xdr:colOff>1183821</xdr:colOff>
      <xdr:row>9</xdr:row>
      <xdr:rowOff>207818</xdr:rowOff>
    </xdr:to>
    <xdr:sp macro="" textlink="">
      <xdr:nvSpPr>
        <xdr:cNvPr id="5" name="テキスト ボックス 4">
          <a:extLst>
            <a:ext uri="{FF2B5EF4-FFF2-40B4-BE49-F238E27FC236}">
              <a16:creationId xmlns:a16="http://schemas.microsoft.com/office/drawing/2014/main" id="{1FCE332E-7D4F-419E-8213-0159B8FBC856}"/>
            </a:ext>
          </a:extLst>
        </xdr:cNvPr>
        <xdr:cNvSpPr txBox="1"/>
      </xdr:nvSpPr>
      <xdr:spPr>
        <a:xfrm>
          <a:off x="26197460" y="2444337"/>
          <a:ext cx="7925543" cy="12963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18</xdr:col>
      <xdr:colOff>0</xdr:colOff>
      <xdr:row>10</xdr:row>
      <xdr:rowOff>816428</xdr:rowOff>
    </xdr:from>
    <xdr:to>
      <xdr:col>22</xdr:col>
      <xdr:colOff>13609</xdr:colOff>
      <xdr:row>15</xdr:row>
      <xdr:rowOff>40822</xdr:rowOff>
    </xdr:to>
    <xdr:sp macro="" textlink="">
      <xdr:nvSpPr>
        <xdr:cNvPr id="6" name="テキスト ボックス 5">
          <a:extLst>
            <a:ext uri="{FF2B5EF4-FFF2-40B4-BE49-F238E27FC236}">
              <a16:creationId xmlns:a16="http://schemas.microsoft.com/office/drawing/2014/main" id="{2B8A2460-83DE-4A40-8574-8E8CEB8C35B0}"/>
            </a:ext>
          </a:extLst>
        </xdr:cNvPr>
        <xdr:cNvSpPr txBox="1"/>
      </xdr:nvSpPr>
      <xdr:spPr>
        <a:xfrm>
          <a:off x="26030464" y="4884964"/>
          <a:ext cx="6817181" cy="289832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具体例：歯科衛生士職員（４名）</a:t>
          </a:r>
        </a:p>
        <a:p>
          <a:pPr algn="l"/>
          <a:r>
            <a:rPr kumimoji="1" lang="ja-JP" altLang="en-US" sz="1200" b="1"/>
            <a:t>　　　　　・毎月の手当　</a:t>
          </a:r>
          <a:r>
            <a:rPr kumimoji="1" lang="en-US" altLang="ja-JP" sz="1200" b="1"/>
            <a:t>2,000</a:t>
          </a:r>
          <a:r>
            <a:rPr kumimoji="1" lang="ja-JP" altLang="en-US" sz="1200" b="1"/>
            <a:t>円増額　</a:t>
          </a:r>
          <a:r>
            <a:rPr kumimoji="1" lang="en-US" altLang="ja-JP" sz="1200" b="1"/>
            <a:t>2</a:t>
          </a:r>
          <a:r>
            <a:rPr kumimoji="1" lang="ja-JP" altLang="en-US" sz="1200" b="1"/>
            <a:t>か月分（令和</a:t>
          </a:r>
          <a:r>
            <a:rPr kumimoji="1" lang="en-US" altLang="ja-JP" sz="1200" b="1"/>
            <a:t>8</a:t>
          </a:r>
          <a:r>
            <a:rPr kumimoji="1" lang="ja-JP" altLang="en-US" sz="1200" b="1"/>
            <a:t>年</a:t>
          </a:r>
          <a:r>
            <a:rPr kumimoji="1" lang="en-US" altLang="ja-JP" sz="1200" b="1"/>
            <a:t>4</a:t>
          </a:r>
          <a:r>
            <a:rPr kumimoji="1" lang="ja-JP" altLang="en-US" sz="1200" b="1"/>
            <a:t>月～令和</a:t>
          </a:r>
          <a:r>
            <a:rPr kumimoji="1" lang="en-US" altLang="ja-JP" sz="1200" b="1"/>
            <a:t>8</a:t>
          </a:r>
          <a:r>
            <a:rPr kumimoji="1" lang="ja-JP" altLang="en-US" sz="1200" b="1"/>
            <a:t>年</a:t>
          </a:r>
          <a:r>
            <a:rPr kumimoji="1" lang="en-US" altLang="ja-JP" sz="1200" b="1"/>
            <a:t>5</a:t>
          </a:r>
          <a:r>
            <a:rPr kumimoji="1" lang="ja-JP" altLang="en-US" sz="1200" b="1"/>
            <a:t>月）</a:t>
          </a:r>
        </a:p>
        <a:p>
          <a:pPr algn="l"/>
          <a:r>
            <a:rPr kumimoji="1" lang="ja-JP" altLang="en-US" sz="1200" b="1"/>
            <a:t>　　　　　・特別手当　　</a:t>
          </a:r>
          <a:r>
            <a:rPr kumimoji="1" lang="en-US" altLang="ja-JP" sz="1200" b="1"/>
            <a:t>8,000</a:t>
          </a:r>
          <a:r>
            <a:rPr kumimoji="1" lang="ja-JP" altLang="en-US" sz="1200" b="1"/>
            <a:t>円　　　　</a:t>
          </a:r>
          <a:r>
            <a:rPr kumimoji="1" lang="en-US" altLang="ja-JP" sz="1200" b="1"/>
            <a:t>4</a:t>
          </a:r>
          <a:r>
            <a:rPr kumimoji="1" lang="ja-JP" altLang="en-US" sz="1200" b="1"/>
            <a:t>か月分（令和</a:t>
          </a:r>
          <a:r>
            <a:rPr kumimoji="1" lang="en-US" altLang="ja-JP" sz="1200" b="1"/>
            <a:t>7</a:t>
          </a:r>
          <a:r>
            <a:rPr kumimoji="1" lang="ja-JP" altLang="en-US" sz="1200" b="1"/>
            <a:t>年</a:t>
          </a:r>
          <a:r>
            <a:rPr kumimoji="1" lang="en-US" altLang="ja-JP" sz="1200" b="1"/>
            <a:t>12</a:t>
          </a:r>
          <a:r>
            <a:rPr kumimoji="1" lang="ja-JP" altLang="en-US" sz="1200" b="1"/>
            <a:t>月～令和</a:t>
          </a:r>
          <a:r>
            <a:rPr kumimoji="1" lang="en-US" altLang="ja-JP" sz="1200" b="1"/>
            <a:t>8</a:t>
          </a:r>
          <a:r>
            <a:rPr kumimoji="1" lang="ja-JP" altLang="en-US" sz="1200" b="1"/>
            <a:t>年</a:t>
          </a:r>
          <a:r>
            <a:rPr kumimoji="1" lang="en-US" altLang="ja-JP" sz="1200" b="1"/>
            <a:t>3</a:t>
          </a:r>
          <a:r>
            <a:rPr kumimoji="1" lang="ja-JP" altLang="en-US" sz="1200" b="1"/>
            <a:t>月）　　</a:t>
          </a:r>
        </a:p>
        <a:p>
          <a:pPr algn="l"/>
          <a:endParaRPr kumimoji="1" lang="ja-JP" altLang="en-US" sz="1200" b="1"/>
        </a:p>
        <a:p>
          <a:pPr algn="l"/>
          <a:r>
            <a:rPr kumimoji="1" lang="ja-JP" altLang="en-US" sz="1200" b="1"/>
            <a:t>　　　　　　事務職員（１名）</a:t>
          </a:r>
        </a:p>
        <a:p>
          <a:pPr algn="l"/>
          <a:r>
            <a:rPr kumimoji="1" lang="ja-JP" altLang="en-US" sz="1200" b="1"/>
            <a:t>　　　　　・毎月の手当　</a:t>
          </a:r>
          <a:r>
            <a:rPr kumimoji="1" lang="en-US" altLang="ja-JP" sz="1200" b="1"/>
            <a:t>1,000</a:t>
          </a:r>
          <a:r>
            <a:rPr kumimoji="1" lang="ja-JP" altLang="en-US" sz="1200" b="1"/>
            <a:t>円増額　</a:t>
          </a:r>
          <a:r>
            <a:rPr kumimoji="1" lang="en-US" altLang="ja-JP" sz="1200" b="1"/>
            <a:t>2</a:t>
          </a:r>
          <a:r>
            <a:rPr kumimoji="1" lang="ja-JP" altLang="en-US" sz="1200" b="1"/>
            <a:t>か月分（令和</a:t>
          </a:r>
          <a:r>
            <a:rPr kumimoji="1" lang="en-US" altLang="ja-JP" sz="1200" b="1"/>
            <a:t>8</a:t>
          </a:r>
          <a:r>
            <a:rPr kumimoji="1" lang="ja-JP" altLang="en-US" sz="1200" b="1"/>
            <a:t>年</a:t>
          </a:r>
          <a:r>
            <a:rPr kumimoji="1" lang="en-US" altLang="ja-JP" sz="1200" b="1"/>
            <a:t>4</a:t>
          </a:r>
          <a:r>
            <a:rPr kumimoji="1" lang="ja-JP" altLang="en-US" sz="1200" b="1"/>
            <a:t>月～令和</a:t>
          </a:r>
          <a:r>
            <a:rPr kumimoji="1" lang="en-US" altLang="ja-JP" sz="1200" b="1"/>
            <a:t>8</a:t>
          </a:r>
          <a:r>
            <a:rPr kumimoji="1" lang="ja-JP" altLang="en-US" sz="1200" b="1"/>
            <a:t>年</a:t>
          </a:r>
          <a:r>
            <a:rPr kumimoji="1" lang="en-US" altLang="ja-JP" sz="1200" b="1"/>
            <a:t>5</a:t>
          </a:r>
          <a:r>
            <a:rPr kumimoji="1" lang="ja-JP" altLang="en-US" sz="1200" b="1"/>
            <a:t>月）</a:t>
          </a:r>
        </a:p>
        <a:p>
          <a:pPr algn="l"/>
          <a:r>
            <a:rPr kumimoji="1" lang="ja-JP" altLang="en-US" sz="1200" b="1"/>
            <a:t>　　　　　・特別手当　　</a:t>
          </a:r>
          <a:r>
            <a:rPr kumimoji="1" lang="en-US" altLang="ja-JP" sz="1200" b="1"/>
            <a:t>2,000</a:t>
          </a:r>
          <a:r>
            <a:rPr kumimoji="1" lang="ja-JP" altLang="en-US" sz="1200" b="1"/>
            <a:t>円　　　　</a:t>
          </a:r>
          <a:r>
            <a:rPr kumimoji="1" lang="en-US" altLang="ja-JP" sz="1200" b="1"/>
            <a:t>4</a:t>
          </a:r>
          <a:r>
            <a:rPr kumimoji="1" lang="ja-JP" altLang="en-US" sz="1200" b="1"/>
            <a:t>か月分（令和</a:t>
          </a:r>
          <a:r>
            <a:rPr kumimoji="1" lang="en-US" altLang="ja-JP" sz="1200" b="1"/>
            <a:t>7</a:t>
          </a:r>
          <a:r>
            <a:rPr kumimoji="1" lang="ja-JP" altLang="en-US" sz="1200" b="1"/>
            <a:t>年</a:t>
          </a:r>
          <a:r>
            <a:rPr kumimoji="1" lang="en-US" altLang="ja-JP" sz="1200" b="1"/>
            <a:t>12</a:t>
          </a:r>
          <a:r>
            <a:rPr kumimoji="1" lang="ja-JP" altLang="en-US" sz="1200" b="1"/>
            <a:t>月～令和</a:t>
          </a:r>
          <a:r>
            <a:rPr kumimoji="1" lang="en-US" altLang="ja-JP" sz="1200" b="1"/>
            <a:t>8</a:t>
          </a:r>
          <a:r>
            <a:rPr kumimoji="1" lang="ja-JP" altLang="en-US" sz="1200" b="1"/>
            <a:t>年</a:t>
          </a:r>
          <a:r>
            <a:rPr kumimoji="1" lang="en-US" altLang="ja-JP" sz="1200" b="1"/>
            <a:t>3</a:t>
          </a:r>
          <a:r>
            <a:rPr kumimoji="1" lang="ja-JP" altLang="en-US" sz="1200" b="1"/>
            <a:t>月）　　</a:t>
          </a:r>
        </a:p>
        <a:p>
          <a:pPr algn="l"/>
          <a:endParaRPr kumimoji="1" lang="ja-JP" altLang="en-US" sz="1200" b="1"/>
        </a:p>
        <a:p>
          <a:pPr algn="l"/>
          <a:r>
            <a:rPr kumimoji="1" lang="ja-JP" altLang="en-US" sz="1200" b="1"/>
            <a:t>　　　⇒「賃金改善（全体）の内容」の入力は、按分計算</a:t>
          </a:r>
        </a:p>
        <a:p>
          <a:pPr algn="l"/>
          <a:r>
            <a:rPr kumimoji="1" lang="ja-JP" altLang="en-US" sz="1200" b="1"/>
            <a:t>　　　　　・毎月の手当　｛（</a:t>
          </a:r>
          <a:r>
            <a:rPr kumimoji="1" lang="en-US" altLang="ja-JP" sz="1200" b="1"/>
            <a:t>2,000×4</a:t>
          </a:r>
          <a:r>
            <a:rPr kumimoji="1" lang="ja-JP" altLang="en-US" sz="1200" b="1"/>
            <a:t>人）＋（</a:t>
          </a:r>
          <a:r>
            <a:rPr kumimoji="1" lang="en-US" altLang="ja-JP" sz="1200" b="1"/>
            <a:t>1,000×1</a:t>
          </a:r>
          <a:r>
            <a:rPr kumimoji="1" lang="ja-JP" altLang="en-US" sz="1200" b="1"/>
            <a:t>人）｝</a:t>
          </a:r>
          <a:r>
            <a:rPr kumimoji="1" lang="en-US" altLang="ja-JP" sz="1200" b="1"/>
            <a:t>÷5</a:t>
          </a:r>
          <a:r>
            <a:rPr kumimoji="1" lang="ja-JP" altLang="en-US" sz="1200" b="1"/>
            <a:t>人＝</a:t>
          </a:r>
          <a:r>
            <a:rPr kumimoji="1" lang="en-US" altLang="ja-JP" sz="1200" b="1"/>
            <a:t>1,800</a:t>
          </a:r>
          <a:r>
            <a:rPr kumimoji="1" lang="ja-JP" altLang="en-US" sz="1200" b="1"/>
            <a:t>円／人（１か月あたり）</a:t>
          </a:r>
        </a:p>
        <a:p>
          <a:pPr algn="l"/>
          <a:r>
            <a:rPr kumimoji="1" lang="ja-JP" altLang="en-US" sz="1200" b="1"/>
            <a:t>　　　　　・特別手当　　｛（</a:t>
          </a:r>
          <a:r>
            <a:rPr kumimoji="1" lang="en-US" altLang="ja-JP" sz="1200" b="1"/>
            <a:t>8,000×4</a:t>
          </a:r>
          <a:r>
            <a:rPr kumimoji="1" lang="ja-JP" altLang="en-US" sz="1200" b="1"/>
            <a:t>人）＋（</a:t>
          </a:r>
          <a:r>
            <a:rPr kumimoji="1" lang="en-US" altLang="ja-JP" sz="1200" b="1"/>
            <a:t>2,000×1</a:t>
          </a:r>
          <a:r>
            <a:rPr kumimoji="1" lang="ja-JP" altLang="en-US" sz="1200" b="1"/>
            <a:t>人）｝</a:t>
          </a:r>
          <a:r>
            <a:rPr kumimoji="1" lang="en-US" altLang="ja-JP" sz="1200" b="1"/>
            <a:t>÷5</a:t>
          </a:r>
          <a:r>
            <a:rPr kumimoji="1" lang="ja-JP" altLang="en-US" sz="1200" b="1"/>
            <a:t>人＝</a:t>
          </a:r>
          <a:r>
            <a:rPr kumimoji="1" lang="en-US" altLang="ja-JP" sz="1200" b="1"/>
            <a:t>6,800</a:t>
          </a:r>
          <a:r>
            <a:rPr kumimoji="1" lang="ja-JP" altLang="en-US" sz="1200" b="1"/>
            <a:t>円／人（１か月あたり）</a:t>
          </a:r>
        </a:p>
        <a:p>
          <a:pPr algn="l"/>
          <a:endParaRPr kumimoji="1" lang="ja-JP" altLang="en-US" sz="1200" b="1"/>
        </a:p>
      </xdr:txBody>
    </xdr:sp>
    <xdr:clientData/>
  </xdr:twoCellAnchor>
  <xdr:twoCellAnchor>
    <xdr:from>
      <xdr:col>18</xdr:col>
      <xdr:colOff>0</xdr:colOff>
      <xdr:row>19</xdr:row>
      <xdr:rowOff>-1</xdr:rowOff>
    </xdr:from>
    <xdr:to>
      <xdr:col>22</xdr:col>
      <xdr:colOff>13609</xdr:colOff>
      <xdr:row>20</xdr:row>
      <xdr:rowOff>979713</xdr:rowOff>
    </xdr:to>
    <xdr:sp macro="" textlink="">
      <xdr:nvSpPr>
        <xdr:cNvPr id="7" name="テキスト ボックス 6">
          <a:extLst>
            <a:ext uri="{FF2B5EF4-FFF2-40B4-BE49-F238E27FC236}">
              <a16:creationId xmlns:a16="http://schemas.microsoft.com/office/drawing/2014/main" id="{29B0E28F-E9FF-43C8-9DB7-FA355A6D92E7}"/>
            </a:ext>
          </a:extLst>
        </xdr:cNvPr>
        <xdr:cNvSpPr txBox="1"/>
      </xdr:nvSpPr>
      <xdr:spPr>
        <a:xfrm>
          <a:off x="8763000" y="10782299"/>
          <a:ext cx="6814459" cy="14940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具体例：歯科衛生士職員（４名）</a:t>
          </a:r>
        </a:p>
        <a:p>
          <a:pPr algn="l"/>
          <a:r>
            <a:rPr kumimoji="1" lang="ja-JP" altLang="en-US" sz="1400" b="1"/>
            <a:t>　　　　　・毎月の手当　</a:t>
          </a:r>
          <a:r>
            <a:rPr kumimoji="1" lang="en-US" altLang="ja-JP" sz="1400" b="1"/>
            <a:t>2,000</a:t>
          </a:r>
          <a:r>
            <a:rPr kumimoji="1" lang="ja-JP" altLang="en-US" sz="1400" b="1"/>
            <a:t>円増額　</a:t>
          </a:r>
          <a:r>
            <a:rPr kumimoji="1" lang="en-US" altLang="ja-JP" sz="1400" b="1"/>
            <a:t>2</a:t>
          </a:r>
          <a:r>
            <a:rPr kumimoji="1" lang="ja-JP" altLang="en-US" sz="1400" b="1"/>
            <a:t>か月分（令和</a:t>
          </a:r>
          <a:r>
            <a:rPr kumimoji="1" lang="en-US" altLang="ja-JP" sz="1400" b="1"/>
            <a:t>8</a:t>
          </a:r>
          <a:r>
            <a:rPr kumimoji="1" lang="ja-JP" altLang="en-US" sz="1400" b="1"/>
            <a:t>年</a:t>
          </a:r>
          <a:r>
            <a:rPr kumimoji="1" lang="en-US" altLang="ja-JP" sz="1400" b="1"/>
            <a:t>4</a:t>
          </a:r>
          <a:r>
            <a:rPr kumimoji="1" lang="ja-JP" altLang="en-US" sz="1400" b="1"/>
            <a:t>月～令和</a:t>
          </a:r>
          <a:r>
            <a:rPr kumimoji="1" lang="en-US" altLang="ja-JP" sz="1400" b="1"/>
            <a:t>8</a:t>
          </a:r>
          <a:r>
            <a:rPr kumimoji="1" lang="ja-JP" altLang="en-US" sz="1400" b="1"/>
            <a:t>年</a:t>
          </a:r>
          <a:r>
            <a:rPr kumimoji="1" lang="en-US" altLang="ja-JP" sz="1400" b="1"/>
            <a:t>5</a:t>
          </a:r>
          <a:r>
            <a:rPr kumimoji="1" lang="ja-JP" altLang="en-US" sz="1400" b="1"/>
            <a:t>月）</a:t>
          </a:r>
        </a:p>
        <a:p>
          <a:pPr algn="l"/>
          <a:r>
            <a:rPr kumimoji="1" lang="ja-JP" altLang="en-US" sz="1400" b="1"/>
            <a:t>　　　　　・特別手当　　</a:t>
          </a:r>
          <a:r>
            <a:rPr kumimoji="1" lang="en-US" altLang="ja-JP" sz="1400" b="1"/>
            <a:t>8,000</a:t>
          </a:r>
          <a:r>
            <a:rPr kumimoji="1" lang="ja-JP" altLang="en-US" sz="1400" b="1"/>
            <a:t>円　　　　</a:t>
          </a:r>
          <a:r>
            <a:rPr kumimoji="1" lang="en-US" altLang="ja-JP" sz="1400" b="1"/>
            <a:t>4</a:t>
          </a:r>
          <a:r>
            <a:rPr kumimoji="1" lang="ja-JP" altLang="en-US" sz="1400" b="1"/>
            <a:t>か月分（令和</a:t>
          </a:r>
          <a:r>
            <a:rPr kumimoji="1" lang="en-US" altLang="ja-JP" sz="1400" b="1"/>
            <a:t>7</a:t>
          </a:r>
          <a:r>
            <a:rPr kumimoji="1" lang="ja-JP" altLang="en-US" sz="1400" b="1"/>
            <a:t>年</a:t>
          </a:r>
          <a:r>
            <a:rPr kumimoji="1" lang="en-US" altLang="ja-JP" sz="1400" b="1"/>
            <a:t>12</a:t>
          </a:r>
          <a:r>
            <a:rPr kumimoji="1" lang="ja-JP" altLang="en-US" sz="1400" b="1"/>
            <a:t>月～令和</a:t>
          </a:r>
          <a:r>
            <a:rPr kumimoji="1" lang="en-US" altLang="ja-JP" sz="1400" b="1"/>
            <a:t>8</a:t>
          </a:r>
          <a:r>
            <a:rPr kumimoji="1" lang="ja-JP" altLang="en-US" sz="1400" b="1"/>
            <a:t>年</a:t>
          </a:r>
          <a:r>
            <a:rPr kumimoji="1" lang="en-US" altLang="ja-JP" sz="1400" b="1"/>
            <a:t>3</a:t>
          </a:r>
          <a:r>
            <a:rPr kumimoji="1" lang="ja-JP" altLang="en-US" sz="1400" b="1"/>
            <a:t>月）　　</a:t>
          </a:r>
        </a:p>
        <a:p>
          <a:pPr algn="l"/>
          <a:endParaRPr kumimoji="1" lang="en-US" altLang="ja-JP" sz="1400" b="1"/>
        </a:p>
        <a:p>
          <a:pPr algn="l"/>
          <a:r>
            <a:rPr kumimoji="1" lang="en-US" altLang="ja-JP" sz="1400" b="1"/>
            <a:t>※</a:t>
          </a:r>
          <a:r>
            <a:rPr kumimoji="1" lang="ja-JP" altLang="en-US" sz="1400" b="1"/>
            <a:t>歯科衛生士の賃金改善をしていない場合、入力不要</a:t>
          </a:r>
          <a:endParaRPr kumimoji="1" lang="en-US" altLang="ja-JP" sz="1400" b="1"/>
        </a:p>
      </xdr:txBody>
    </xdr:sp>
    <xdr:clientData/>
  </xdr:twoCellAnchor>
  <xdr:twoCellAnchor>
    <xdr:from>
      <xdr:col>12</xdr:col>
      <xdr:colOff>1238250</xdr:colOff>
      <xdr:row>1</xdr:row>
      <xdr:rowOff>231322</xdr:rowOff>
    </xdr:from>
    <xdr:to>
      <xdr:col>13</xdr:col>
      <xdr:colOff>25978</xdr:colOff>
      <xdr:row>4</xdr:row>
      <xdr:rowOff>61850</xdr:rowOff>
    </xdr:to>
    <xdr:sp macro="" textlink="">
      <xdr:nvSpPr>
        <xdr:cNvPr id="12" name="テキスト ボックス 11">
          <a:extLst>
            <a:ext uri="{FF2B5EF4-FFF2-40B4-BE49-F238E27FC236}">
              <a16:creationId xmlns:a16="http://schemas.microsoft.com/office/drawing/2014/main" id="{A7872DDE-AC09-4888-90B9-71A1F701FECA}"/>
            </a:ext>
          </a:extLst>
        </xdr:cNvPr>
        <xdr:cNvSpPr txBox="1"/>
      </xdr:nvSpPr>
      <xdr:spPr>
        <a:xfrm>
          <a:off x="18505714" y="557893"/>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1129393</xdr:colOff>
      <xdr:row>17</xdr:row>
      <xdr:rowOff>421820</xdr:rowOff>
    </xdr:from>
    <xdr:to>
      <xdr:col>12</xdr:col>
      <xdr:colOff>3550228</xdr:colOff>
      <xdr:row>18</xdr:row>
      <xdr:rowOff>347599</xdr:rowOff>
    </xdr:to>
    <xdr:sp macro="" textlink="">
      <xdr:nvSpPr>
        <xdr:cNvPr id="14" name="テキスト ボックス 13">
          <a:extLst>
            <a:ext uri="{FF2B5EF4-FFF2-40B4-BE49-F238E27FC236}">
              <a16:creationId xmlns:a16="http://schemas.microsoft.com/office/drawing/2014/main" id="{95CFF2AD-79FF-4151-AAB1-4985E5749697}"/>
            </a:ext>
          </a:extLst>
        </xdr:cNvPr>
        <xdr:cNvSpPr txBox="1"/>
      </xdr:nvSpPr>
      <xdr:spPr>
        <a:xfrm>
          <a:off x="18396857" y="9810749"/>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1156607</xdr:colOff>
      <xdr:row>27</xdr:row>
      <xdr:rowOff>625929</xdr:rowOff>
    </xdr:from>
    <xdr:to>
      <xdr:col>12</xdr:col>
      <xdr:colOff>3577442</xdr:colOff>
      <xdr:row>29</xdr:row>
      <xdr:rowOff>34636</xdr:rowOff>
    </xdr:to>
    <xdr:sp macro="" textlink="">
      <xdr:nvSpPr>
        <xdr:cNvPr id="16" name="テキスト ボックス 15">
          <a:extLst>
            <a:ext uri="{FF2B5EF4-FFF2-40B4-BE49-F238E27FC236}">
              <a16:creationId xmlns:a16="http://schemas.microsoft.com/office/drawing/2014/main" id="{2ACB3810-10AF-410F-AED9-13467C13A2CD}"/>
            </a:ext>
          </a:extLst>
        </xdr:cNvPr>
        <xdr:cNvSpPr txBox="1"/>
      </xdr:nvSpPr>
      <xdr:spPr>
        <a:xfrm>
          <a:off x="18424071" y="16900072"/>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1292679</xdr:colOff>
      <xdr:row>37</xdr:row>
      <xdr:rowOff>925286</xdr:rowOff>
    </xdr:from>
    <xdr:to>
      <xdr:col>13</xdr:col>
      <xdr:colOff>80407</xdr:colOff>
      <xdr:row>38</xdr:row>
      <xdr:rowOff>265957</xdr:rowOff>
    </xdr:to>
    <xdr:sp macro="" textlink="">
      <xdr:nvSpPr>
        <xdr:cNvPr id="17" name="テキスト ボックス 16">
          <a:extLst>
            <a:ext uri="{FF2B5EF4-FFF2-40B4-BE49-F238E27FC236}">
              <a16:creationId xmlns:a16="http://schemas.microsoft.com/office/drawing/2014/main" id="{562AE74B-8DFF-4507-A049-90EA7280540F}"/>
            </a:ext>
          </a:extLst>
        </xdr:cNvPr>
        <xdr:cNvSpPr txBox="1"/>
      </xdr:nvSpPr>
      <xdr:spPr>
        <a:xfrm>
          <a:off x="18560143" y="24057429"/>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1292679</xdr:colOff>
      <xdr:row>37</xdr:row>
      <xdr:rowOff>925286</xdr:rowOff>
    </xdr:from>
    <xdr:to>
      <xdr:col>12</xdr:col>
      <xdr:colOff>2979968</xdr:colOff>
      <xdr:row>40</xdr:row>
      <xdr:rowOff>952500</xdr:rowOff>
    </xdr:to>
    <xdr:grpSp>
      <xdr:nvGrpSpPr>
        <xdr:cNvPr id="18" name="グループ化 17">
          <a:extLst>
            <a:ext uri="{FF2B5EF4-FFF2-40B4-BE49-F238E27FC236}">
              <a16:creationId xmlns:a16="http://schemas.microsoft.com/office/drawing/2014/main" id="{4115E532-2ED5-4608-90E5-00CFCCF04BE5}"/>
            </a:ext>
          </a:extLst>
        </xdr:cNvPr>
        <xdr:cNvGrpSpPr/>
      </xdr:nvGrpSpPr>
      <xdr:grpSpPr>
        <a:xfrm>
          <a:off x="18560143" y="24057429"/>
          <a:ext cx="1687289" cy="2571750"/>
          <a:chOff x="25567818" y="952500"/>
          <a:chExt cx="1687289" cy="2571750"/>
        </a:xfrm>
      </xdr:grpSpPr>
      <xdr:sp macro="" textlink="">
        <xdr:nvSpPr>
          <xdr:cNvPr id="19" name="正方形/長方形 18">
            <a:extLst>
              <a:ext uri="{FF2B5EF4-FFF2-40B4-BE49-F238E27FC236}">
                <a16:creationId xmlns:a16="http://schemas.microsoft.com/office/drawing/2014/main" id="{AE4AD332-B9CC-B490-2E09-1F6003B88ED7}"/>
              </a:ext>
            </a:extLst>
          </xdr:cNvPr>
          <xdr:cNvSpPr/>
        </xdr:nvSpPr>
        <xdr:spPr bwMode="auto">
          <a:xfrm>
            <a:off x="25567822" y="952500"/>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8C4F65D0-FE11-1DAD-B0B6-3BE4F9DDE796}"/>
              </a:ext>
            </a:extLst>
          </xdr:cNvPr>
          <xdr:cNvSpPr/>
        </xdr:nvSpPr>
        <xdr:spPr bwMode="auto">
          <a:xfrm>
            <a:off x="25567823" y="1292679"/>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7C60FFB2-5538-2FB0-7C7E-5A3198AC1273}"/>
              </a:ext>
            </a:extLst>
          </xdr:cNvPr>
          <xdr:cNvSpPr/>
        </xdr:nvSpPr>
        <xdr:spPr bwMode="auto">
          <a:xfrm>
            <a:off x="25567818" y="1632858"/>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70B8DEDA-F902-5E71-CEA3-D613803955D4}"/>
              </a:ext>
            </a:extLst>
          </xdr:cNvPr>
          <xdr:cNvSpPr/>
        </xdr:nvSpPr>
        <xdr:spPr bwMode="auto">
          <a:xfrm>
            <a:off x="25567823" y="2544536"/>
            <a:ext cx="1660070" cy="47625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6FA687E2-0AB8-1ADD-C266-BC2EE991806D}"/>
              </a:ext>
            </a:extLst>
          </xdr:cNvPr>
          <xdr:cNvSpPr/>
        </xdr:nvSpPr>
        <xdr:spPr bwMode="auto">
          <a:xfrm>
            <a:off x="25595037" y="3048000"/>
            <a:ext cx="1660070" cy="47625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16</xdr:col>
      <xdr:colOff>367393</xdr:colOff>
      <xdr:row>3</xdr:row>
      <xdr:rowOff>27214</xdr:rowOff>
    </xdr:from>
    <xdr:to>
      <xdr:col>18</xdr:col>
      <xdr:colOff>95254</xdr:colOff>
      <xdr:row>9</xdr:row>
      <xdr:rowOff>0</xdr:rowOff>
    </xdr:to>
    <xdr:grpSp>
      <xdr:nvGrpSpPr>
        <xdr:cNvPr id="24" name="グループ化 23">
          <a:extLst>
            <a:ext uri="{FF2B5EF4-FFF2-40B4-BE49-F238E27FC236}">
              <a16:creationId xmlns:a16="http://schemas.microsoft.com/office/drawing/2014/main" id="{7169FBCE-D1E4-41CF-8441-D0ACC6269E6F}"/>
            </a:ext>
          </a:extLst>
        </xdr:cNvPr>
        <xdr:cNvGrpSpPr/>
      </xdr:nvGrpSpPr>
      <xdr:grpSpPr>
        <a:xfrm>
          <a:off x="24438429" y="966107"/>
          <a:ext cx="1687289" cy="2571750"/>
          <a:chOff x="25567818" y="952500"/>
          <a:chExt cx="1687289" cy="2571750"/>
        </a:xfrm>
      </xdr:grpSpPr>
      <xdr:sp macro="" textlink="">
        <xdr:nvSpPr>
          <xdr:cNvPr id="25" name="正方形/長方形 24">
            <a:extLst>
              <a:ext uri="{FF2B5EF4-FFF2-40B4-BE49-F238E27FC236}">
                <a16:creationId xmlns:a16="http://schemas.microsoft.com/office/drawing/2014/main" id="{F38B6908-EDB5-3F1F-65B8-F9816197D899}"/>
              </a:ext>
            </a:extLst>
          </xdr:cNvPr>
          <xdr:cNvSpPr/>
        </xdr:nvSpPr>
        <xdr:spPr bwMode="auto">
          <a:xfrm>
            <a:off x="25567822" y="952500"/>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5B4D1A69-A79A-0CCA-831E-36CE188B1920}"/>
              </a:ext>
            </a:extLst>
          </xdr:cNvPr>
          <xdr:cNvSpPr/>
        </xdr:nvSpPr>
        <xdr:spPr bwMode="auto">
          <a:xfrm>
            <a:off x="25567823" y="1292679"/>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38A66A5C-7659-6A14-C59E-53338A0D0E25}"/>
              </a:ext>
            </a:extLst>
          </xdr:cNvPr>
          <xdr:cNvSpPr/>
        </xdr:nvSpPr>
        <xdr:spPr bwMode="auto">
          <a:xfrm>
            <a:off x="25567818" y="1632858"/>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5C848A0E-EB5F-A5DA-5921-FED5A7A10ABD}"/>
              </a:ext>
            </a:extLst>
          </xdr:cNvPr>
          <xdr:cNvSpPr/>
        </xdr:nvSpPr>
        <xdr:spPr bwMode="auto">
          <a:xfrm>
            <a:off x="25567823" y="2544536"/>
            <a:ext cx="1660070" cy="47625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56BCAC02-57BC-3613-BFCA-5C7B2B10679B}"/>
              </a:ext>
            </a:extLst>
          </xdr:cNvPr>
          <xdr:cNvSpPr/>
        </xdr:nvSpPr>
        <xdr:spPr bwMode="auto">
          <a:xfrm>
            <a:off x="25595037" y="3048000"/>
            <a:ext cx="1660070" cy="47625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19</xdr:col>
      <xdr:colOff>326572</xdr:colOff>
      <xdr:row>15</xdr:row>
      <xdr:rowOff>149678</xdr:rowOff>
    </xdr:from>
    <xdr:to>
      <xdr:col>22</xdr:col>
      <xdr:colOff>1279075</xdr:colOff>
      <xdr:row>15</xdr:row>
      <xdr:rowOff>874937</xdr:rowOff>
    </xdr:to>
    <xdr:grpSp>
      <xdr:nvGrpSpPr>
        <xdr:cNvPr id="30" name="グループ化 29">
          <a:extLst>
            <a:ext uri="{FF2B5EF4-FFF2-40B4-BE49-F238E27FC236}">
              <a16:creationId xmlns:a16="http://schemas.microsoft.com/office/drawing/2014/main" id="{F9C156DF-6199-4727-A285-58F472D86875}"/>
            </a:ext>
          </a:extLst>
        </xdr:cNvPr>
        <xdr:cNvGrpSpPr/>
      </xdr:nvGrpSpPr>
      <xdr:grpSpPr>
        <a:xfrm>
          <a:off x="29990143" y="7892142"/>
          <a:ext cx="4122968" cy="725259"/>
          <a:chOff x="31078712" y="7674429"/>
          <a:chExt cx="4122968" cy="725259"/>
        </a:xfrm>
      </xdr:grpSpPr>
      <xdr:sp macro="" textlink="">
        <xdr:nvSpPr>
          <xdr:cNvPr id="31" name="正方形/長方形 30">
            <a:extLst>
              <a:ext uri="{FF2B5EF4-FFF2-40B4-BE49-F238E27FC236}">
                <a16:creationId xmlns:a16="http://schemas.microsoft.com/office/drawing/2014/main" id="{D9CF23AC-BF85-4AB3-3135-318F91A84B71}"/>
              </a:ext>
            </a:extLst>
          </xdr:cNvPr>
          <xdr:cNvSpPr/>
        </xdr:nvSpPr>
        <xdr:spPr bwMode="auto">
          <a:xfrm>
            <a:off x="34208358" y="7674429"/>
            <a:ext cx="993322" cy="639534"/>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AC3EA32B-9740-8CD2-A698-3A75B3E9BEE3}"/>
              </a:ext>
            </a:extLst>
          </xdr:cNvPr>
          <xdr:cNvSpPr txBox="1"/>
        </xdr:nvSpPr>
        <xdr:spPr>
          <a:xfrm>
            <a:off x="31078712" y="7701643"/>
            <a:ext cx="2830288" cy="6980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a:t>
            </a:r>
            <a:r>
              <a:rPr kumimoji="1" lang="en-US" altLang="ja-JP" sz="1200" b="1"/>
              <a:t>2</a:t>
            </a:r>
            <a:r>
              <a:rPr kumimoji="1" lang="ja-JP" altLang="en-US" sz="1200" b="1"/>
              <a:t>％超部分）が自動反映</a:t>
            </a:r>
            <a:endParaRPr kumimoji="1" lang="en-US" altLang="ja-JP" sz="1200" b="1"/>
          </a:p>
          <a:p>
            <a:pPr algn="ctr"/>
            <a:r>
              <a:rPr kumimoji="1" lang="ja-JP" altLang="en-US" sz="1200" b="1"/>
              <a:t>（入力不要の場合は、０円表示）</a:t>
            </a:r>
          </a:p>
        </xdr:txBody>
      </xdr:sp>
      <xdr:cxnSp macro="">
        <xdr:nvCxnSpPr>
          <xdr:cNvPr id="33" name="直線矢印コネクタ 32">
            <a:extLst>
              <a:ext uri="{FF2B5EF4-FFF2-40B4-BE49-F238E27FC236}">
                <a16:creationId xmlns:a16="http://schemas.microsoft.com/office/drawing/2014/main" id="{9D655F4C-639F-9C9F-0605-8C0ECEE44B83}"/>
              </a:ext>
            </a:extLst>
          </xdr:cNvPr>
          <xdr:cNvCxnSpPr>
            <a:stCxn id="32" idx="3"/>
            <a:endCxn id="31" idx="1"/>
          </xdr:cNvCxnSpPr>
        </xdr:nvCxnSpPr>
        <xdr:spPr bwMode="auto">
          <a:xfrm flipV="1">
            <a:off x="33909000" y="7994196"/>
            <a:ext cx="299358" cy="5647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18</xdr:col>
      <xdr:colOff>0</xdr:colOff>
      <xdr:row>24</xdr:row>
      <xdr:rowOff>0</xdr:rowOff>
    </xdr:from>
    <xdr:to>
      <xdr:col>22</xdr:col>
      <xdr:colOff>13609</xdr:colOff>
      <xdr:row>25</xdr:row>
      <xdr:rowOff>989239</xdr:rowOff>
    </xdr:to>
    <xdr:sp macro="" textlink="">
      <xdr:nvSpPr>
        <xdr:cNvPr id="34" name="テキスト ボックス 33">
          <a:extLst>
            <a:ext uri="{FF2B5EF4-FFF2-40B4-BE49-F238E27FC236}">
              <a16:creationId xmlns:a16="http://schemas.microsoft.com/office/drawing/2014/main" id="{2C698146-44A5-45EE-A15C-3A92EF5E6CA8}"/>
            </a:ext>
          </a:extLst>
        </xdr:cNvPr>
        <xdr:cNvSpPr txBox="1"/>
      </xdr:nvSpPr>
      <xdr:spPr>
        <a:xfrm>
          <a:off x="26115818" y="14235545"/>
          <a:ext cx="6836973" cy="15087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具体例：事務職員（１名）</a:t>
          </a:r>
        </a:p>
        <a:p>
          <a:pPr algn="l"/>
          <a:r>
            <a:rPr kumimoji="1" lang="ja-JP" altLang="en-US" sz="1400" b="1"/>
            <a:t>　　　　　・毎月の手当　</a:t>
          </a:r>
          <a:r>
            <a:rPr kumimoji="1" lang="en-US" altLang="ja-JP" sz="1400" b="1"/>
            <a:t>1,000</a:t>
          </a:r>
          <a:r>
            <a:rPr kumimoji="1" lang="ja-JP" altLang="en-US" sz="1400" b="1"/>
            <a:t>円増額　</a:t>
          </a:r>
          <a:r>
            <a:rPr kumimoji="1" lang="en-US" altLang="ja-JP" sz="1400" b="1"/>
            <a:t>2</a:t>
          </a:r>
          <a:r>
            <a:rPr kumimoji="1" lang="ja-JP" altLang="en-US" sz="1400" b="1"/>
            <a:t>か月分（令和</a:t>
          </a:r>
          <a:r>
            <a:rPr kumimoji="1" lang="en-US" altLang="ja-JP" sz="1400" b="1"/>
            <a:t>8</a:t>
          </a:r>
          <a:r>
            <a:rPr kumimoji="1" lang="ja-JP" altLang="en-US" sz="1400" b="1"/>
            <a:t>年</a:t>
          </a:r>
          <a:r>
            <a:rPr kumimoji="1" lang="en-US" altLang="ja-JP" sz="1400" b="1"/>
            <a:t>4</a:t>
          </a:r>
          <a:r>
            <a:rPr kumimoji="1" lang="ja-JP" altLang="en-US" sz="1400" b="1"/>
            <a:t>月～令和</a:t>
          </a:r>
          <a:r>
            <a:rPr kumimoji="1" lang="en-US" altLang="ja-JP" sz="1400" b="1"/>
            <a:t>8</a:t>
          </a:r>
          <a:r>
            <a:rPr kumimoji="1" lang="ja-JP" altLang="en-US" sz="1400" b="1"/>
            <a:t>年</a:t>
          </a:r>
          <a:r>
            <a:rPr kumimoji="1" lang="en-US" altLang="ja-JP" sz="1400" b="1"/>
            <a:t>5</a:t>
          </a:r>
          <a:r>
            <a:rPr kumimoji="1" lang="ja-JP" altLang="en-US" sz="1400" b="1"/>
            <a:t>月）</a:t>
          </a:r>
        </a:p>
        <a:p>
          <a:pPr algn="l"/>
          <a:r>
            <a:rPr kumimoji="1" lang="ja-JP" altLang="en-US" sz="1400" b="1"/>
            <a:t>　　　　　・特別手当　　</a:t>
          </a:r>
          <a:r>
            <a:rPr kumimoji="1" lang="en-US" altLang="ja-JP" sz="1400" b="1"/>
            <a:t>2,000</a:t>
          </a:r>
          <a:r>
            <a:rPr kumimoji="1" lang="ja-JP" altLang="en-US" sz="1400" b="1"/>
            <a:t>円　　　　</a:t>
          </a:r>
          <a:r>
            <a:rPr kumimoji="1" lang="en-US" altLang="ja-JP" sz="1400" b="1"/>
            <a:t>4</a:t>
          </a:r>
          <a:r>
            <a:rPr kumimoji="1" lang="ja-JP" altLang="en-US" sz="1400" b="1"/>
            <a:t>か月分（令和</a:t>
          </a:r>
          <a:r>
            <a:rPr kumimoji="1" lang="en-US" altLang="ja-JP" sz="1400" b="1"/>
            <a:t>7</a:t>
          </a:r>
          <a:r>
            <a:rPr kumimoji="1" lang="ja-JP" altLang="en-US" sz="1400" b="1"/>
            <a:t>年</a:t>
          </a:r>
          <a:r>
            <a:rPr kumimoji="1" lang="en-US" altLang="ja-JP" sz="1400" b="1"/>
            <a:t>12</a:t>
          </a:r>
          <a:r>
            <a:rPr kumimoji="1" lang="ja-JP" altLang="en-US" sz="1400" b="1"/>
            <a:t>月～令和</a:t>
          </a:r>
          <a:r>
            <a:rPr kumimoji="1" lang="en-US" altLang="ja-JP" sz="1400" b="1"/>
            <a:t>8</a:t>
          </a:r>
          <a:r>
            <a:rPr kumimoji="1" lang="ja-JP" altLang="en-US" sz="1400" b="1"/>
            <a:t>年</a:t>
          </a:r>
          <a:r>
            <a:rPr kumimoji="1" lang="en-US" altLang="ja-JP" sz="1400" b="1"/>
            <a:t>3</a:t>
          </a:r>
          <a:r>
            <a:rPr kumimoji="1" lang="ja-JP" altLang="en-US" sz="1400" b="1"/>
            <a:t>月）　　</a:t>
          </a:r>
        </a:p>
        <a:p>
          <a:pPr algn="l"/>
          <a:endParaRPr kumimoji="1" lang="en-US" altLang="ja-JP" sz="1400" b="1"/>
        </a:p>
        <a:p>
          <a:pPr algn="l"/>
          <a:r>
            <a:rPr kumimoji="1" lang="en-US" altLang="ja-JP" sz="1400" b="1"/>
            <a:t>※</a:t>
          </a:r>
          <a:r>
            <a:rPr kumimoji="1" lang="ja-JP" altLang="en-US" sz="1400" b="1"/>
            <a:t>事務職員の賃金改善をしていない場合、入力不要</a:t>
          </a:r>
          <a:endParaRPr kumimoji="1" lang="en-US" altLang="ja-JP" sz="1400" b="1"/>
        </a:p>
      </xdr:txBody>
    </xdr:sp>
    <xdr:clientData/>
  </xdr:twoCellAnchor>
  <xdr:twoCellAnchor>
    <xdr:from>
      <xdr:col>18</xdr:col>
      <xdr:colOff>225136</xdr:colOff>
      <xdr:row>29</xdr:row>
      <xdr:rowOff>0</xdr:rowOff>
    </xdr:from>
    <xdr:to>
      <xdr:col>19</xdr:col>
      <xdr:colOff>956211</xdr:colOff>
      <xdr:row>30</xdr:row>
      <xdr:rowOff>868383</xdr:rowOff>
    </xdr:to>
    <xdr:sp macro="" textlink="">
      <xdr:nvSpPr>
        <xdr:cNvPr id="35" name="テキスト ボックス 34">
          <a:extLst>
            <a:ext uri="{FF2B5EF4-FFF2-40B4-BE49-F238E27FC236}">
              <a16:creationId xmlns:a16="http://schemas.microsoft.com/office/drawing/2014/main" id="{E6B59D5E-6EC7-4609-BC48-39C3A79910D1}"/>
            </a:ext>
          </a:extLst>
        </xdr:cNvPr>
        <xdr:cNvSpPr txBox="1"/>
      </xdr:nvSpPr>
      <xdr:spPr>
        <a:xfrm>
          <a:off x="26340954" y="17681864"/>
          <a:ext cx="4367893" cy="13879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endParaRPr kumimoji="1" lang="en-US" altLang="ja-JP" sz="1400" b="1"/>
        </a:p>
      </xdr:txBody>
    </xdr:sp>
    <xdr:clientData/>
  </xdr:twoCellAnchor>
  <xdr:twoCellAnchor>
    <xdr:from>
      <xdr:col>18</xdr:col>
      <xdr:colOff>173182</xdr:colOff>
      <xdr:row>34</xdr:row>
      <xdr:rowOff>86591</xdr:rowOff>
    </xdr:from>
    <xdr:to>
      <xdr:col>19</xdr:col>
      <xdr:colOff>904257</xdr:colOff>
      <xdr:row>35</xdr:row>
      <xdr:rowOff>954974</xdr:rowOff>
    </xdr:to>
    <xdr:sp macro="" textlink="">
      <xdr:nvSpPr>
        <xdr:cNvPr id="36" name="テキスト ボックス 35">
          <a:extLst>
            <a:ext uri="{FF2B5EF4-FFF2-40B4-BE49-F238E27FC236}">
              <a16:creationId xmlns:a16="http://schemas.microsoft.com/office/drawing/2014/main" id="{94C2001E-48C6-4D55-9C4E-15446C58B835}"/>
            </a:ext>
          </a:extLst>
        </xdr:cNvPr>
        <xdr:cNvSpPr txBox="1"/>
      </xdr:nvSpPr>
      <xdr:spPr>
        <a:xfrm>
          <a:off x="26289000" y="21197455"/>
          <a:ext cx="4367893" cy="13879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endParaRPr kumimoji="1" lang="en-US" altLang="ja-JP" sz="1400" b="1"/>
        </a:p>
      </xdr:txBody>
    </xdr:sp>
    <xdr:clientData/>
  </xdr:twoCellAnchor>
  <xdr:twoCellAnchor>
    <xdr:from>
      <xdr:col>18</xdr:col>
      <xdr:colOff>121226</xdr:colOff>
      <xdr:row>39</xdr:row>
      <xdr:rowOff>0</xdr:rowOff>
    </xdr:from>
    <xdr:to>
      <xdr:col>19</xdr:col>
      <xdr:colOff>852301</xdr:colOff>
      <xdr:row>40</xdr:row>
      <xdr:rowOff>868383</xdr:rowOff>
    </xdr:to>
    <xdr:sp macro="" textlink="">
      <xdr:nvSpPr>
        <xdr:cNvPr id="37" name="テキスト ボックス 36">
          <a:extLst>
            <a:ext uri="{FF2B5EF4-FFF2-40B4-BE49-F238E27FC236}">
              <a16:creationId xmlns:a16="http://schemas.microsoft.com/office/drawing/2014/main" id="{84D424D1-E430-45E7-A63A-F6A1C5A63D51}"/>
            </a:ext>
          </a:extLst>
        </xdr:cNvPr>
        <xdr:cNvSpPr txBox="1"/>
      </xdr:nvSpPr>
      <xdr:spPr>
        <a:xfrm>
          <a:off x="26237044" y="25128682"/>
          <a:ext cx="4367893" cy="13879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endParaRPr kumimoji="1" lang="en-US" altLang="ja-JP" sz="1400" b="1"/>
        </a:p>
      </xdr:txBody>
    </xdr:sp>
    <xdr:clientData/>
  </xdr:twoCellAnchor>
  <xdr:twoCellAnchor>
    <xdr:from>
      <xdr:col>21</xdr:col>
      <xdr:colOff>554179</xdr:colOff>
      <xdr:row>4</xdr:row>
      <xdr:rowOff>0</xdr:rowOff>
    </xdr:from>
    <xdr:to>
      <xdr:col>22</xdr:col>
      <xdr:colOff>1348343</xdr:colOff>
      <xdr:row>6</xdr:row>
      <xdr:rowOff>403266</xdr:rowOff>
    </xdr:to>
    <xdr:grpSp>
      <xdr:nvGrpSpPr>
        <xdr:cNvPr id="38" name="グループ化 37">
          <a:extLst>
            <a:ext uri="{FF2B5EF4-FFF2-40B4-BE49-F238E27FC236}">
              <a16:creationId xmlns:a16="http://schemas.microsoft.com/office/drawing/2014/main" id="{11D8E78A-C067-4636-9E72-114CF318DC52}"/>
            </a:ext>
          </a:extLst>
        </xdr:cNvPr>
        <xdr:cNvGrpSpPr/>
      </xdr:nvGrpSpPr>
      <xdr:grpSpPr>
        <a:xfrm>
          <a:off x="32530965" y="1347107"/>
          <a:ext cx="1651414" cy="1083623"/>
          <a:chOff x="33650466" y="1360714"/>
          <a:chExt cx="1660073" cy="1061357"/>
        </a:xfrm>
      </xdr:grpSpPr>
      <xdr:sp macro="" textlink="">
        <xdr:nvSpPr>
          <xdr:cNvPr id="39" name="正方形/長方形 38">
            <a:extLst>
              <a:ext uri="{FF2B5EF4-FFF2-40B4-BE49-F238E27FC236}">
                <a16:creationId xmlns:a16="http://schemas.microsoft.com/office/drawing/2014/main" id="{03C1B529-7699-4889-646F-36F7E504BF65}"/>
              </a:ext>
            </a:extLst>
          </xdr:cNvPr>
          <xdr:cNvSpPr/>
        </xdr:nvSpPr>
        <xdr:spPr bwMode="auto">
          <a:xfrm>
            <a:off x="33650466" y="2081892"/>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0" name="正方形/長方形 39">
            <a:extLst>
              <a:ext uri="{FF2B5EF4-FFF2-40B4-BE49-F238E27FC236}">
                <a16:creationId xmlns:a16="http://schemas.microsoft.com/office/drawing/2014/main" id="{1435FA26-A075-5497-4A9B-DF5FCEEF390E}"/>
              </a:ext>
            </a:extLst>
          </xdr:cNvPr>
          <xdr:cNvSpPr/>
        </xdr:nvSpPr>
        <xdr:spPr bwMode="auto">
          <a:xfrm>
            <a:off x="33650468" y="1360714"/>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2241177</xdr:colOff>
      <xdr:row>6</xdr:row>
      <xdr:rowOff>593912</xdr:rowOff>
    </xdr:from>
    <xdr:to>
      <xdr:col>8</xdr:col>
      <xdr:colOff>1916206</xdr:colOff>
      <xdr:row>21</xdr:row>
      <xdr:rowOff>88732</xdr:rowOff>
    </xdr:to>
    <xdr:grpSp>
      <xdr:nvGrpSpPr>
        <xdr:cNvPr id="11" name="グループ化 10">
          <a:extLst>
            <a:ext uri="{FF2B5EF4-FFF2-40B4-BE49-F238E27FC236}">
              <a16:creationId xmlns:a16="http://schemas.microsoft.com/office/drawing/2014/main" id="{98689FF9-61FB-4343-BE77-57CBFC425E01}"/>
            </a:ext>
          </a:extLst>
        </xdr:cNvPr>
        <xdr:cNvGrpSpPr/>
      </xdr:nvGrpSpPr>
      <xdr:grpSpPr>
        <a:xfrm>
          <a:off x="2241177" y="6378185"/>
          <a:ext cx="11693847" cy="2698683"/>
          <a:chOff x="2229971" y="6426279"/>
          <a:chExt cx="11665323" cy="2621261"/>
        </a:xfrm>
      </xdr:grpSpPr>
      <xdr:cxnSp macro="">
        <xdr:nvCxnSpPr>
          <xdr:cNvPr id="12" name="直線コネクタ 11">
            <a:extLst>
              <a:ext uri="{FF2B5EF4-FFF2-40B4-BE49-F238E27FC236}">
                <a16:creationId xmlns:a16="http://schemas.microsoft.com/office/drawing/2014/main" id="{EE091B14-C87F-CBFA-A3D0-24C30B718ACE}"/>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13" name="グループ化 12">
            <a:extLst>
              <a:ext uri="{FF2B5EF4-FFF2-40B4-BE49-F238E27FC236}">
                <a16:creationId xmlns:a16="http://schemas.microsoft.com/office/drawing/2014/main" id="{ABABF4EE-6F63-CAD4-E47E-24B3932F5D4E}"/>
              </a:ext>
            </a:extLst>
          </xdr:cNvPr>
          <xdr:cNvGrpSpPr/>
        </xdr:nvGrpSpPr>
        <xdr:grpSpPr>
          <a:xfrm>
            <a:off x="2229971" y="6426279"/>
            <a:ext cx="11665323" cy="2621261"/>
            <a:chOff x="2229971" y="6426279"/>
            <a:chExt cx="11787787" cy="2621261"/>
          </a:xfrm>
        </xdr:grpSpPr>
        <xdr:pic>
          <xdr:nvPicPr>
            <xdr:cNvPr id="14" name="図 13" descr="テーブル&#10;&#10;中程度の精度で自動的に生成された説明">
              <a:extLst>
                <a:ext uri="{FF2B5EF4-FFF2-40B4-BE49-F238E27FC236}">
                  <a16:creationId xmlns:a16="http://schemas.microsoft.com/office/drawing/2014/main" id="{1A5405CC-68FA-3ECF-C038-A280B6F0B2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15" name="正方形/長方形 14">
              <a:extLst>
                <a:ext uri="{FF2B5EF4-FFF2-40B4-BE49-F238E27FC236}">
                  <a16:creationId xmlns:a16="http://schemas.microsoft.com/office/drawing/2014/main" id="{6C420902-DDC2-2C3A-2A94-5EFE89EE65E9}"/>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B981CF1C-D592-E898-D18A-E33525C6A881}"/>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7" name="矢印: 下 16">
              <a:extLst>
                <a:ext uri="{FF2B5EF4-FFF2-40B4-BE49-F238E27FC236}">
                  <a16:creationId xmlns:a16="http://schemas.microsoft.com/office/drawing/2014/main" id="{92AEDAA7-0A8D-2D79-5742-677BCD7EF3F1}"/>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D7FDCE21-2C48-CCCE-75AE-6A95A2EF0E91}"/>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19" name="テキスト ボックス 18">
              <a:extLst>
                <a:ext uri="{FF2B5EF4-FFF2-40B4-BE49-F238E27FC236}">
                  <a16:creationId xmlns:a16="http://schemas.microsoft.com/office/drawing/2014/main" id="{4663B2F8-B0EF-061A-D2F9-9CCE5C186BD7}"/>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0" name="テキスト ボックス 19">
              <a:extLst>
                <a:ext uri="{FF2B5EF4-FFF2-40B4-BE49-F238E27FC236}">
                  <a16:creationId xmlns:a16="http://schemas.microsoft.com/office/drawing/2014/main" id="{090A70F6-61EC-F645-86F8-98C326E76DBE}"/>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1" name="テキスト ボックス 20">
              <a:extLst>
                <a:ext uri="{FF2B5EF4-FFF2-40B4-BE49-F238E27FC236}">
                  <a16:creationId xmlns:a16="http://schemas.microsoft.com/office/drawing/2014/main" id="{D9EFF87C-BBF9-D2FD-D499-D2F9A6642BA3}"/>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xdr:col>
      <xdr:colOff>503465</xdr:colOff>
      <xdr:row>5</xdr:row>
      <xdr:rowOff>81642</xdr:rowOff>
    </xdr:from>
    <xdr:to>
      <xdr:col>7</xdr:col>
      <xdr:colOff>666750</xdr:colOff>
      <xdr:row>5</xdr:row>
      <xdr:rowOff>1102178</xdr:rowOff>
    </xdr:to>
    <xdr:sp macro="" textlink="">
      <xdr:nvSpPr>
        <xdr:cNvPr id="2" name="テキスト ボックス 1">
          <a:extLst>
            <a:ext uri="{FF2B5EF4-FFF2-40B4-BE49-F238E27FC236}">
              <a16:creationId xmlns:a16="http://schemas.microsoft.com/office/drawing/2014/main" id="{EDF3ACD1-D811-4910-952B-F6120ED9535A}"/>
            </a:ext>
          </a:extLst>
        </xdr:cNvPr>
        <xdr:cNvSpPr txBox="1"/>
      </xdr:nvSpPr>
      <xdr:spPr>
        <a:xfrm>
          <a:off x="3388179" y="4748892"/>
          <a:ext cx="7837714" cy="102053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a:t>
          </a:r>
          <a:endParaRPr kumimoji="1" lang="en-US" altLang="ja-JP" sz="1400" b="1"/>
        </a:p>
        <a:p>
          <a:pPr algn="ctr"/>
          <a:r>
            <a:rPr kumimoji="1" lang="ja-JP" altLang="en-US" sz="1400" b="1"/>
            <a:t>「基本給・手当の引き上げを、割合ではなく、一律○○円引き上げた」</a:t>
          </a:r>
          <a:endParaRPr kumimoji="1" lang="en-US" altLang="ja-JP" sz="1400" b="1"/>
        </a:p>
        <a:p>
          <a:pPr algn="ctr"/>
          <a:r>
            <a:rPr kumimoji="1" lang="ja-JP" altLang="en-US" sz="1400" b="1"/>
            <a:t>「一時金・特別手当で対応した」場合は、このシートの記入・作成は不要です</a:t>
          </a:r>
        </a:p>
      </xdr:txBody>
    </xdr:sp>
    <xdr:clientData/>
  </xdr:twoCellAnchor>
  <xdr:twoCellAnchor>
    <xdr:from>
      <xdr:col>13</xdr:col>
      <xdr:colOff>1075765</xdr:colOff>
      <xdr:row>14</xdr:row>
      <xdr:rowOff>134469</xdr:rowOff>
    </xdr:from>
    <xdr:to>
      <xdr:col>14</xdr:col>
      <xdr:colOff>790014</xdr:colOff>
      <xdr:row>15</xdr:row>
      <xdr:rowOff>140072</xdr:rowOff>
    </xdr:to>
    <xdr:sp macro="" textlink="">
      <xdr:nvSpPr>
        <xdr:cNvPr id="3" name="矢印: 下 2">
          <a:extLst>
            <a:ext uri="{FF2B5EF4-FFF2-40B4-BE49-F238E27FC236}">
              <a16:creationId xmlns:a16="http://schemas.microsoft.com/office/drawing/2014/main" id="{2CB294AA-E278-4DE1-B7D2-90483CF125B1}"/>
            </a:ext>
          </a:extLst>
        </xdr:cNvPr>
        <xdr:cNvSpPr/>
      </xdr:nvSpPr>
      <xdr:spPr bwMode="auto">
        <a:xfrm rot="16200000">
          <a:off x="20699225" y="7552484"/>
          <a:ext cx="177053" cy="866774"/>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1121</xdr:colOff>
      <xdr:row>6</xdr:row>
      <xdr:rowOff>616029</xdr:rowOff>
    </xdr:from>
    <xdr:to>
      <xdr:col>19</xdr:col>
      <xdr:colOff>3762</xdr:colOff>
      <xdr:row>20</xdr:row>
      <xdr:rowOff>162076</xdr:rowOff>
    </xdr:to>
    <xdr:grpSp>
      <xdr:nvGrpSpPr>
        <xdr:cNvPr id="4" name="グループ化 3">
          <a:extLst>
            <a:ext uri="{FF2B5EF4-FFF2-40B4-BE49-F238E27FC236}">
              <a16:creationId xmlns:a16="http://schemas.microsoft.com/office/drawing/2014/main" id="{A780EA35-9B33-47EA-8DF7-8CBE0345ECC0}"/>
            </a:ext>
          </a:extLst>
        </xdr:cNvPr>
        <xdr:cNvGrpSpPr/>
      </xdr:nvGrpSpPr>
      <xdr:grpSpPr>
        <a:xfrm>
          <a:off x="17024894" y="6400302"/>
          <a:ext cx="11086277" cy="2576729"/>
          <a:chOff x="2229971" y="6426279"/>
          <a:chExt cx="11665323" cy="2621261"/>
        </a:xfrm>
      </xdr:grpSpPr>
      <xdr:cxnSp macro="">
        <xdr:nvCxnSpPr>
          <xdr:cNvPr id="5" name="直線コネクタ 4">
            <a:extLst>
              <a:ext uri="{FF2B5EF4-FFF2-40B4-BE49-F238E27FC236}">
                <a16:creationId xmlns:a16="http://schemas.microsoft.com/office/drawing/2014/main" id="{A1C75997-341A-EEF0-D245-F3B623C8E9EA}"/>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6" name="グループ化 5">
            <a:extLst>
              <a:ext uri="{FF2B5EF4-FFF2-40B4-BE49-F238E27FC236}">
                <a16:creationId xmlns:a16="http://schemas.microsoft.com/office/drawing/2014/main" id="{B0588AEC-9783-948D-B279-EEDACABF08CE}"/>
              </a:ext>
            </a:extLst>
          </xdr:cNvPr>
          <xdr:cNvGrpSpPr/>
        </xdr:nvGrpSpPr>
        <xdr:grpSpPr>
          <a:xfrm>
            <a:off x="2229971" y="6426279"/>
            <a:ext cx="11665323" cy="2621261"/>
            <a:chOff x="2229971" y="6426279"/>
            <a:chExt cx="11787787" cy="2621261"/>
          </a:xfrm>
        </xdr:grpSpPr>
        <xdr:pic>
          <xdr:nvPicPr>
            <xdr:cNvPr id="7" name="図 6" descr="テーブル&#10;&#10;中程度の精度で自動的に生成された説明">
              <a:extLst>
                <a:ext uri="{FF2B5EF4-FFF2-40B4-BE49-F238E27FC236}">
                  <a16:creationId xmlns:a16="http://schemas.microsoft.com/office/drawing/2014/main" id="{A34EBAC8-225E-D6D7-1FCD-2A613FCAB4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8" name="正方形/長方形 7">
              <a:extLst>
                <a:ext uri="{FF2B5EF4-FFF2-40B4-BE49-F238E27FC236}">
                  <a16:creationId xmlns:a16="http://schemas.microsoft.com/office/drawing/2014/main" id="{BE573FD7-B418-AB4F-E886-4ED58F1914F2}"/>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B2BE712F-49AE-55F2-145C-398B727B5BAC}"/>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矢印: 下 9">
              <a:extLst>
                <a:ext uri="{FF2B5EF4-FFF2-40B4-BE49-F238E27FC236}">
                  <a16:creationId xmlns:a16="http://schemas.microsoft.com/office/drawing/2014/main" id="{8D9B7436-7D59-80C0-A301-29D346EA44CB}"/>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D8CA6B4A-9594-A4F7-0F4A-A169B8B30325}"/>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23" name="テキスト ボックス 22">
              <a:extLst>
                <a:ext uri="{FF2B5EF4-FFF2-40B4-BE49-F238E27FC236}">
                  <a16:creationId xmlns:a16="http://schemas.microsoft.com/office/drawing/2014/main" id="{80C3785A-E807-837E-48FF-E80A6BDFBAC8}"/>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4" name="テキスト ボックス 23">
              <a:extLst>
                <a:ext uri="{FF2B5EF4-FFF2-40B4-BE49-F238E27FC236}">
                  <a16:creationId xmlns:a16="http://schemas.microsoft.com/office/drawing/2014/main" id="{E294F7B4-6E7B-C712-8BFF-89F69834DEA2}"/>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5" name="テキスト ボックス 24">
              <a:extLst>
                <a:ext uri="{FF2B5EF4-FFF2-40B4-BE49-F238E27FC236}">
                  <a16:creationId xmlns:a16="http://schemas.microsoft.com/office/drawing/2014/main" id="{8B58024F-00C1-969C-56EF-FD5CE5A019D2}"/>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17</xdr:col>
      <xdr:colOff>145676</xdr:colOff>
      <xdr:row>14</xdr:row>
      <xdr:rowOff>22412</xdr:rowOff>
    </xdr:from>
    <xdr:to>
      <xdr:col>17</xdr:col>
      <xdr:colOff>145676</xdr:colOff>
      <xdr:row>18</xdr:row>
      <xdr:rowOff>100853</xdr:rowOff>
    </xdr:to>
    <xdr:cxnSp macro="">
      <xdr:nvCxnSpPr>
        <xdr:cNvPr id="26" name="直線矢印コネクタ 25">
          <a:extLst>
            <a:ext uri="{FF2B5EF4-FFF2-40B4-BE49-F238E27FC236}">
              <a16:creationId xmlns:a16="http://schemas.microsoft.com/office/drawing/2014/main" id="{BE6CF910-CA07-441D-B168-999BD396F8CE}"/>
            </a:ext>
          </a:extLst>
        </xdr:cNvPr>
        <xdr:cNvCxnSpPr/>
      </xdr:nvCxnSpPr>
      <xdr:spPr bwMode="auto">
        <a:xfrm>
          <a:off x="24777326" y="7785287"/>
          <a:ext cx="0" cy="764241"/>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502227</xdr:colOff>
      <xdr:row>0</xdr:row>
      <xdr:rowOff>883227</xdr:rowOff>
    </xdr:from>
    <xdr:to>
      <xdr:col>11</xdr:col>
      <xdr:colOff>34637</xdr:colOff>
      <xdr:row>2</xdr:row>
      <xdr:rowOff>277090</xdr:rowOff>
    </xdr:to>
    <xdr:sp macro="" textlink="">
      <xdr:nvSpPr>
        <xdr:cNvPr id="27" name="テキスト ボックス 26">
          <a:extLst>
            <a:ext uri="{FF2B5EF4-FFF2-40B4-BE49-F238E27FC236}">
              <a16:creationId xmlns:a16="http://schemas.microsoft.com/office/drawing/2014/main" id="{146AB9B3-ED70-4C64-9FD5-78BC86BDFC0A}"/>
            </a:ext>
          </a:extLst>
        </xdr:cNvPr>
        <xdr:cNvSpPr txBox="1"/>
      </xdr:nvSpPr>
      <xdr:spPr>
        <a:xfrm>
          <a:off x="14589702" y="883227"/>
          <a:ext cx="2418485" cy="851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10</xdr:col>
      <xdr:colOff>2830285</xdr:colOff>
      <xdr:row>3</xdr:row>
      <xdr:rowOff>27214</xdr:rowOff>
    </xdr:from>
    <xdr:to>
      <xdr:col>13</xdr:col>
      <xdr:colOff>108857</xdr:colOff>
      <xdr:row>5</xdr:row>
      <xdr:rowOff>40821</xdr:rowOff>
    </xdr:to>
    <xdr:sp macro="" textlink="">
      <xdr:nvSpPr>
        <xdr:cNvPr id="28" name="正方形/長方形 27">
          <a:extLst>
            <a:ext uri="{FF2B5EF4-FFF2-40B4-BE49-F238E27FC236}">
              <a16:creationId xmlns:a16="http://schemas.microsoft.com/office/drawing/2014/main" id="{B36CBF4E-85E4-4B3E-910B-2CEAEF1AC558}"/>
            </a:ext>
          </a:extLst>
        </xdr:cNvPr>
        <xdr:cNvSpPr/>
      </xdr:nvSpPr>
      <xdr:spPr bwMode="auto">
        <a:xfrm>
          <a:off x="16917760" y="2408464"/>
          <a:ext cx="2469697" cy="2280557"/>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1143000</xdr:colOff>
      <xdr:row>2</xdr:row>
      <xdr:rowOff>911679</xdr:rowOff>
    </xdr:from>
    <xdr:to>
      <xdr:col>18</xdr:col>
      <xdr:colOff>68035</xdr:colOff>
      <xdr:row>5</xdr:row>
      <xdr:rowOff>0</xdr:rowOff>
    </xdr:to>
    <xdr:sp macro="" textlink="">
      <xdr:nvSpPr>
        <xdr:cNvPr id="29" name="正方形/長方形 28">
          <a:extLst>
            <a:ext uri="{FF2B5EF4-FFF2-40B4-BE49-F238E27FC236}">
              <a16:creationId xmlns:a16="http://schemas.microsoft.com/office/drawing/2014/main" id="{F25C91F0-5595-4DDA-A308-BD47A3C70D94}"/>
            </a:ext>
          </a:extLst>
        </xdr:cNvPr>
        <xdr:cNvSpPr/>
      </xdr:nvSpPr>
      <xdr:spPr bwMode="auto">
        <a:xfrm>
          <a:off x="21574125" y="2369004"/>
          <a:ext cx="4563835" cy="2279196"/>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979714</xdr:colOff>
          <xdr:row>4</xdr:row>
          <xdr:rowOff>231321</xdr:rowOff>
        </xdr:from>
        <xdr:to>
          <xdr:col>17</xdr:col>
          <xdr:colOff>979715</xdr:colOff>
          <xdr:row>5</xdr:row>
          <xdr:rowOff>733548</xdr:rowOff>
        </xdr:to>
        <xdr:pic>
          <xdr:nvPicPr>
            <xdr:cNvPr id="30" name="図 29">
              <a:extLst>
                <a:ext uri="{FF2B5EF4-FFF2-40B4-BE49-F238E27FC236}">
                  <a16:creationId xmlns:a16="http://schemas.microsoft.com/office/drawing/2014/main" id="{12274C92-8CCC-495F-9899-432ADD3B8DC6}"/>
                </a:ext>
              </a:extLst>
            </xdr:cNvPr>
            <xdr:cNvPicPr>
              <a:picLocks noChangeAspect="1" noChangeArrowheads="1"/>
              <a:extLst>
                <a:ext uri="{84589F7E-364E-4C9E-8A38-B11213B215E9}">
                  <a14:cameraTool cellRange="$L$29:$Q$35" spid="_x0000_s9257"/>
                </a:ext>
              </a:extLst>
            </xdr:cNvPicPr>
          </xdr:nvPicPr>
          <xdr:blipFill>
            <a:blip xmlns:r="http://schemas.openxmlformats.org/officeDocument/2006/relationships" r:embed="rId2"/>
            <a:srcRect/>
            <a:stretch>
              <a:fillRect/>
            </a:stretch>
          </xdr:blipFill>
          <xdr:spPr bwMode="auto">
            <a:xfrm>
              <a:off x="18003487" y="3677639"/>
              <a:ext cx="7689273" cy="1697182"/>
            </a:xfrm>
            <a:prstGeom prst="rect">
              <a:avLst/>
            </a:prstGeom>
            <a:solidFill>
              <a:schemeClr val="bg1"/>
            </a:solidFill>
          </xdr:spPr>
        </xdr:pic>
        <xdr:clientData/>
      </xdr:twoCellAnchor>
    </mc:Choice>
    <mc:Fallback/>
  </mc:AlternateContent>
  <xdr:twoCellAnchor>
    <xdr:from>
      <xdr:col>18</xdr:col>
      <xdr:colOff>217715</xdr:colOff>
      <xdr:row>3</xdr:row>
      <xdr:rowOff>204108</xdr:rowOff>
    </xdr:from>
    <xdr:to>
      <xdr:col>18</xdr:col>
      <xdr:colOff>1755322</xdr:colOff>
      <xdr:row>3</xdr:row>
      <xdr:rowOff>966108</xdr:rowOff>
    </xdr:to>
    <xdr:sp macro="" textlink="">
      <xdr:nvSpPr>
        <xdr:cNvPr id="31" name="楕円 30">
          <a:extLst>
            <a:ext uri="{FF2B5EF4-FFF2-40B4-BE49-F238E27FC236}">
              <a16:creationId xmlns:a16="http://schemas.microsoft.com/office/drawing/2014/main" id="{E19F4CA8-89AC-4EA3-8C09-C21E675C16FF}"/>
            </a:ext>
          </a:extLst>
        </xdr:cNvPr>
        <xdr:cNvSpPr/>
      </xdr:nvSpPr>
      <xdr:spPr bwMode="auto">
        <a:xfrm>
          <a:off x="26287640" y="2585358"/>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204107</xdr:colOff>
      <xdr:row>4</xdr:row>
      <xdr:rowOff>231321</xdr:rowOff>
    </xdr:from>
    <xdr:to>
      <xdr:col>18</xdr:col>
      <xdr:colOff>1741714</xdr:colOff>
      <xdr:row>4</xdr:row>
      <xdr:rowOff>993321</xdr:rowOff>
    </xdr:to>
    <xdr:sp macro="" textlink="">
      <xdr:nvSpPr>
        <xdr:cNvPr id="32" name="楕円 31">
          <a:extLst>
            <a:ext uri="{FF2B5EF4-FFF2-40B4-BE49-F238E27FC236}">
              <a16:creationId xmlns:a16="http://schemas.microsoft.com/office/drawing/2014/main" id="{74653382-92F8-4133-A03E-DDA013B5CDEC}"/>
            </a:ext>
          </a:extLst>
        </xdr:cNvPr>
        <xdr:cNvSpPr/>
      </xdr:nvSpPr>
      <xdr:spPr bwMode="auto">
        <a:xfrm>
          <a:off x="26274032" y="3688896"/>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1782536</xdr:colOff>
      <xdr:row>0</xdr:row>
      <xdr:rowOff>489857</xdr:rowOff>
    </xdr:from>
    <xdr:to>
      <xdr:col>18</xdr:col>
      <xdr:colOff>1755322</xdr:colOff>
      <xdr:row>2</xdr:row>
      <xdr:rowOff>81643</xdr:rowOff>
    </xdr:to>
    <xdr:sp macro="" textlink="">
      <xdr:nvSpPr>
        <xdr:cNvPr id="33" name="テキスト ボックス 32">
          <a:extLst>
            <a:ext uri="{FF2B5EF4-FFF2-40B4-BE49-F238E27FC236}">
              <a16:creationId xmlns:a16="http://schemas.microsoft.com/office/drawing/2014/main" id="{3E68F647-111E-4DF0-9957-2331C29B1478}"/>
            </a:ext>
          </a:extLst>
        </xdr:cNvPr>
        <xdr:cNvSpPr txBox="1"/>
      </xdr:nvSpPr>
      <xdr:spPr>
        <a:xfrm>
          <a:off x="24623486" y="489857"/>
          <a:ext cx="3201761" cy="10491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自動計算結果が、</a:t>
          </a:r>
          <a:endParaRPr kumimoji="1" lang="en-US" altLang="ja-JP" sz="1800" b="1">
            <a:solidFill>
              <a:sysClr val="windowText" lastClr="000000"/>
            </a:solidFill>
          </a:endParaRPr>
        </a:p>
        <a:p>
          <a:r>
            <a:rPr kumimoji="1" lang="ja-JP" altLang="en-US" sz="1800" b="1">
              <a:solidFill>
                <a:sysClr val="windowText" lastClr="000000"/>
              </a:solidFill>
            </a:rPr>
            <a:t>「賃金改善報告書」（</a:t>
          </a:r>
          <a:r>
            <a:rPr kumimoji="1" lang="en-US" altLang="ja-JP" sz="1800" b="1">
              <a:solidFill>
                <a:sysClr val="windowText" lastClr="000000"/>
              </a:solidFill>
            </a:rPr>
            <a:t>K16</a:t>
          </a:r>
          <a:r>
            <a:rPr kumimoji="1" lang="ja-JP" altLang="en-US" sz="1800" b="1">
              <a:solidFill>
                <a:sysClr val="windowText" lastClr="000000"/>
              </a:solidFill>
            </a:rPr>
            <a:t>）</a:t>
          </a:r>
          <a:endParaRPr kumimoji="1" lang="en-US" altLang="ja-JP" sz="1800" b="1">
            <a:solidFill>
              <a:sysClr val="windowText" lastClr="000000"/>
            </a:solidFill>
          </a:endParaRPr>
        </a:p>
        <a:p>
          <a:r>
            <a:rPr kumimoji="1" lang="ja-JP" altLang="en-US" sz="1800" b="1">
              <a:solidFill>
                <a:sysClr val="windowText" lastClr="000000"/>
              </a:solidFill>
            </a:rPr>
            <a:t>に反映されます</a:t>
          </a:r>
        </a:p>
      </xdr:txBody>
    </xdr:sp>
    <xdr:clientData/>
  </xdr:twoCellAnchor>
  <xdr:twoCellAnchor>
    <xdr:from>
      <xdr:col>18</xdr:col>
      <xdr:colOff>149679</xdr:colOff>
      <xdr:row>2</xdr:row>
      <xdr:rowOff>81643</xdr:rowOff>
    </xdr:from>
    <xdr:to>
      <xdr:col>18</xdr:col>
      <xdr:colOff>986519</xdr:colOff>
      <xdr:row>3</xdr:row>
      <xdr:rowOff>204108</xdr:rowOff>
    </xdr:to>
    <xdr:cxnSp macro="">
      <xdr:nvCxnSpPr>
        <xdr:cNvPr id="34" name="直線矢印コネクタ 33">
          <a:extLst>
            <a:ext uri="{FF2B5EF4-FFF2-40B4-BE49-F238E27FC236}">
              <a16:creationId xmlns:a16="http://schemas.microsoft.com/office/drawing/2014/main" id="{4517848E-FC5F-455B-A498-400F8FB651EF}"/>
            </a:ext>
          </a:extLst>
        </xdr:cNvPr>
        <xdr:cNvCxnSpPr>
          <a:stCxn id="33" idx="2"/>
          <a:endCxn id="31" idx="0"/>
        </xdr:cNvCxnSpPr>
      </xdr:nvCxnSpPr>
      <xdr:spPr bwMode="auto">
        <a:xfrm>
          <a:off x="26219604" y="1538968"/>
          <a:ext cx="836840" cy="104639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149679</xdr:colOff>
      <xdr:row>2</xdr:row>
      <xdr:rowOff>81643</xdr:rowOff>
    </xdr:from>
    <xdr:to>
      <xdr:col>18</xdr:col>
      <xdr:colOff>429284</xdr:colOff>
      <xdr:row>4</xdr:row>
      <xdr:rowOff>342913</xdr:rowOff>
    </xdr:to>
    <xdr:cxnSp macro="">
      <xdr:nvCxnSpPr>
        <xdr:cNvPr id="35" name="直線矢印コネクタ 34">
          <a:extLst>
            <a:ext uri="{FF2B5EF4-FFF2-40B4-BE49-F238E27FC236}">
              <a16:creationId xmlns:a16="http://schemas.microsoft.com/office/drawing/2014/main" id="{E5BF26CD-F431-434A-93E5-B873C9637705}"/>
            </a:ext>
          </a:extLst>
        </xdr:cNvPr>
        <xdr:cNvCxnSpPr>
          <a:stCxn id="33" idx="2"/>
          <a:endCxn id="32" idx="1"/>
        </xdr:cNvCxnSpPr>
      </xdr:nvCxnSpPr>
      <xdr:spPr bwMode="auto">
        <a:xfrm>
          <a:off x="26219604" y="1538968"/>
          <a:ext cx="279605" cy="226152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149679</xdr:colOff>
      <xdr:row>0</xdr:row>
      <xdr:rowOff>816428</xdr:rowOff>
    </xdr:from>
    <xdr:to>
      <xdr:col>16</xdr:col>
      <xdr:colOff>312964</xdr:colOff>
      <xdr:row>1</xdr:row>
      <xdr:rowOff>462642</xdr:rowOff>
    </xdr:to>
    <xdr:sp macro="" textlink="">
      <xdr:nvSpPr>
        <xdr:cNvPr id="36" name="テキスト ボックス 35">
          <a:extLst>
            <a:ext uri="{FF2B5EF4-FFF2-40B4-BE49-F238E27FC236}">
              <a16:creationId xmlns:a16="http://schemas.microsoft.com/office/drawing/2014/main" id="{DD2967AD-36A3-4494-97CE-DAF3BFD0EF9D}"/>
            </a:ext>
          </a:extLst>
        </xdr:cNvPr>
        <xdr:cNvSpPr txBox="1"/>
      </xdr:nvSpPr>
      <xdr:spPr>
        <a:xfrm>
          <a:off x="21733329" y="816428"/>
          <a:ext cx="1420585" cy="5796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入力部分</a:t>
          </a:r>
        </a:p>
      </xdr:txBody>
    </xdr:sp>
    <xdr:clientData/>
  </xdr:twoCellAnchor>
  <xdr:twoCellAnchor>
    <xdr:from>
      <xdr:col>12</xdr:col>
      <xdr:colOff>27214</xdr:colOff>
      <xdr:row>1</xdr:row>
      <xdr:rowOff>462642</xdr:rowOff>
    </xdr:from>
    <xdr:to>
      <xdr:col>15</xdr:col>
      <xdr:colOff>857251</xdr:colOff>
      <xdr:row>3</xdr:row>
      <xdr:rowOff>27214</xdr:rowOff>
    </xdr:to>
    <xdr:cxnSp macro="">
      <xdr:nvCxnSpPr>
        <xdr:cNvPr id="37" name="直線矢印コネクタ 36">
          <a:extLst>
            <a:ext uri="{FF2B5EF4-FFF2-40B4-BE49-F238E27FC236}">
              <a16:creationId xmlns:a16="http://schemas.microsoft.com/office/drawing/2014/main" id="{98BD8CEE-13D2-461E-9BFE-BCFBD1ACA52D}"/>
            </a:ext>
          </a:extLst>
        </xdr:cNvPr>
        <xdr:cNvCxnSpPr>
          <a:stCxn id="36" idx="2"/>
          <a:endCxn id="28" idx="0"/>
        </xdr:cNvCxnSpPr>
      </xdr:nvCxnSpPr>
      <xdr:spPr bwMode="auto">
        <a:xfrm flipH="1">
          <a:off x="18153289" y="1396092"/>
          <a:ext cx="4287612" cy="101237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857251</xdr:colOff>
      <xdr:row>1</xdr:row>
      <xdr:rowOff>462642</xdr:rowOff>
    </xdr:from>
    <xdr:to>
      <xdr:col>16</xdr:col>
      <xdr:colOff>1020535</xdr:colOff>
      <xdr:row>2</xdr:row>
      <xdr:rowOff>911679</xdr:rowOff>
    </xdr:to>
    <xdr:cxnSp macro="">
      <xdr:nvCxnSpPr>
        <xdr:cNvPr id="38" name="直線矢印コネクタ 37">
          <a:extLst>
            <a:ext uri="{FF2B5EF4-FFF2-40B4-BE49-F238E27FC236}">
              <a16:creationId xmlns:a16="http://schemas.microsoft.com/office/drawing/2014/main" id="{889FD87F-F92D-4761-951C-C1D525E98C1F}"/>
            </a:ext>
          </a:extLst>
        </xdr:cNvPr>
        <xdr:cNvCxnSpPr>
          <a:stCxn id="36" idx="2"/>
          <a:endCxn id="29" idx="0"/>
        </xdr:cNvCxnSpPr>
      </xdr:nvCxnSpPr>
      <xdr:spPr bwMode="auto">
        <a:xfrm>
          <a:off x="22440901" y="1396092"/>
          <a:ext cx="1420584" cy="97291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217714</xdr:colOff>
      <xdr:row>5</xdr:row>
      <xdr:rowOff>326571</xdr:rowOff>
    </xdr:from>
    <xdr:to>
      <xdr:col>18</xdr:col>
      <xdr:colOff>1755321</xdr:colOff>
      <xdr:row>5</xdr:row>
      <xdr:rowOff>870857</xdr:rowOff>
    </xdr:to>
    <xdr:sp macro="" textlink="">
      <xdr:nvSpPr>
        <xdr:cNvPr id="39" name="楕円 38">
          <a:extLst>
            <a:ext uri="{FF2B5EF4-FFF2-40B4-BE49-F238E27FC236}">
              <a16:creationId xmlns:a16="http://schemas.microsoft.com/office/drawing/2014/main" id="{85840494-5B00-42EE-A3B8-715FCDCDB87A}"/>
            </a:ext>
          </a:extLst>
        </xdr:cNvPr>
        <xdr:cNvSpPr/>
      </xdr:nvSpPr>
      <xdr:spPr bwMode="auto">
        <a:xfrm>
          <a:off x="26287639" y="4974771"/>
          <a:ext cx="1537607" cy="544286"/>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122465</xdr:colOff>
      <xdr:row>6</xdr:row>
      <xdr:rowOff>176894</xdr:rowOff>
    </xdr:from>
    <xdr:to>
      <xdr:col>18</xdr:col>
      <xdr:colOff>1823357</xdr:colOff>
      <xdr:row>7</xdr:row>
      <xdr:rowOff>68036</xdr:rowOff>
    </xdr:to>
    <xdr:sp macro="" textlink="">
      <xdr:nvSpPr>
        <xdr:cNvPr id="40" name="テキスト ボックス 39">
          <a:extLst>
            <a:ext uri="{FF2B5EF4-FFF2-40B4-BE49-F238E27FC236}">
              <a16:creationId xmlns:a16="http://schemas.microsoft.com/office/drawing/2014/main" id="{B23C2DBC-FB36-4FC5-8819-F6814D44EC67}"/>
            </a:ext>
          </a:extLst>
        </xdr:cNvPr>
        <xdr:cNvSpPr txBox="1"/>
      </xdr:nvSpPr>
      <xdr:spPr>
        <a:xfrm>
          <a:off x="26192390" y="5968094"/>
          <a:ext cx="1700892" cy="6626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該当時のみ入力</a:t>
          </a:r>
          <a:endParaRPr kumimoji="1" lang="en-US" altLang="ja-JP" sz="1400" b="1">
            <a:solidFill>
              <a:sysClr val="windowText" lastClr="000000"/>
            </a:solidFill>
          </a:endParaRPr>
        </a:p>
        <a:p>
          <a:r>
            <a:rPr kumimoji="1" lang="ja-JP" altLang="en-US" sz="1400" b="1">
              <a:solidFill>
                <a:sysClr val="windowText" lastClr="000000"/>
              </a:solidFill>
            </a:rPr>
            <a:t>（法定福利費等）</a:t>
          </a:r>
        </a:p>
      </xdr:txBody>
    </xdr:sp>
    <xdr:clientData/>
  </xdr:twoCellAnchor>
  <xdr:twoCellAnchor>
    <xdr:from>
      <xdr:col>18</xdr:col>
      <xdr:colOff>972911</xdr:colOff>
      <xdr:row>5</xdr:row>
      <xdr:rowOff>870857</xdr:rowOff>
    </xdr:from>
    <xdr:to>
      <xdr:col>18</xdr:col>
      <xdr:colOff>986518</xdr:colOff>
      <xdr:row>6</xdr:row>
      <xdr:rowOff>176894</xdr:rowOff>
    </xdr:to>
    <xdr:cxnSp macro="">
      <xdr:nvCxnSpPr>
        <xdr:cNvPr id="41" name="直線矢印コネクタ 40">
          <a:extLst>
            <a:ext uri="{FF2B5EF4-FFF2-40B4-BE49-F238E27FC236}">
              <a16:creationId xmlns:a16="http://schemas.microsoft.com/office/drawing/2014/main" id="{7962EF28-B4A6-40CB-9F05-1E529F5974B0}"/>
            </a:ext>
          </a:extLst>
        </xdr:cNvPr>
        <xdr:cNvCxnSpPr>
          <a:stCxn id="40" idx="0"/>
          <a:endCxn id="39" idx="4"/>
        </xdr:cNvCxnSpPr>
      </xdr:nvCxnSpPr>
      <xdr:spPr bwMode="auto">
        <a:xfrm flipV="1">
          <a:off x="27042836" y="5519057"/>
          <a:ext cx="13607" cy="44903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D6B3-3495-496D-AF00-C9DF441D4027}">
  <sheetPr>
    <tabColor rgb="FF002060"/>
  </sheetPr>
  <dimension ref="A1:W72"/>
  <sheetViews>
    <sheetView tabSelected="1" view="pageBreakPreview" zoomScale="70" zoomScaleNormal="85" zoomScaleSheetLayoutView="70" workbookViewId="0">
      <selection activeCell="F6" sqref="F6"/>
    </sheetView>
  </sheetViews>
  <sheetFormatPr defaultColWidth="9" defaultRowHeight="13.5"/>
  <cols>
    <col min="1" max="1" width="47.75" style="29" customWidth="1"/>
    <col min="2" max="3" width="15.125" style="75" customWidth="1"/>
    <col min="4" max="4" width="11.25" style="75" customWidth="1"/>
    <col min="5" max="5" width="6.25" style="75" customWidth="1"/>
    <col min="6" max="6" width="19.5" style="29" customWidth="1"/>
    <col min="7" max="7" width="47.75" style="29" customWidth="1"/>
    <col min="8" max="9" width="15.125" style="75" customWidth="1"/>
    <col min="10" max="10" width="11.25" style="75" customWidth="1"/>
    <col min="11" max="11" width="17.875" style="29" customWidth="1"/>
    <col min="12" max="12" width="4.375" style="78" customWidth="1"/>
    <col min="13" max="13" width="47.75" style="29" customWidth="1"/>
    <col min="14" max="15" width="15.125" style="75" customWidth="1"/>
    <col min="16" max="16" width="11.25" style="75" customWidth="1"/>
    <col min="17" max="17" width="6.25" style="75" customWidth="1"/>
    <col min="18" max="18" width="19.5" style="29" customWidth="1"/>
    <col min="19" max="19" width="47.75" style="29" customWidth="1"/>
    <col min="20" max="21" width="15.125" style="75" customWidth="1"/>
    <col min="22" max="22" width="11.25" style="75" customWidth="1"/>
    <col min="23" max="23" width="17.875" style="29" customWidth="1"/>
    <col min="24" max="27" width="9" style="29" customWidth="1"/>
    <col min="28" max="16384" width="9" style="29"/>
  </cols>
  <sheetData>
    <row r="1" spans="1:23" ht="25.5" customHeight="1">
      <c r="A1" s="22" t="s">
        <v>171</v>
      </c>
      <c r="B1" s="23"/>
      <c r="C1" s="23"/>
      <c r="D1" s="23"/>
      <c r="E1" s="23"/>
      <c r="F1" s="24"/>
      <c r="G1" s="22"/>
      <c r="H1" s="25"/>
      <c r="I1" s="26"/>
      <c r="J1" s="26"/>
      <c r="K1" s="27"/>
      <c r="L1" s="28"/>
      <c r="M1" s="22" t="s">
        <v>171</v>
      </c>
      <c r="N1" s="23"/>
      <c r="O1" s="23"/>
      <c r="P1" s="23"/>
      <c r="Q1" s="23"/>
      <c r="R1" s="24"/>
      <c r="S1" s="22"/>
      <c r="T1" s="25"/>
      <c r="U1" s="26"/>
      <c r="V1" s="26"/>
      <c r="W1" s="27"/>
    </row>
    <row r="2" spans="1:23" ht="29.25" customHeight="1" thickBot="1">
      <c r="A2" s="180" t="s">
        <v>116</v>
      </c>
      <c r="B2" s="181"/>
      <c r="C2" s="181"/>
      <c r="D2" s="181"/>
      <c r="E2" s="181"/>
      <c r="F2" s="181"/>
      <c r="G2" s="181"/>
      <c r="H2" s="181"/>
      <c r="I2" s="181"/>
      <c r="J2" s="181"/>
      <c r="K2" s="181"/>
      <c r="L2" s="32"/>
      <c r="M2" s="180" t="s">
        <v>116</v>
      </c>
      <c r="N2" s="181"/>
      <c r="O2" s="181"/>
      <c r="P2" s="181"/>
      <c r="Q2" s="181"/>
      <c r="R2" s="181"/>
      <c r="S2" s="181"/>
      <c r="T2" s="181"/>
      <c r="U2" s="181"/>
      <c r="V2" s="181"/>
      <c r="W2" s="181"/>
    </row>
    <row r="3" spans="1:23" ht="18.75" customHeight="1" thickBot="1">
      <c r="A3" s="30"/>
      <c r="B3" s="31"/>
      <c r="C3" s="31"/>
      <c r="D3" s="31"/>
      <c r="E3" s="31"/>
      <c r="F3" s="33" t="s">
        <v>125</v>
      </c>
      <c r="G3" s="31"/>
      <c r="H3" s="31"/>
      <c r="I3" s="31"/>
      <c r="J3" s="31"/>
      <c r="K3" s="34" t="s">
        <v>122</v>
      </c>
      <c r="L3" s="35"/>
      <c r="M3" s="30"/>
      <c r="N3" s="31"/>
      <c r="O3" s="31"/>
      <c r="P3" s="31"/>
      <c r="Q3" s="31"/>
      <c r="R3" s="33" t="s">
        <v>125</v>
      </c>
      <c r="S3" s="31"/>
      <c r="T3" s="31"/>
      <c r="U3" s="31"/>
      <c r="V3" s="31"/>
      <c r="W3" s="34" t="s">
        <v>122</v>
      </c>
    </row>
    <row r="4" spans="1:23" ht="32.25" customHeight="1">
      <c r="A4" s="13" t="s">
        <v>50</v>
      </c>
      <c r="B4" s="14"/>
      <c r="C4" s="14"/>
      <c r="D4" s="14"/>
      <c r="E4" s="14"/>
      <c r="F4" s="15"/>
      <c r="G4" s="82" t="s">
        <v>111</v>
      </c>
      <c r="H4" s="37"/>
      <c r="I4" s="37"/>
      <c r="J4" s="37"/>
      <c r="K4" s="85">
        <f>SUM($K$12:$K$16)</f>
        <v>0</v>
      </c>
      <c r="L4" s="38"/>
      <c r="M4" s="36" t="s">
        <v>50</v>
      </c>
      <c r="N4" s="37"/>
      <c r="O4" s="37"/>
      <c r="P4" s="37"/>
      <c r="Q4" s="37"/>
      <c r="R4" s="39" t="s">
        <v>150</v>
      </c>
      <c r="S4" s="36" t="s">
        <v>111</v>
      </c>
      <c r="T4" s="37"/>
      <c r="U4" s="37"/>
      <c r="V4" s="37"/>
      <c r="W4" s="40">
        <f>SUM($W$12:$W$16)</f>
        <v>154000</v>
      </c>
    </row>
    <row r="5" spans="1:23" ht="26.25" customHeight="1">
      <c r="A5" s="13" t="s">
        <v>167</v>
      </c>
      <c r="B5" s="14"/>
      <c r="C5" s="14"/>
      <c r="D5" s="14"/>
      <c r="E5" s="14"/>
      <c r="F5" s="15"/>
      <c r="G5" s="83" t="s">
        <v>110</v>
      </c>
      <c r="H5" s="37"/>
      <c r="I5" s="37"/>
      <c r="J5" s="37"/>
      <c r="K5" s="84">
        <v>0</v>
      </c>
      <c r="L5" s="38"/>
      <c r="M5" s="36" t="s">
        <v>118</v>
      </c>
      <c r="N5" s="37"/>
      <c r="O5" s="37"/>
      <c r="P5" s="37"/>
      <c r="Q5" s="37"/>
      <c r="R5" s="39" t="s">
        <v>151</v>
      </c>
      <c r="S5" s="41" t="s">
        <v>110</v>
      </c>
      <c r="T5" s="37"/>
      <c r="U5" s="37"/>
      <c r="V5" s="37"/>
      <c r="W5" s="40">
        <v>0</v>
      </c>
    </row>
    <row r="6" spans="1:23" ht="26.25" customHeight="1">
      <c r="A6" s="16" t="s">
        <v>168</v>
      </c>
      <c r="B6" s="14"/>
      <c r="C6" s="14"/>
      <c r="D6" s="14"/>
      <c r="E6" s="14"/>
      <c r="F6" s="17">
        <v>2839999999</v>
      </c>
      <c r="G6" s="83" t="s">
        <v>114</v>
      </c>
      <c r="H6" s="37"/>
      <c r="I6" s="37"/>
      <c r="J6" s="37"/>
      <c r="K6" s="86">
        <f>ROUNDDOWN(K4-K5,-3)</f>
        <v>0</v>
      </c>
      <c r="L6" s="38"/>
      <c r="M6" s="42" t="s">
        <v>121</v>
      </c>
      <c r="N6" s="37"/>
      <c r="O6" s="37"/>
      <c r="P6" s="37"/>
      <c r="Q6" s="37"/>
      <c r="R6" s="39">
        <v>2839999999</v>
      </c>
      <c r="S6" s="41" t="s">
        <v>114</v>
      </c>
      <c r="T6" s="37"/>
      <c r="U6" s="37"/>
      <c r="V6" s="37"/>
      <c r="W6" s="40">
        <f>ROUNDDOWN(W4-W5,-3)</f>
        <v>154000</v>
      </c>
    </row>
    <row r="7" spans="1:23" ht="41.25" customHeight="1" thickBot="1">
      <c r="A7" s="193" t="s">
        <v>169</v>
      </c>
      <c r="B7" s="193"/>
      <c r="C7" s="193"/>
      <c r="D7" s="193"/>
      <c r="E7" s="193"/>
      <c r="F7" s="18" t="str">
        <f>IF(K6&gt;=K7,"○","×")</f>
        <v>×</v>
      </c>
      <c r="G7" s="82" t="s">
        <v>119</v>
      </c>
      <c r="H7" s="37"/>
      <c r="I7" s="37"/>
      <c r="J7" s="37"/>
      <c r="K7" s="87">
        <v>150000</v>
      </c>
      <c r="L7" s="38"/>
      <c r="M7" s="182" t="s">
        <v>149</v>
      </c>
      <c r="N7" s="182"/>
      <c r="O7" s="182"/>
      <c r="P7" s="37"/>
      <c r="Q7" s="37"/>
      <c r="R7" s="43" t="str">
        <f>IF(W6&gt;=W7,"○","×")</f>
        <v>○</v>
      </c>
      <c r="S7" s="36" t="s">
        <v>119</v>
      </c>
      <c r="T7" s="37"/>
      <c r="U7" s="37"/>
      <c r="V7" s="37"/>
      <c r="W7" s="44">
        <v>150000</v>
      </c>
    </row>
    <row r="8" spans="1:23" ht="39" customHeight="1">
      <c r="A8" s="19" t="s">
        <v>124</v>
      </c>
      <c r="B8" s="14"/>
      <c r="C8" s="14"/>
      <c r="D8" s="14"/>
      <c r="E8" s="14"/>
      <c r="F8" s="20"/>
      <c r="G8" s="45"/>
      <c r="H8" s="37"/>
      <c r="I8" s="37"/>
      <c r="J8" s="37"/>
      <c r="K8" s="46"/>
      <c r="L8" s="47"/>
      <c r="M8" s="42" t="s">
        <v>124</v>
      </c>
      <c r="N8" s="37"/>
      <c r="O8" s="37"/>
      <c r="P8" s="37"/>
      <c r="Q8" s="37"/>
      <c r="R8" s="48" t="s">
        <v>152</v>
      </c>
      <c r="S8" s="45"/>
      <c r="T8" s="37"/>
      <c r="U8" s="37"/>
      <c r="V8" s="37"/>
      <c r="W8" s="46"/>
    </row>
    <row r="9" spans="1:23" ht="39" customHeight="1">
      <c r="A9" s="21" t="s">
        <v>170</v>
      </c>
      <c r="B9" s="14"/>
      <c r="C9" s="14"/>
      <c r="D9" s="14"/>
      <c r="E9" s="14"/>
      <c r="F9" s="20"/>
      <c r="G9" s="45"/>
      <c r="H9" s="37"/>
      <c r="I9" s="37"/>
      <c r="J9" s="37"/>
      <c r="K9" s="46"/>
      <c r="L9" s="47"/>
      <c r="M9" s="42" t="s">
        <v>123</v>
      </c>
      <c r="N9" s="37"/>
      <c r="O9" s="37"/>
      <c r="P9" s="37"/>
      <c r="Q9" s="37"/>
      <c r="R9" s="48"/>
      <c r="S9" s="45"/>
      <c r="T9" s="37"/>
      <c r="U9" s="37"/>
      <c r="V9" s="37"/>
      <c r="W9" s="46"/>
    </row>
    <row r="10" spans="1:23" ht="41.25" customHeight="1">
      <c r="A10" s="79" t="s">
        <v>144</v>
      </c>
      <c r="B10" s="183" t="s">
        <v>172</v>
      </c>
      <c r="C10" s="184"/>
      <c r="D10" s="184"/>
      <c r="E10" s="184"/>
      <c r="F10" s="185"/>
      <c r="G10" s="186" t="s">
        <v>54</v>
      </c>
      <c r="H10" s="186"/>
      <c r="I10" s="186"/>
      <c r="J10" s="186"/>
      <c r="K10" s="187"/>
      <c r="L10" s="50"/>
      <c r="M10" s="49" t="s">
        <v>144</v>
      </c>
      <c r="N10" s="183" t="s">
        <v>172</v>
      </c>
      <c r="O10" s="184"/>
      <c r="P10" s="184"/>
      <c r="Q10" s="184"/>
      <c r="R10" s="185"/>
      <c r="S10" s="186" t="s">
        <v>54</v>
      </c>
      <c r="T10" s="186"/>
      <c r="U10" s="186"/>
      <c r="V10" s="186"/>
      <c r="W10" s="187"/>
    </row>
    <row r="11" spans="1:23" s="54" customFormat="1" ht="66" customHeight="1">
      <c r="A11" s="51" t="s">
        <v>107</v>
      </c>
      <c r="B11" s="52" t="s">
        <v>98</v>
      </c>
      <c r="C11" s="52" t="s">
        <v>108</v>
      </c>
      <c r="D11" s="52" t="s">
        <v>97</v>
      </c>
      <c r="E11" s="188" t="s">
        <v>120</v>
      </c>
      <c r="F11" s="189"/>
      <c r="G11" s="190" t="s">
        <v>143</v>
      </c>
      <c r="H11" s="191"/>
      <c r="I11" s="191"/>
      <c r="J11" s="191"/>
      <c r="K11" s="192"/>
      <c r="L11" s="53"/>
      <c r="M11" s="51" t="s">
        <v>107</v>
      </c>
      <c r="N11" s="52" t="s">
        <v>98</v>
      </c>
      <c r="O11" s="52" t="s">
        <v>108</v>
      </c>
      <c r="P11" s="52" t="s">
        <v>97</v>
      </c>
      <c r="Q11" s="188" t="s">
        <v>120</v>
      </c>
      <c r="R11" s="189"/>
      <c r="S11" s="190" t="s">
        <v>143</v>
      </c>
      <c r="T11" s="191"/>
      <c r="U11" s="191"/>
      <c r="V11" s="191"/>
      <c r="W11" s="192"/>
    </row>
    <row r="12" spans="1:23" ht="43.5" customHeight="1">
      <c r="A12" s="80" t="s">
        <v>146</v>
      </c>
      <c r="B12" s="56"/>
      <c r="C12" s="57"/>
      <c r="D12" s="58"/>
      <c r="E12" s="170"/>
      <c r="F12" s="171"/>
      <c r="G12" s="59"/>
      <c r="H12" s="60"/>
      <c r="I12" s="61"/>
      <c r="J12" s="62"/>
      <c r="K12" s="63">
        <f>B12*C12*D12</f>
        <v>0</v>
      </c>
      <c r="L12" s="64"/>
      <c r="M12" s="55" t="s">
        <v>146</v>
      </c>
      <c r="N12" s="56"/>
      <c r="O12" s="57"/>
      <c r="P12" s="58"/>
      <c r="Q12" s="170"/>
      <c r="R12" s="171"/>
      <c r="S12" s="59"/>
      <c r="T12" s="60"/>
      <c r="U12" s="61"/>
      <c r="V12" s="62"/>
      <c r="W12" s="63">
        <f>N12*O12*P12</f>
        <v>0</v>
      </c>
    </row>
    <row r="13" spans="1:23" ht="57" customHeight="1">
      <c r="A13" s="80" t="s">
        <v>147</v>
      </c>
      <c r="B13" s="56"/>
      <c r="C13" s="57"/>
      <c r="D13" s="58"/>
      <c r="E13" s="170"/>
      <c r="F13" s="171"/>
      <c r="G13" s="59"/>
      <c r="H13" s="60"/>
      <c r="I13" s="61"/>
      <c r="J13" s="62"/>
      <c r="K13" s="63">
        <f t="shared" ref="K13:K15" si="0">B13*C13*D13</f>
        <v>0</v>
      </c>
      <c r="L13" s="64"/>
      <c r="M13" s="55" t="s">
        <v>147</v>
      </c>
      <c r="N13" s="56">
        <v>5</v>
      </c>
      <c r="O13" s="57">
        <v>1800</v>
      </c>
      <c r="P13" s="58">
        <v>2</v>
      </c>
      <c r="Q13" s="170">
        <v>1800</v>
      </c>
      <c r="R13" s="171"/>
      <c r="S13" s="59"/>
      <c r="T13" s="60"/>
      <c r="U13" s="61"/>
      <c r="V13" s="62"/>
      <c r="W13" s="63">
        <f t="shared" ref="W13:W15" si="1">N13*O13*P13</f>
        <v>18000</v>
      </c>
    </row>
    <row r="14" spans="1:23" ht="80.25" customHeight="1">
      <c r="A14" s="81" t="s">
        <v>180</v>
      </c>
      <c r="B14" s="56"/>
      <c r="C14" s="57"/>
      <c r="D14" s="58"/>
      <c r="E14" s="161"/>
      <c r="F14" s="162"/>
      <c r="G14" s="59"/>
      <c r="H14" s="60"/>
      <c r="I14" s="61"/>
      <c r="J14" s="62"/>
      <c r="K14" s="63">
        <f t="shared" si="0"/>
        <v>0</v>
      </c>
      <c r="L14" s="64"/>
      <c r="M14" s="65" t="s">
        <v>173</v>
      </c>
      <c r="N14" s="56"/>
      <c r="O14" s="57"/>
      <c r="P14" s="58"/>
      <c r="Q14" s="161"/>
      <c r="R14" s="162"/>
      <c r="S14" s="59"/>
      <c r="T14" s="60"/>
      <c r="U14" s="61"/>
      <c r="V14" s="62"/>
      <c r="W14" s="63">
        <f t="shared" si="1"/>
        <v>0</v>
      </c>
    </row>
    <row r="15" spans="1:23" ht="41.25" customHeight="1">
      <c r="A15" s="80" t="s">
        <v>148</v>
      </c>
      <c r="B15" s="56"/>
      <c r="C15" s="57"/>
      <c r="D15" s="66"/>
      <c r="E15" s="163"/>
      <c r="F15" s="164"/>
      <c r="G15" s="59"/>
      <c r="H15" s="60"/>
      <c r="I15" s="61"/>
      <c r="J15" s="67"/>
      <c r="K15" s="63">
        <f t="shared" si="0"/>
        <v>0</v>
      </c>
      <c r="L15" s="64"/>
      <c r="M15" s="55" t="s">
        <v>148</v>
      </c>
      <c r="N15" s="56">
        <v>5</v>
      </c>
      <c r="O15" s="57">
        <v>6800</v>
      </c>
      <c r="P15" s="66">
        <v>4</v>
      </c>
      <c r="Q15" s="163"/>
      <c r="R15" s="164"/>
      <c r="S15" s="59"/>
      <c r="T15" s="60"/>
      <c r="U15" s="61"/>
      <c r="V15" s="67"/>
      <c r="W15" s="63">
        <f t="shared" si="1"/>
        <v>136000</v>
      </c>
    </row>
    <row r="16" spans="1:23" ht="73.5" customHeight="1">
      <c r="A16" s="177"/>
      <c r="B16" s="178"/>
      <c r="C16" s="178"/>
      <c r="D16" s="178"/>
      <c r="E16" s="178"/>
      <c r="F16" s="179"/>
      <c r="G16" s="172" t="s">
        <v>174</v>
      </c>
      <c r="H16" s="173"/>
      <c r="I16" s="173"/>
      <c r="J16" s="173"/>
      <c r="K16" s="63">
        <f>'【歯科】別紙（2％超部分）'!I4+'【歯科】別紙（2％超部分）'!I5+'【歯科】別紙（2％超部分）'!I6</f>
        <v>0</v>
      </c>
      <c r="L16" s="68"/>
      <c r="M16" s="177"/>
      <c r="N16" s="178"/>
      <c r="O16" s="178"/>
      <c r="P16" s="178"/>
      <c r="Q16" s="178"/>
      <c r="R16" s="179"/>
      <c r="S16" s="172" t="s">
        <v>174</v>
      </c>
      <c r="T16" s="173"/>
      <c r="U16" s="173"/>
      <c r="V16" s="173"/>
      <c r="W16" s="63">
        <f>'【歯科】別紙（2％超部分）'!U4+'【歯科】別紙（2％超部分）'!U5+'【歯科】別紙（2％超部分）'!U6</f>
        <v>0</v>
      </c>
    </row>
    <row r="17" spans="1:23" ht="55.5" customHeight="1">
      <c r="A17" s="174" t="s">
        <v>145</v>
      </c>
      <c r="B17" s="175"/>
      <c r="C17" s="175"/>
      <c r="D17" s="175"/>
      <c r="E17" s="175"/>
      <c r="F17" s="175"/>
      <c r="G17" s="175"/>
      <c r="H17" s="175"/>
      <c r="I17" s="175"/>
      <c r="J17" s="175"/>
      <c r="K17" s="176"/>
      <c r="L17" s="69"/>
      <c r="M17" s="174" t="s">
        <v>145</v>
      </c>
      <c r="N17" s="175"/>
      <c r="O17" s="175"/>
      <c r="P17" s="175"/>
      <c r="Q17" s="175"/>
      <c r="R17" s="175"/>
      <c r="S17" s="175"/>
      <c r="T17" s="175"/>
      <c r="U17" s="175"/>
      <c r="V17" s="175"/>
      <c r="W17" s="176"/>
    </row>
    <row r="18" spans="1:23" s="54" customFormat="1" ht="72.75" customHeight="1">
      <c r="A18" s="70" t="s">
        <v>175</v>
      </c>
      <c r="B18" s="71" t="s">
        <v>98</v>
      </c>
      <c r="C18" s="71" t="s">
        <v>115</v>
      </c>
      <c r="D18" s="71" t="s">
        <v>97</v>
      </c>
      <c r="E18" s="165" t="s">
        <v>120</v>
      </c>
      <c r="F18" s="166"/>
      <c r="G18" s="167" t="s">
        <v>143</v>
      </c>
      <c r="H18" s="168"/>
      <c r="I18" s="168"/>
      <c r="J18" s="168"/>
      <c r="K18" s="169"/>
      <c r="L18" s="72"/>
      <c r="M18" s="70" t="s">
        <v>175</v>
      </c>
      <c r="N18" s="71" t="s">
        <v>98</v>
      </c>
      <c r="O18" s="71" t="s">
        <v>115</v>
      </c>
      <c r="P18" s="71" t="s">
        <v>97</v>
      </c>
      <c r="Q18" s="165" t="s">
        <v>120</v>
      </c>
      <c r="R18" s="166"/>
      <c r="S18" s="167" t="s">
        <v>143</v>
      </c>
      <c r="T18" s="168"/>
      <c r="U18" s="168"/>
      <c r="V18" s="168"/>
      <c r="W18" s="169"/>
    </row>
    <row r="19" spans="1:23" ht="40.5" customHeight="1">
      <c r="A19" s="80" t="s">
        <v>146</v>
      </c>
      <c r="B19" s="56"/>
      <c r="C19" s="57"/>
      <c r="D19" s="58"/>
      <c r="E19" s="170"/>
      <c r="F19" s="171"/>
      <c r="G19" s="59"/>
      <c r="H19" s="60"/>
      <c r="I19" s="61"/>
      <c r="J19" s="62"/>
      <c r="K19" s="63">
        <f>B19*C19*D19</f>
        <v>0</v>
      </c>
      <c r="L19" s="64"/>
      <c r="M19" s="55" t="s">
        <v>146</v>
      </c>
      <c r="N19" s="56"/>
      <c r="O19" s="57"/>
      <c r="P19" s="58"/>
      <c r="Q19" s="170"/>
      <c r="R19" s="171"/>
      <c r="S19" s="59"/>
      <c r="T19" s="60"/>
      <c r="U19" s="61"/>
      <c r="V19" s="62"/>
      <c r="W19" s="63">
        <f>N19*O19*P19</f>
        <v>0</v>
      </c>
    </row>
    <row r="20" spans="1:23" ht="40.5" customHeight="1">
      <c r="A20" s="80" t="s">
        <v>147</v>
      </c>
      <c r="B20" s="56"/>
      <c r="C20" s="57"/>
      <c r="D20" s="58"/>
      <c r="E20" s="170"/>
      <c r="F20" s="171"/>
      <c r="G20" s="59"/>
      <c r="H20" s="60"/>
      <c r="I20" s="61"/>
      <c r="J20" s="62"/>
      <c r="K20" s="63">
        <f t="shared" ref="K20:K22" si="2">B20*C20*D20</f>
        <v>0</v>
      </c>
      <c r="L20" s="64"/>
      <c r="M20" s="55" t="s">
        <v>147</v>
      </c>
      <c r="N20" s="56">
        <v>5</v>
      </c>
      <c r="O20" s="57">
        <v>2000</v>
      </c>
      <c r="P20" s="58">
        <v>2</v>
      </c>
      <c r="Q20" s="170">
        <v>2000</v>
      </c>
      <c r="R20" s="171"/>
      <c r="S20" s="59"/>
      <c r="T20" s="60"/>
      <c r="U20" s="61"/>
      <c r="V20" s="62"/>
      <c r="W20" s="63">
        <f t="shared" ref="W20:W22" si="3">N20*O20*P20</f>
        <v>20000</v>
      </c>
    </row>
    <row r="21" spans="1:23" ht="80.25" customHeight="1">
      <c r="A21" s="81" t="s">
        <v>180</v>
      </c>
      <c r="B21" s="56"/>
      <c r="C21" s="57"/>
      <c r="D21" s="58"/>
      <c r="E21" s="161"/>
      <c r="F21" s="162"/>
      <c r="G21" s="59"/>
      <c r="H21" s="60"/>
      <c r="I21" s="61"/>
      <c r="J21" s="62"/>
      <c r="K21" s="63">
        <f t="shared" si="2"/>
        <v>0</v>
      </c>
      <c r="L21" s="64"/>
      <c r="M21" s="65" t="s">
        <v>173</v>
      </c>
      <c r="N21" s="56"/>
      <c r="O21" s="57"/>
      <c r="P21" s="58"/>
      <c r="Q21" s="161"/>
      <c r="R21" s="162"/>
      <c r="S21" s="59"/>
      <c r="T21" s="60"/>
      <c r="U21" s="61"/>
      <c r="V21" s="62"/>
      <c r="W21" s="63">
        <f t="shared" si="3"/>
        <v>0</v>
      </c>
    </row>
    <row r="22" spans="1:23" ht="36.75" customHeight="1">
      <c r="A22" s="80" t="s">
        <v>148</v>
      </c>
      <c r="B22" s="56"/>
      <c r="C22" s="57"/>
      <c r="D22" s="66"/>
      <c r="E22" s="163"/>
      <c r="F22" s="164"/>
      <c r="G22" s="59"/>
      <c r="H22" s="60"/>
      <c r="I22" s="61"/>
      <c r="J22" s="67"/>
      <c r="K22" s="63">
        <f t="shared" si="2"/>
        <v>0</v>
      </c>
      <c r="L22" s="64"/>
      <c r="M22" s="55" t="s">
        <v>148</v>
      </c>
      <c r="N22" s="56">
        <v>5</v>
      </c>
      <c r="O22" s="57">
        <v>7000</v>
      </c>
      <c r="P22" s="66">
        <v>4</v>
      </c>
      <c r="Q22" s="163"/>
      <c r="R22" s="164"/>
      <c r="S22" s="59"/>
      <c r="T22" s="60"/>
      <c r="U22" s="61"/>
      <c r="V22" s="67"/>
      <c r="W22" s="63">
        <f t="shared" si="3"/>
        <v>140000</v>
      </c>
    </row>
    <row r="23" spans="1:23" s="54" customFormat="1" ht="72.75" customHeight="1">
      <c r="A23" s="70" t="s">
        <v>176</v>
      </c>
      <c r="B23" s="71" t="s">
        <v>98</v>
      </c>
      <c r="C23" s="71" t="s">
        <v>115</v>
      </c>
      <c r="D23" s="71" t="s">
        <v>97</v>
      </c>
      <c r="E23" s="165" t="s">
        <v>120</v>
      </c>
      <c r="F23" s="166"/>
      <c r="G23" s="167" t="s">
        <v>143</v>
      </c>
      <c r="H23" s="168"/>
      <c r="I23" s="168"/>
      <c r="J23" s="168"/>
      <c r="K23" s="169"/>
      <c r="L23" s="72"/>
      <c r="M23" s="70" t="s">
        <v>176</v>
      </c>
      <c r="N23" s="71" t="s">
        <v>98</v>
      </c>
      <c r="O23" s="71" t="s">
        <v>115</v>
      </c>
      <c r="P23" s="71" t="s">
        <v>97</v>
      </c>
      <c r="Q23" s="165" t="s">
        <v>120</v>
      </c>
      <c r="R23" s="166"/>
      <c r="S23" s="167" t="s">
        <v>143</v>
      </c>
      <c r="T23" s="168"/>
      <c r="U23" s="168"/>
      <c r="V23" s="168"/>
      <c r="W23" s="169"/>
    </row>
    <row r="24" spans="1:23" ht="40.5" customHeight="1">
      <c r="A24" s="80" t="s">
        <v>146</v>
      </c>
      <c r="B24" s="56"/>
      <c r="C24" s="57"/>
      <c r="D24" s="58"/>
      <c r="E24" s="170"/>
      <c r="F24" s="171"/>
      <c r="G24" s="59"/>
      <c r="H24" s="60"/>
      <c r="I24" s="61"/>
      <c r="J24" s="62"/>
      <c r="K24" s="63">
        <f>B24*C24*D24</f>
        <v>0</v>
      </c>
      <c r="L24" s="64"/>
      <c r="M24" s="55" t="s">
        <v>146</v>
      </c>
      <c r="N24" s="56"/>
      <c r="O24" s="57"/>
      <c r="P24" s="58"/>
      <c r="Q24" s="170"/>
      <c r="R24" s="171"/>
      <c r="S24" s="59"/>
      <c r="T24" s="60"/>
      <c r="U24" s="61"/>
      <c r="V24" s="62"/>
      <c r="W24" s="63">
        <f>N24*O24*P24</f>
        <v>0</v>
      </c>
    </row>
    <row r="25" spans="1:23" ht="40.5" customHeight="1">
      <c r="A25" s="80" t="s">
        <v>147</v>
      </c>
      <c r="B25" s="56"/>
      <c r="C25" s="57"/>
      <c r="D25" s="58"/>
      <c r="E25" s="170"/>
      <c r="F25" s="171"/>
      <c r="G25" s="59"/>
      <c r="H25" s="60"/>
      <c r="I25" s="61"/>
      <c r="J25" s="62"/>
      <c r="K25" s="63">
        <f t="shared" ref="K25:K27" si="4">B25*C25*D25</f>
        <v>0</v>
      </c>
      <c r="L25" s="64"/>
      <c r="M25" s="55" t="s">
        <v>147</v>
      </c>
      <c r="N25" s="56"/>
      <c r="O25" s="57"/>
      <c r="P25" s="58"/>
      <c r="Q25" s="170"/>
      <c r="R25" s="171"/>
      <c r="S25" s="59"/>
      <c r="T25" s="60"/>
      <c r="U25" s="61"/>
      <c r="V25" s="62"/>
      <c r="W25" s="63">
        <f t="shared" ref="W25:W27" si="5">N25*O25*P25</f>
        <v>0</v>
      </c>
    </row>
    <row r="26" spans="1:23" ht="80.25" customHeight="1">
      <c r="A26" s="81" t="s">
        <v>180</v>
      </c>
      <c r="B26" s="56"/>
      <c r="C26" s="57"/>
      <c r="D26" s="58"/>
      <c r="E26" s="161"/>
      <c r="F26" s="162"/>
      <c r="G26" s="59"/>
      <c r="H26" s="60"/>
      <c r="I26" s="61"/>
      <c r="J26" s="62"/>
      <c r="K26" s="63">
        <f t="shared" si="4"/>
        <v>0</v>
      </c>
      <c r="L26" s="64"/>
      <c r="M26" s="65" t="s">
        <v>173</v>
      </c>
      <c r="N26" s="56"/>
      <c r="O26" s="57"/>
      <c r="P26" s="58"/>
      <c r="Q26" s="161"/>
      <c r="R26" s="162"/>
      <c r="S26" s="59"/>
      <c r="T26" s="60"/>
      <c r="U26" s="61"/>
      <c r="V26" s="62"/>
      <c r="W26" s="63">
        <f t="shared" si="5"/>
        <v>0</v>
      </c>
    </row>
    <row r="27" spans="1:23" ht="36.75" customHeight="1">
      <c r="A27" s="80" t="s">
        <v>148</v>
      </c>
      <c r="B27" s="56"/>
      <c r="C27" s="57"/>
      <c r="D27" s="66"/>
      <c r="E27" s="163"/>
      <c r="F27" s="164"/>
      <c r="G27" s="59"/>
      <c r="H27" s="60"/>
      <c r="I27" s="61"/>
      <c r="J27" s="67"/>
      <c r="K27" s="63">
        <f t="shared" si="4"/>
        <v>0</v>
      </c>
      <c r="L27" s="64"/>
      <c r="M27" s="55" t="s">
        <v>148</v>
      </c>
      <c r="N27" s="56"/>
      <c r="O27" s="57"/>
      <c r="P27" s="66"/>
      <c r="Q27" s="163"/>
      <c r="R27" s="164"/>
      <c r="S27" s="59"/>
      <c r="T27" s="60"/>
      <c r="U27" s="61"/>
      <c r="V27" s="67"/>
      <c r="W27" s="63">
        <f t="shared" si="5"/>
        <v>0</v>
      </c>
    </row>
    <row r="28" spans="1:23" s="54" customFormat="1" ht="72.75" customHeight="1">
      <c r="A28" s="73" t="s">
        <v>177</v>
      </c>
      <c r="B28" s="71" t="s">
        <v>98</v>
      </c>
      <c r="C28" s="71" t="s">
        <v>115</v>
      </c>
      <c r="D28" s="71" t="s">
        <v>97</v>
      </c>
      <c r="E28" s="165" t="s">
        <v>120</v>
      </c>
      <c r="F28" s="166"/>
      <c r="G28" s="167" t="s">
        <v>143</v>
      </c>
      <c r="H28" s="168"/>
      <c r="I28" s="168"/>
      <c r="J28" s="168"/>
      <c r="K28" s="169"/>
      <c r="L28" s="72"/>
      <c r="M28" s="73" t="s">
        <v>177</v>
      </c>
      <c r="N28" s="71" t="s">
        <v>98</v>
      </c>
      <c r="O28" s="71" t="s">
        <v>115</v>
      </c>
      <c r="P28" s="71" t="s">
        <v>97</v>
      </c>
      <c r="Q28" s="165" t="s">
        <v>120</v>
      </c>
      <c r="R28" s="166"/>
      <c r="S28" s="167" t="s">
        <v>143</v>
      </c>
      <c r="T28" s="168"/>
      <c r="U28" s="168"/>
      <c r="V28" s="168"/>
      <c r="W28" s="169"/>
    </row>
    <row r="29" spans="1:23" ht="40.5" customHeight="1">
      <c r="A29" s="80" t="s">
        <v>146</v>
      </c>
      <c r="B29" s="56"/>
      <c r="C29" s="57"/>
      <c r="D29" s="58"/>
      <c r="E29" s="170"/>
      <c r="F29" s="171"/>
      <c r="G29" s="59"/>
      <c r="H29" s="60"/>
      <c r="I29" s="61"/>
      <c r="J29" s="62"/>
      <c r="K29" s="63">
        <f>B29*C29*D29</f>
        <v>0</v>
      </c>
      <c r="L29" s="64"/>
      <c r="M29" s="55" t="s">
        <v>146</v>
      </c>
      <c r="N29" s="56"/>
      <c r="O29" s="57"/>
      <c r="P29" s="58"/>
      <c r="Q29" s="170"/>
      <c r="R29" s="171"/>
      <c r="S29" s="59"/>
      <c r="T29" s="60"/>
      <c r="U29" s="61"/>
      <c r="V29" s="62"/>
      <c r="W29" s="63">
        <f>N29*O29*P29</f>
        <v>0</v>
      </c>
    </row>
    <row r="30" spans="1:23" ht="40.5" customHeight="1">
      <c r="A30" s="80" t="s">
        <v>147</v>
      </c>
      <c r="B30" s="56"/>
      <c r="C30" s="57"/>
      <c r="D30" s="58"/>
      <c r="E30" s="170"/>
      <c r="F30" s="171"/>
      <c r="G30" s="59"/>
      <c r="H30" s="60"/>
      <c r="I30" s="61"/>
      <c r="J30" s="62"/>
      <c r="K30" s="63">
        <f t="shared" ref="K30:K32" si="6">B30*C30*D30</f>
        <v>0</v>
      </c>
      <c r="L30" s="64"/>
      <c r="M30" s="55" t="s">
        <v>147</v>
      </c>
      <c r="N30" s="56"/>
      <c r="O30" s="57"/>
      <c r="P30" s="58"/>
      <c r="Q30" s="170"/>
      <c r="R30" s="171"/>
      <c r="S30" s="59"/>
      <c r="T30" s="60"/>
      <c r="U30" s="61"/>
      <c r="V30" s="62"/>
      <c r="W30" s="63">
        <f t="shared" ref="W30:W32" si="7">N30*O30*P30</f>
        <v>0</v>
      </c>
    </row>
    <row r="31" spans="1:23" ht="80.25" customHeight="1">
      <c r="A31" s="81" t="s">
        <v>180</v>
      </c>
      <c r="B31" s="56"/>
      <c r="C31" s="57"/>
      <c r="D31" s="58"/>
      <c r="E31" s="161"/>
      <c r="F31" s="162"/>
      <c r="G31" s="59"/>
      <c r="H31" s="60"/>
      <c r="I31" s="61"/>
      <c r="J31" s="62"/>
      <c r="K31" s="63">
        <f t="shared" si="6"/>
        <v>0</v>
      </c>
      <c r="L31" s="64"/>
      <c r="M31" s="65" t="s">
        <v>173</v>
      </c>
      <c r="N31" s="56"/>
      <c r="O31" s="57"/>
      <c r="P31" s="58"/>
      <c r="Q31" s="161"/>
      <c r="R31" s="162"/>
      <c r="S31" s="59"/>
      <c r="T31" s="60"/>
      <c r="U31" s="61"/>
      <c r="V31" s="62"/>
      <c r="W31" s="63">
        <f t="shared" si="7"/>
        <v>0</v>
      </c>
    </row>
    <row r="32" spans="1:23" ht="35.25" customHeight="1">
      <c r="A32" s="80" t="s">
        <v>148</v>
      </c>
      <c r="B32" s="56"/>
      <c r="C32" s="57"/>
      <c r="D32" s="66"/>
      <c r="E32" s="163"/>
      <c r="F32" s="164"/>
      <c r="G32" s="59"/>
      <c r="H32" s="60"/>
      <c r="I32" s="61"/>
      <c r="J32" s="67"/>
      <c r="K32" s="63">
        <f t="shared" si="6"/>
        <v>0</v>
      </c>
      <c r="L32" s="64"/>
      <c r="M32" s="55" t="s">
        <v>148</v>
      </c>
      <c r="N32" s="56"/>
      <c r="O32" s="57"/>
      <c r="P32" s="66"/>
      <c r="Q32" s="163"/>
      <c r="R32" s="164"/>
      <c r="S32" s="59"/>
      <c r="T32" s="60"/>
      <c r="U32" s="61"/>
      <c r="V32" s="67"/>
      <c r="W32" s="63">
        <f t="shared" si="7"/>
        <v>0</v>
      </c>
    </row>
    <row r="33" spans="1:23" s="54" customFormat="1" ht="72.75" customHeight="1">
      <c r="A33" s="73" t="s">
        <v>178</v>
      </c>
      <c r="B33" s="71" t="s">
        <v>98</v>
      </c>
      <c r="C33" s="71" t="s">
        <v>115</v>
      </c>
      <c r="D33" s="71" t="s">
        <v>97</v>
      </c>
      <c r="E33" s="165" t="s">
        <v>120</v>
      </c>
      <c r="F33" s="166"/>
      <c r="G33" s="167" t="s">
        <v>143</v>
      </c>
      <c r="H33" s="168"/>
      <c r="I33" s="168"/>
      <c r="J33" s="168"/>
      <c r="K33" s="169"/>
      <c r="L33" s="72"/>
      <c r="M33" s="73" t="s">
        <v>178</v>
      </c>
      <c r="N33" s="71" t="s">
        <v>98</v>
      </c>
      <c r="O33" s="71" t="s">
        <v>115</v>
      </c>
      <c r="P33" s="71" t="s">
        <v>97</v>
      </c>
      <c r="Q33" s="165" t="s">
        <v>120</v>
      </c>
      <c r="R33" s="166"/>
      <c r="S33" s="167" t="s">
        <v>143</v>
      </c>
      <c r="T33" s="168"/>
      <c r="U33" s="168"/>
      <c r="V33" s="168"/>
      <c r="W33" s="169"/>
    </row>
    <row r="34" spans="1:23" ht="40.5" customHeight="1">
      <c r="A34" s="80" t="s">
        <v>146</v>
      </c>
      <c r="B34" s="56"/>
      <c r="C34" s="57"/>
      <c r="D34" s="58"/>
      <c r="E34" s="170"/>
      <c r="F34" s="171"/>
      <c r="G34" s="59"/>
      <c r="H34" s="60"/>
      <c r="I34" s="61"/>
      <c r="J34" s="62"/>
      <c r="K34" s="63">
        <f>B34*C34*D34</f>
        <v>0</v>
      </c>
      <c r="L34" s="64"/>
      <c r="M34" s="55" t="s">
        <v>146</v>
      </c>
      <c r="N34" s="56"/>
      <c r="O34" s="57"/>
      <c r="P34" s="58"/>
      <c r="Q34" s="170"/>
      <c r="R34" s="171"/>
      <c r="S34" s="59"/>
      <c r="T34" s="60"/>
      <c r="U34" s="61"/>
      <c r="V34" s="62"/>
      <c r="W34" s="63">
        <f>N34*O34*P34</f>
        <v>0</v>
      </c>
    </row>
    <row r="35" spans="1:23" ht="40.5" customHeight="1">
      <c r="A35" s="80" t="s">
        <v>147</v>
      </c>
      <c r="B35" s="56"/>
      <c r="C35" s="57"/>
      <c r="D35" s="58"/>
      <c r="E35" s="170"/>
      <c r="F35" s="171"/>
      <c r="G35" s="59"/>
      <c r="H35" s="60"/>
      <c r="I35" s="61"/>
      <c r="J35" s="62"/>
      <c r="K35" s="63">
        <f t="shared" ref="K35:K37" si="8">B35*C35*D35</f>
        <v>0</v>
      </c>
      <c r="L35" s="64"/>
      <c r="M35" s="55" t="s">
        <v>147</v>
      </c>
      <c r="N35" s="56"/>
      <c r="O35" s="57"/>
      <c r="P35" s="58"/>
      <c r="Q35" s="170"/>
      <c r="R35" s="171"/>
      <c r="S35" s="59"/>
      <c r="T35" s="60"/>
      <c r="U35" s="61"/>
      <c r="V35" s="62"/>
      <c r="W35" s="63">
        <f t="shared" ref="W35:W37" si="9">N35*O35*P35</f>
        <v>0</v>
      </c>
    </row>
    <row r="36" spans="1:23" ht="80.25" customHeight="1">
      <c r="A36" s="81" t="s">
        <v>180</v>
      </c>
      <c r="B36" s="56"/>
      <c r="C36" s="57"/>
      <c r="D36" s="58"/>
      <c r="E36" s="161"/>
      <c r="F36" s="162"/>
      <c r="G36" s="59"/>
      <c r="H36" s="60"/>
      <c r="I36" s="61"/>
      <c r="J36" s="62"/>
      <c r="K36" s="63">
        <f t="shared" si="8"/>
        <v>0</v>
      </c>
      <c r="L36" s="64"/>
      <c r="M36" s="65" t="s">
        <v>173</v>
      </c>
      <c r="N36" s="56"/>
      <c r="O36" s="57"/>
      <c r="P36" s="58"/>
      <c r="Q36" s="161"/>
      <c r="R36" s="162"/>
      <c r="S36" s="59"/>
      <c r="T36" s="60"/>
      <c r="U36" s="61"/>
      <c r="V36" s="62"/>
      <c r="W36" s="63">
        <f t="shared" si="9"/>
        <v>0</v>
      </c>
    </row>
    <row r="37" spans="1:23" ht="35.25" customHeight="1">
      <c r="A37" s="80" t="s">
        <v>148</v>
      </c>
      <c r="B37" s="56"/>
      <c r="C37" s="57"/>
      <c r="D37" s="66"/>
      <c r="E37" s="163"/>
      <c r="F37" s="164"/>
      <c r="G37" s="59"/>
      <c r="H37" s="60"/>
      <c r="I37" s="61"/>
      <c r="J37" s="67"/>
      <c r="K37" s="63">
        <f t="shared" si="8"/>
        <v>0</v>
      </c>
      <c r="L37" s="64"/>
      <c r="M37" s="55" t="s">
        <v>148</v>
      </c>
      <c r="N37" s="56"/>
      <c r="O37" s="57"/>
      <c r="P37" s="66"/>
      <c r="Q37" s="163"/>
      <c r="R37" s="164"/>
      <c r="S37" s="59"/>
      <c r="T37" s="60"/>
      <c r="U37" s="61"/>
      <c r="V37" s="67"/>
      <c r="W37" s="63">
        <f t="shared" si="9"/>
        <v>0</v>
      </c>
    </row>
    <row r="38" spans="1:23" s="54" customFormat="1" ht="118.5" customHeight="1">
      <c r="A38" s="74" t="s">
        <v>179</v>
      </c>
      <c r="B38" s="71" t="s">
        <v>98</v>
      </c>
      <c r="C38" s="71" t="s">
        <v>115</v>
      </c>
      <c r="D38" s="71" t="s">
        <v>97</v>
      </c>
      <c r="E38" s="165" t="s">
        <v>120</v>
      </c>
      <c r="F38" s="166"/>
      <c r="G38" s="167" t="s">
        <v>143</v>
      </c>
      <c r="H38" s="168"/>
      <c r="I38" s="168"/>
      <c r="J38" s="168"/>
      <c r="K38" s="169"/>
      <c r="L38" s="72"/>
      <c r="M38" s="74" t="s">
        <v>179</v>
      </c>
      <c r="N38" s="71" t="s">
        <v>98</v>
      </c>
      <c r="O38" s="71" t="s">
        <v>115</v>
      </c>
      <c r="P38" s="71" t="s">
        <v>97</v>
      </c>
      <c r="Q38" s="165" t="s">
        <v>120</v>
      </c>
      <c r="R38" s="166"/>
      <c r="S38" s="167" t="s">
        <v>143</v>
      </c>
      <c r="T38" s="168"/>
      <c r="U38" s="168"/>
      <c r="V38" s="168"/>
      <c r="W38" s="169"/>
    </row>
    <row r="39" spans="1:23" ht="40.5" customHeight="1">
      <c r="A39" s="80" t="s">
        <v>146</v>
      </c>
      <c r="B39" s="56"/>
      <c r="C39" s="57"/>
      <c r="D39" s="58"/>
      <c r="E39" s="170"/>
      <c r="F39" s="171"/>
      <c r="G39" s="59"/>
      <c r="H39" s="60"/>
      <c r="I39" s="61"/>
      <c r="J39" s="62"/>
      <c r="K39" s="63">
        <f>B39*C39*D39</f>
        <v>0</v>
      </c>
      <c r="L39" s="64"/>
      <c r="M39" s="55" t="s">
        <v>146</v>
      </c>
      <c r="N39" s="56"/>
      <c r="O39" s="57"/>
      <c r="P39" s="58"/>
      <c r="Q39" s="170"/>
      <c r="R39" s="171"/>
      <c r="S39" s="59"/>
      <c r="T39" s="60"/>
      <c r="U39" s="61"/>
      <c r="V39" s="62"/>
      <c r="W39" s="63">
        <f>N39*O39*P39</f>
        <v>0</v>
      </c>
    </row>
    <row r="40" spans="1:23" ht="40.5" customHeight="1">
      <c r="A40" s="80" t="s">
        <v>147</v>
      </c>
      <c r="B40" s="56"/>
      <c r="C40" s="57"/>
      <c r="D40" s="58"/>
      <c r="E40" s="170"/>
      <c r="F40" s="171"/>
      <c r="G40" s="59"/>
      <c r="H40" s="60"/>
      <c r="I40" s="61"/>
      <c r="J40" s="62"/>
      <c r="K40" s="63">
        <f t="shared" ref="K40:K42" si="10">B40*C40*D40</f>
        <v>0</v>
      </c>
      <c r="L40" s="64"/>
      <c r="M40" s="55" t="s">
        <v>147</v>
      </c>
      <c r="N40" s="56"/>
      <c r="O40" s="57"/>
      <c r="P40" s="58"/>
      <c r="Q40" s="170"/>
      <c r="R40" s="171"/>
      <c r="S40" s="59"/>
      <c r="T40" s="60"/>
      <c r="U40" s="61"/>
      <c r="V40" s="62"/>
      <c r="W40" s="63">
        <f t="shared" ref="W40:W42" si="11">N40*O40*P40</f>
        <v>0</v>
      </c>
    </row>
    <row r="41" spans="1:23" ht="80.25" customHeight="1">
      <c r="A41" s="81" t="s">
        <v>180</v>
      </c>
      <c r="B41" s="56"/>
      <c r="C41" s="57"/>
      <c r="D41" s="58"/>
      <c r="E41" s="161"/>
      <c r="F41" s="162"/>
      <c r="G41" s="59"/>
      <c r="H41" s="60"/>
      <c r="I41" s="61"/>
      <c r="J41" s="62"/>
      <c r="K41" s="63">
        <f t="shared" si="10"/>
        <v>0</v>
      </c>
      <c r="L41" s="64"/>
      <c r="M41" s="65" t="s">
        <v>173</v>
      </c>
      <c r="N41" s="56"/>
      <c r="O41" s="57"/>
      <c r="P41" s="58"/>
      <c r="Q41" s="161"/>
      <c r="R41" s="162"/>
      <c r="S41" s="59"/>
      <c r="T41" s="60"/>
      <c r="U41" s="61"/>
      <c r="V41" s="62"/>
      <c r="W41" s="63">
        <f t="shared" si="11"/>
        <v>0</v>
      </c>
    </row>
    <row r="42" spans="1:23" ht="43.5" customHeight="1">
      <c r="A42" s="80" t="s">
        <v>148</v>
      </c>
      <c r="B42" s="56"/>
      <c r="C42" s="57"/>
      <c r="D42" s="66"/>
      <c r="E42" s="163"/>
      <c r="F42" s="164"/>
      <c r="G42" s="59"/>
      <c r="H42" s="60"/>
      <c r="I42" s="61"/>
      <c r="J42" s="67"/>
      <c r="K42" s="63">
        <f t="shared" si="10"/>
        <v>0</v>
      </c>
      <c r="L42" s="64"/>
      <c r="M42" s="55" t="s">
        <v>148</v>
      </c>
      <c r="N42" s="56"/>
      <c r="O42" s="57"/>
      <c r="P42" s="66"/>
      <c r="Q42" s="163"/>
      <c r="R42" s="164"/>
      <c r="S42" s="59"/>
      <c r="T42" s="60"/>
      <c r="U42" s="61"/>
      <c r="V42" s="67"/>
      <c r="W42" s="63">
        <f t="shared" si="11"/>
        <v>0</v>
      </c>
    </row>
    <row r="43" spans="1:23" ht="21">
      <c r="L43" s="72"/>
    </row>
    <row r="44" spans="1:23" ht="50.25" customHeight="1">
      <c r="B44" s="76"/>
      <c r="C44" s="76"/>
      <c r="D44" s="76"/>
      <c r="E44" s="76"/>
      <c r="F44" s="77"/>
      <c r="K44" s="77"/>
      <c r="L44" s="64"/>
      <c r="N44" s="76"/>
      <c r="O44" s="76"/>
      <c r="P44" s="76"/>
      <c r="Q44" s="76"/>
      <c r="R44" s="77"/>
      <c r="W44" s="77"/>
    </row>
    <row r="45" spans="1:23" ht="50.25" customHeight="1">
      <c r="B45" s="76"/>
      <c r="C45" s="76"/>
      <c r="D45" s="76"/>
      <c r="E45" s="76"/>
      <c r="F45" s="77"/>
      <c r="K45" s="77"/>
      <c r="L45" s="64"/>
      <c r="N45" s="76"/>
      <c r="O45" s="76"/>
      <c r="P45" s="76"/>
      <c r="Q45" s="76"/>
      <c r="R45" s="77"/>
      <c r="W45" s="77"/>
    </row>
    <row r="46" spans="1:23" ht="16.5">
      <c r="B46" s="76"/>
      <c r="C46" s="76"/>
      <c r="D46" s="76"/>
      <c r="E46" s="76"/>
      <c r="F46" s="77"/>
      <c r="K46" s="77"/>
      <c r="L46" s="64"/>
      <c r="N46" s="76"/>
      <c r="O46" s="76"/>
      <c r="P46" s="76"/>
      <c r="Q46" s="76"/>
      <c r="R46" s="77"/>
      <c r="W46" s="77"/>
    </row>
    <row r="47" spans="1:23" ht="16.5">
      <c r="B47" s="76"/>
      <c r="C47" s="76"/>
      <c r="D47" s="76"/>
      <c r="E47" s="76"/>
      <c r="F47" s="77"/>
      <c r="K47" s="77"/>
      <c r="L47" s="64"/>
      <c r="N47" s="76"/>
      <c r="O47" s="76"/>
      <c r="P47" s="76"/>
      <c r="Q47" s="76"/>
      <c r="R47" s="77"/>
      <c r="W47" s="77"/>
    </row>
    <row r="48" spans="1:23" ht="30.75" customHeight="1"/>
    <row r="50" ht="51.75" customHeight="1"/>
    <row r="51" ht="51.75" customHeight="1"/>
    <row r="54" ht="31.5" customHeight="1"/>
    <row r="56" ht="45.75" customHeight="1"/>
    <row r="57" ht="45.75" customHeight="1"/>
    <row r="60" ht="36" customHeight="1"/>
    <row r="62" ht="47.25" customHeight="1"/>
    <row r="63" ht="47.25" customHeight="1"/>
    <row r="66" ht="29.25" customHeight="1"/>
    <row r="68" ht="45" customHeight="1"/>
    <row r="69" ht="45" customHeight="1"/>
    <row r="72" ht="33" customHeight="1"/>
  </sheetData>
  <sheetProtection algorithmName="SHA-512" hashValue="PKYRqAzRUj7oRkth39bMYbspepKX9l0I5HV6SQI9y3EPCJ46xju00uDOueopb7F7KB1GWBmodmUluk49s+xJfA==" saltValue="iSdWhD3/Nm9W3yL6Z/EHgw==" spinCount="100000" sheet="1" objects="1" scenarios="1"/>
  <mergeCells count="86">
    <mergeCell ref="G33:K33"/>
    <mergeCell ref="E38:F38"/>
    <mergeCell ref="G38:K38"/>
    <mergeCell ref="G18:K18"/>
    <mergeCell ref="E18:F18"/>
    <mergeCell ref="E23:F23"/>
    <mergeCell ref="G23:K23"/>
    <mergeCell ref="E28:F28"/>
    <mergeCell ref="G28:K28"/>
    <mergeCell ref="E37:F37"/>
    <mergeCell ref="E25:F25"/>
    <mergeCell ref="E26:F26"/>
    <mergeCell ref="E27:F27"/>
    <mergeCell ref="E29:F29"/>
    <mergeCell ref="E30:F30"/>
    <mergeCell ref="E39:F39"/>
    <mergeCell ref="E40:F40"/>
    <mergeCell ref="E41:F41"/>
    <mergeCell ref="E42:F42"/>
    <mergeCell ref="E31:F31"/>
    <mergeCell ref="E32:F32"/>
    <mergeCell ref="E34:F34"/>
    <mergeCell ref="E35:F35"/>
    <mergeCell ref="E36:F36"/>
    <mergeCell ref="E33:F33"/>
    <mergeCell ref="E19:F19"/>
    <mergeCell ref="E20:F20"/>
    <mergeCell ref="E21:F21"/>
    <mergeCell ref="E22:F22"/>
    <mergeCell ref="E24:F24"/>
    <mergeCell ref="A17:K17"/>
    <mergeCell ref="A2:K2"/>
    <mergeCell ref="G10:K10"/>
    <mergeCell ref="A16:F16"/>
    <mergeCell ref="G16:J16"/>
    <mergeCell ref="B10:F10"/>
    <mergeCell ref="E11:F11"/>
    <mergeCell ref="G11:K11"/>
    <mergeCell ref="E12:F12"/>
    <mergeCell ref="E13:F13"/>
    <mergeCell ref="E14:F14"/>
    <mergeCell ref="E15:F15"/>
    <mergeCell ref="A7:E7"/>
    <mergeCell ref="M2:W2"/>
    <mergeCell ref="M7:O7"/>
    <mergeCell ref="N10:R10"/>
    <mergeCell ref="S10:W10"/>
    <mergeCell ref="Q11:R11"/>
    <mergeCell ref="S11:W11"/>
    <mergeCell ref="Q12:R12"/>
    <mergeCell ref="Q13:R13"/>
    <mergeCell ref="Q14:R14"/>
    <mergeCell ref="Q15:R15"/>
    <mergeCell ref="M16:R16"/>
    <mergeCell ref="S16:V16"/>
    <mergeCell ref="M17:W17"/>
    <mergeCell ref="Q18:R18"/>
    <mergeCell ref="S18:W18"/>
    <mergeCell ref="Q19:R19"/>
    <mergeCell ref="Q20:R20"/>
    <mergeCell ref="Q21:R21"/>
    <mergeCell ref="Q22:R22"/>
    <mergeCell ref="Q23:R23"/>
    <mergeCell ref="S23:W23"/>
    <mergeCell ref="Q24:R24"/>
    <mergeCell ref="Q25:R25"/>
    <mergeCell ref="Q26:R26"/>
    <mergeCell ref="Q27:R27"/>
    <mergeCell ref="Q28:R28"/>
    <mergeCell ref="S28:W28"/>
    <mergeCell ref="Q29:R29"/>
    <mergeCell ref="Q30:R30"/>
    <mergeCell ref="Q31:R31"/>
    <mergeCell ref="Q32:R32"/>
    <mergeCell ref="Q33:R33"/>
    <mergeCell ref="S33:W33"/>
    <mergeCell ref="Q34:R34"/>
    <mergeCell ref="Q35:R35"/>
    <mergeCell ref="Q36:R36"/>
    <mergeCell ref="Q41:R41"/>
    <mergeCell ref="Q42:R42"/>
    <mergeCell ref="Q37:R37"/>
    <mergeCell ref="Q38:R38"/>
    <mergeCell ref="S38:W38"/>
    <mergeCell ref="Q39:R39"/>
    <mergeCell ref="Q40:R40"/>
  </mergeCells>
  <phoneticPr fontId="31"/>
  <conditionalFormatting sqref="A14">
    <cfRule type="expression" dxfId="82" priority="90">
      <formula>#REF!="×"</formula>
    </cfRule>
  </conditionalFormatting>
  <conditionalFormatting sqref="A16:A20 A22:C22">
    <cfRule type="expression" dxfId="81" priority="83">
      <formula>$F$2="×"</formula>
    </cfRule>
  </conditionalFormatting>
  <conditionalFormatting sqref="A21">
    <cfRule type="expression" dxfId="80" priority="82">
      <formula>#REF!="×"</formula>
    </cfRule>
  </conditionalFormatting>
  <conditionalFormatting sqref="A24:A25 A27:C27">
    <cfRule type="expression" dxfId="79" priority="75">
      <formula>$F$2="×"</formula>
    </cfRule>
  </conditionalFormatting>
  <conditionalFormatting sqref="A26">
    <cfRule type="expression" dxfId="78" priority="74">
      <formula>#REF!="×"</formula>
    </cfRule>
  </conditionalFormatting>
  <conditionalFormatting sqref="A29:A30 A32:C32">
    <cfRule type="expression" dxfId="77" priority="67">
      <formula>$F$2="×"</formula>
    </cfRule>
  </conditionalFormatting>
  <conditionalFormatting sqref="A31">
    <cfRule type="expression" dxfId="76" priority="66">
      <formula>#REF!="×"</formula>
    </cfRule>
  </conditionalFormatting>
  <conditionalFormatting sqref="A34:A35 A37:C37">
    <cfRule type="expression" dxfId="75" priority="59">
      <formula>$F$2="×"</formula>
    </cfRule>
  </conditionalFormatting>
  <conditionalFormatting sqref="A36">
    <cfRule type="expression" dxfId="74" priority="58">
      <formula>#REF!="×"</formula>
    </cfRule>
  </conditionalFormatting>
  <conditionalFormatting sqref="A39:A40 A42:C42">
    <cfRule type="expression" dxfId="73" priority="51">
      <formula>$F$2="×"</formula>
    </cfRule>
  </conditionalFormatting>
  <conditionalFormatting sqref="A41">
    <cfRule type="expression" dxfId="72" priority="50">
      <formula>#REF!="×"</formula>
    </cfRule>
  </conditionalFormatting>
  <conditionalFormatting sqref="A23:D23 A28:D28">
    <cfRule type="expression" dxfId="71" priority="94">
      <formula>$F$2="×"</formula>
    </cfRule>
  </conditionalFormatting>
  <conditionalFormatting sqref="A12:E13 G12:K15 B14:D14 A15:C15 E15 K16">
    <cfRule type="expression" dxfId="70" priority="91">
      <formula>$F$2="×"</formula>
    </cfRule>
  </conditionalFormatting>
  <conditionalFormatting sqref="B19:D21">
    <cfRule type="expression" dxfId="69" priority="86">
      <formula>$F$2="×"</formula>
    </cfRule>
  </conditionalFormatting>
  <conditionalFormatting sqref="B24:D26">
    <cfRule type="expression" dxfId="68" priority="78">
      <formula>$F$2="×"</formula>
    </cfRule>
  </conditionalFormatting>
  <conditionalFormatting sqref="B29:D31">
    <cfRule type="expression" dxfId="67" priority="70">
      <formula>$F$2="×"</formula>
    </cfRule>
  </conditionalFormatting>
  <conditionalFormatting sqref="B34:D36">
    <cfRule type="expression" dxfId="66" priority="62">
      <formula>$F$2="×"</formula>
    </cfRule>
  </conditionalFormatting>
  <conditionalFormatting sqref="B39:D41">
    <cfRule type="expression" dxfId="65" priority="54">
      <formula>$F$2="×"</formula>
    </cfRule>
  </conditionalFormatting>
  <conditionalFormatting sqref="D15">
    <cfRule type="expression" dxfId="64" priority="48">
      <formula>#REF!="×"</formula>
    </cfRule>
  </conditionalFormatting>
  <conditionalFormatting sqref="D22">
    <cfRule type="expression" dxfId="63" priority="47">
      <formula>#REF!="×"</formula>
    </cfRule>
  </conditionalFormatting>
  <conditionalFormatting sqref="D27">
    <cfRule type="expression" dxfId="62" priority="45">
      <formula>#REF!="×"</formula>
    </cfRule>
  </conditionalFormatting>
  <conditionalFormatting sqref="D32">
    <cfRule type="expression" dxfId="61" priority="44">
      <formula>#REF!="×"</formula>
    </cfRule>
  </conditionalFormatting>
  <conditionalFormatting sqref="D37">
    <cfRule type="expression" dxfId="60" priority="43">
      <formula>#REF!="×"</formula>
    </cfRule>
  </conditionalFormatting>
  <conditionalFormatting sqref="D42">
    <cfRule type="expression" dxfId="59" priority="42">
      <formula>#REF!="×"</formula>
    </cfRule>
  </conditionalFormatting>
  <conditionalFormatting sqref="E19:E20 E22">
    <cfRule type="expression" dxfId="58" priority="84">
      <formula>$F$2="×"</formula>
    </cfRule>
  </conditionalFormatting>
  <conditionalFormatting sqref="E24:E25 E27">
    <cfRule type="expression" dxfId="57" priority="76">
      <formula>$F$2="×"</formula>
    </cfRule>
  </conditionalFormatting>
  <conditionalFormatting sqref="E29:E30 E32">
    <cfRule type="expression" dxfId="56" priority="68">
      <formula>$F$2="×"</formula>
    </cfRule>
  </conditionalFormatting>
  <conditionalFormatting sqref="E34:E35 E37">
    <cfRule type="expression" dxfId="55" priority="60">
      <formula>$F$2="×"</formula>
    </cfRule>
  </conditionalFormatting>
  <conditionalFormatting sqref="E39:E40 E42">
    <cfRule type="expression" dxfId="54" priority="52">
      <formula>$F$2="×"</formula>
    </cfRule>
  </conditionalFormatting>
  <conditionalFormatting sqref="G16">
    <cfRule type="expression" dxfId="53" priority="49">
      <formula>$F$2="×"</formula>
    </cfRule>
  </conditionalFormatting>
  <conditionalFormatting sqref="G19:L22">
    <cfRule type="expression" dxfId="52" priority="6">
      <formula>$F$2="×"</formula>
    </cfRule>
  </conditionalFormatting>
  <conditionalFormatting sqref="G24:L27">
    <cfRule type="expression" dxfId="51" priority="5">
      <formula>$F$2="×"</formula>
    </cfRule>
  </conditionalFormatting>
  <conditionalFormatting sqref="G29:L32">
    <cfRule type="expression" dxfId="50" priority="4">
      <formula>$F$2="×"</formula>
    </cfRule>
  </conditionalFormatting>
  <conditionalFormatting sqref="G34:L37">
    <cfRule type="expression" dxfId="49" priority="3">
      <formula>$F$2="×"</formula>
    </cfRule>
  </conditionalFormatting>
  <conditionalFormatting sqref="G39:L42">
    <cfRule type="expression" dxfId="48" priority="2">
      <formula>$F$2="×"</formula>
    </cfRule>
  </conditionalFormatting>
  <conditionalFormatting sqref="L12:L16">
    <cfRule type="expression" dxfId="47" priority="7">
      <formula>$F$2="×"</formula>
    </cfRule>
  </conditionalFormatting>
  <conditionalFormatting sqref="L44:L47">
    <cfRule type="expression" dxfId="46" priority="1">
      <formula>$F$2="×"</formula>
    </cfRule>
  </conditionalFormatting>
  <conditionalFormatting sqref="M14">
    <cfRule type="expression" dxfId="45" priority="39">
      <formula>#REF!="×"</formula>
    </cfRule>
  </conditionalFormatting>
  <conditionalFormatting sqref="M16:M20">
    <cfRule type="expression" dxfId="44" priority="37">
      <formula>$F$2="×"</formula>
    </cfRule>
  </conditionalFormatting>
  <conditionalFormatting sqref="M21">
    <cfRule type="expression" dxfId="43" priority="36">
      <formula>#REF!="×"</formula>
    </cfRule>
  </conditionalFormatting>
  <conditionalFormatting sqref="M24:M25 M27:O27">
    <cfRule type="expression" dxfId="42" priority="32">
      <formula>$F$2="×"</formula>
    </cfRule>
  </conditionalFormatting>
  <conditionalFormatting sqref="M26">
    <cfRule type="expression" dxfId="41" priority="31">
      <formula>#REF!="×"</formula>
    </cfRule>
  </conditionalFormatting>
  <conditionalFormatting sqref="M29:M30 M32:O32">
    <cfRule type="expression" dxfId="40" priority="27">
      <formula>$F$2="×"</formula>
    </cfRule>
  </conditionalFormatting>
  <conditionalFormatting sqref="M31">
    <cfRule type="expression" dxfId="39" priority="26">
      <formula>#REF!="×"</formula>
    </cfRule>
  </conditionalFormatting>
  <conditionalFormatting sqref="M34:M35 M37:O37">
    <cfRule type="expression" dxfId="38" priority="22">
      <formula>$F$2="×"</formula>
    </cfRule>
  </conditionalFormatting>
  <conditionalFormatting sqref="M36">
    <cfRule type="expression" dxfId="37" priority="21">
      <formula>#REF!="×"</formula>
    </cfRule>
  </conditionalFormatting>
  <conditionalFormatting sqref="M39:M40 M42:O42">
    <cfRule type="expression" dxfId="36" priority="17">
      <formula>$F$2="×"</formula>
    </cfRule>
  </conditionalFormatting>
  <conditionalFormatting sqref="M41">
    <cfRule type="expression" dxfId="35" priority="16">
      <formula>#REF!="×"</formula>
    </cfRule>
  </conditionalFormatting>
  <conditionalFormatting sqref="M23:P23 M28:P28">
    <cfRule type="expression" dxfId="34" priority="41">
      <formula>$F$2="×"</formula>
    </cfRule>
  </conditionalFormatting>
  <conditionalFormatting sqref="M12:Q13 S12:W15 N14:P14 M15:O15 Q15 W16">
    <cfRule type="expression" dxfId="33" priority="40">
      <formula>$F$2="×"</formula>
    </cfRule>
  </conditionalFormatting>
  <conditionalFormatting sqref="N24:P26">
    <cfRule type="expression" dxfId="32" priority="35">
      <formula>$F$2="×"</formula>
    </cfRule>
  </conditionalFormatting>
  <conditionalFormatting sqref="N29:P31">
    <cfRule type="expression" dxfId="31" priority="30">
      <formula>$F$2="×"</formula>
    </cfRule>
  </conditionalFormatting>
  <conditionalFormatting sqref="N34:P36">
    <cfRule type="expression" dxfId="30" priority="25">
      <formula>$F$2="×"</formula>
    </cfRule>
  </conditionalFormatting>
  <conditionalFormatting sqref="N39:P41">
    <cfRule type="expression" dxfId="29" priority="20">
      <formula>$F$2="×"</formula>
    </cfRule>
  </conditionalFormatting>
  <conditionalFormatting sqref="N19:Q20 N21:P21 M22:O22 Q22">
    <cfRule type="expression" dxfId="28" priority="9">
      <formula>$F$2="×"</formula>
    </cfRule>
  </conditionalFormatting>
  <conditionalFormatting sqref="P15">
    <cfRule type="expression" dxfId="27" priority="14">
      <formula>#REF!="×"</formula>
    </cfRule>
  </conditionalFormatting>
  <conditionalFormatting sqref="P22">
    <cfRule type="expression" dxfId="26" priority="8">
      <formula>#REF!="×"</formula>
    </cfRule>
  </conditionalFormatting>
  <conditionalFormatting sqref="P27">
    <cfRule type="expression" dxfId="25" priority="13">
      <formula>#REF!="×"</formula>
    </cfRule>
  </conditionalFormatting>
  <conditionalFormatting sqref="P32">
    <cfRule type="expression" dxfId="24" priority="12">
      <formula>#REF!="×"</formula>
    </cfRule>
  </conditionalFormatting>
  <conditionalFormatting sqref="P37">
    <cfRule type="expression" dxfId="23" priority="11">
      <formula>#REF!="×"</formula>
    </cfRule>
  </conditionalFormatting>
  <conditionalFormatting sqref="P42">
    <cfRule type="expression" dxfId="22" priority="10">
      <formula>#REF!="×"</formula>
    </cfRule>
  </conditionalFormatting>
  <conditionalFormatting sqref="Q24:Q25 Q27">
    <cfRule type="expression" dxfId="21" priority="33">
      <formula>$F$2="×"</formula>
    </cfRule>
  </conditionalFormatting>
  <conditionalFormatting sqref="Q29:Q30 Q32">
    <cfRule type="expression" dxfId="20" priority="28">
      <formula>$F$2="×"</formula>
    </cfRule>
  </conditionalFormatting>
  <conditionalFormatting sqref="Q34:Q35 Q37">
    <cfRule type="expression" dxfId="19" priority="23">
      <formula>$F$2="×"</formula>
    </cfRule>
  </conditionalFormatting>
  <conditionalFormatting sqref="Q39:Q40 Q42">
    <cfRule type="expression" dxfId="18" priority="18">
      <formula>$F$2="×"</formula>
    </cfRule>
  </conditionalFormatting>
  <conditionalFormatting sqref="S16">
    <cfRule type="expression" dxfId="17" priority="15">
      <formula>$F$2="×"</formula>
    </cfRule>
  </conditionalFormatting>
  <conditionalFormatting sqref="S19:W22">
    <cfRule type="expression" dxfId="16" priority="38">
      <formula>$F$2="×"</formula>
    </cfRule>
  </conditionalFormatting>
  <conditionalFormatting sqref="S24:W27">
    <cfRule type="expression" dxfId="15" priority="34">
      <formula>$F$2="×"</formula>
    </cfRule>
  </conditionalFormatting>
  <conditionalFormatting sqref="S29:W32">
    <cfRule type="expression" dxfId="14" priority="29">
      <formula>$F$2="×"</formula>
    </cfRule>
  </conditionalFormatting>
  <conditionalFormatting sqref="S34:W37">
    <cfRule type="expression" dxfId="13" priority="24">
      <formula>$F$2="×"</formula>
    </cfRule>
  </conditionalFormatting>
  <conditionalFormatting sqref="S39:W42">
    <cfRule type="expression" dxfId="12" priority="19">
      <formula>$F$2="×"</formula>
    </cfRule>
  </conditionalFormatting>
  <dataValidations count="6">
    <dataValidation type="list" allowBlank="1" showInputMessage="1" showErrorMessage="1" sqref="R8:R9 F8:F9" xr:uid="{BD799127-D6A8-4136-A326-655F0B3795E4}">
      <formula1>"〇,×"</formula1>
    </dataValidation>
    <dataValidation type="list" allowBlank="1" showInputMessage="1" showErrorMessage="1" sqref="D23 D28 P23 P28" xr:uid="{6F698B4E-59DA-494B-82FB-B5BFA141662F}">
      <formula1>$M$15:$R$15</formula1>
    </dataValidation>
    <dataValidation type="list" allowBlank="1" showInputMessage="1" showErrorMessage="1" sqref="J42 J15 J32 J22 J37 J27 V42 V15 V32 V22 V37 V27" xr:uid="{9981442B-529E-4E3D-BFCA-6F6BCB7EAC8D}">
      <formula1>#REF!</formula1>
    </dataValidation>
    <dataValidation type="list" allowBlank="1" showInputMessage="1" showErrorMessage="1" sqref="D15 D22 D27 D32 D37 D42 P15 P42 P27 P32 P37 P22" xr:uid="{8D96F345-86B3-4F99-92C9-419BBCC3D6DB}">
      <formula1>"4,3,2,1,0"</formula1>
    </dataValidation>
    <dataValidation type="custom" allowBlank="1" showInputMessage="1" showErrorMessage="1" sqref="W7 K7" xr:uid="{D7927A52-3390-426C-A7AF-736A67FF4150}">
      <formula1>MOD(K7,1000)=0</formula1>
    </dataValidation>
    <dataValidation type="whole" imeMode="halfAlpha" allowBlank="1" showInputMessage="1" showErrorMessage="1" sqref="F6" xr:uid="{40408BE4-F6D4-428C-ACD5-71C145B8E915}">
      <formula1>2810000000</formula1>
      <formula2>2869999999</formula2>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6" max="22" man="1"/>
    <brk id="27" max="22" man="1"/>
    <brk id="37" max="22" man="1"/>
  </rowBreaks>
  <colBreaks count="1" manualBreakCount="1">
    <brk id="11" max="4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750C-5888-4450-8DE1-C34732A03B35}">
  <sheetPr>
    <tabColor rgb="FFFF0000"/>
    <pageSetUpPr fitToPage="1"/>
  </sheetPr>
  <dimension ref="A1:I32"/>
  <sheetViews>
    <sheetView showGridLines="0" view="pageBreakPreview" zoomScale="70" zoomScaleNormal="114" zoomScaleSheetLayoutView="70" workbookViewId="0"/>
  </sheetViews>
  <sheetFormatPr defaultColWidth="8.25" defaultRowHeight="14.25"/>
  <cols>
    <col min="1" max="1" width="2.5" style="89" customWidth="1"/>
    <col min="2" max="2" width="2.625" style="89" customWidth="1"/>
    <col min="3" max="3" width="31" style="89" customWidth="1"/>
    <col min="4" max="4" width="8.75" style="89" customWidth="1"/>
    <col min="5" max="5" width="26.625" style="89" customWidth="1"/>
    <col min="6" max="6" width="12.875" style="89" customWidth="1"/>
    <col min="7" max="7" width="25" style="89" customWidth="1"/>
    <col min="8" max="8" width="3.375" style="89" customWidth="1"/>
    <col min="9" max="9" width="4.125" style="89" customWidth="1"/>
    <col min="10" max="11" width="8.25" style="89"/>
    <col min="12" max="12" width="45.625" style="89" customWidth="1"/>
    <col min="13" max="16384" width="8.25" style="89"/>
  </cols>
  <sheetData>
    <row r="1" spans="1:9">
      <c r="A1" s="88"/>
      <c r="B1" s="88"/>
      <c r="C1" s="88"/>
      <c r="D1" s="88"/>
      <c r="E1" s="88"/>
      <c r="F1" s="88"/>
      <c r="G1" s="88"/>
      <c r="H1" s="88"/>
      <c r="I1" s="88"/>
    </row>
    <row r="2" spans="1:9" ht="21">
      <c r="A2" s="194" t="s">
        <v>142</v>
      </c>
      <c r="B2" s="194"/>
      <c r="C2" s="194"/>
      <c r="D2" s="194"/>
      <c r="E2" s="194"/>
      <c r="F2" s="194"/>
      <c r="G2" s="194"/>
      <c r="H2" s="194"/>
      <c r="I2" s="194"/>
    </row>
    <row r="3" spans="1:9">
      <c r="A3" s="88"/>
      <c r="B3" s="88"/>
      <c r="C3" s="88"/>
      <c r="D3" s="88"/>
      <c r="E3" s="88"/>
      <c r="F3" s="88"/>
      <c r="G3" s="88"/>
      <c r="H3" s="88"/>
      <c r="I3" s="88"/>
    </row>
    <row r="4" spans="1:9" ht="18.75">
      <c r="A4" s="88"/>
      <c r="B4" s="90" t="s">
        <v>126</v>
      </c>
      <c r="C4" s="88"/>
      <c r="D4" s="88"/>
      <c r="E4" s="88"/>
      <c r="F4" s="88"/>
      <c r="G4" s="88"/>
      <c r="H4" s="88"/>
      <c r="I4" s="88"/>
    </row>
    <row r="5" spans="1:9">
      <c r="A5" s="88"/>
      <c r="B5" s="88"/>
      <c r="C5" s="88"/>
      <c r="D5" s="88"/>
      <c r="E5" s="88"/>
      <c r="F5" s="88"/>
      <c r="G5" s="88"/>
      <c r="H5" s="88"/>
      <c r="I5" s="88"/>
    </row>
    <row r="6" spans="1:9" ht="18.75">
      <c r="A6" s="88"/>
      <c r="B6" s="90" t="s">
        <v>127</v>
      </c>
      <c r="C6" s="88"/>
      <c r="D6" s="88"/>
      <c r="E6" s="88"/>
      <c r="F6" s="88"/>
      <c r="G6" s="88"/>
      <c r="H6" s="88"/>
      <c r="I6" s="88"/>
    </row>
    <row r="7" spans="1:9" ht="6.75" customHeight="1">
      <c r="A7" s="88"/>
      <c r="B7" s="91"/>
      <c r="C7" s="88"/>
      <c r="D7" s="88"/>
      <c r="E7" s="88"/>
      <c r="F7" s="88"/>
      <c r="G7" s="88"/>
      <c r="H7" s="88"/>
      <c r="I7" s="88"/>
    </row>
    <row r="8" spans="1:9">
      <c r="A8" s="88"/>
      <c r="B8" s="92"/>
      <c r="C8" s="93"/>
      <c r="D8" s="93"/>
      <c r="E8" s="93"/>
      <c r="F8" s="93"/>
      <c r="G8" s="93"/>
      <c r="H8" s="94"/>
      <c r="I8" s="88"/>
    </row>
    <row r="9" spans="1:9" ht="38.25" customHeight="1">
      <c r="A9" s="88"/>
      <c r="B9" s="95"/>
      <c r="C9" s="96" t="s">
        <v>128</v>
      </c>
      <c r="D9" s="97"/>
      <c r="E9" s="96" t="s">
        <v>129</v>
      </c>
      <c r="F9" s="97"/>
      <c r="G9" s="98" t="s">
        <v>130</v>
      </c>
      <c r="H9" s="99"/>
      <c r="I9" s="88"/>
    </row>
    <row r="10" spans="1:9" ht="25.5" customHeight="1">
      <c r="A10" s="88"/>
      <c r="B10" s="95"/>
      <c r="C10" s="100">
        <f>C13-C16</f>
        <v>0</v>
      </c>
      <c r="D10" s="97" t="s">
        <v>131</v>
      </c>
      <c r="E10" s="101">
        <v>72000</v>
      </c>
      <c r="F10" s="97" t="s">
        <v>132</v>
      </c>
      <c r="G10" s="102">
        <f>IF(AND(C10&gt;=3,C10&lt;=19),C10*E10,0)</f>
        <v>0</v>
      </c>
      <c r="H10" s="99"/>
      <c r="I10" s="88"/>
    </row>
    <row r="11" spans="1:9">
      <c r="A11" s="88"/>
      <c r="B11" s="95"/>
      <c r="C11" s="103"/>
      <c r="D11" s="97"/>
      <c r="E11" s="104"/>
      <c r="F11" s="97"/>
      <c r="G11" s="104"/>
      <c r="H11" s="99"/>
      <c r="I11" s="88"/>
    </row>
    <row r="12" spans="1:9" ht="38.25" customHeight="1">
      <c r="A12" s="88"/>
      <c r="B12" s="95"/>
      <c r="C12" s="96" t="s">
        <v>133</v>
      </c>
      <c r="D12" s="97"/>
      <c r="E12" s="96" t="s">
        <v>134</v>
      </c>
      <c r="F12" s="97"/>
      <c r="G12" s="98" t="s">
        <v>130</v>
      </c>
      <c r="H12" s="99"/>
      <c r="I12" s="88"/>
    </row>
    <row r="13" spans="1:9" ht="25.5" customHeight="1">
      <c r="A13" s="88"/>
      <c r="B13" s="95"/>
      <c r="C13" s="105">
        <v>0</v>
      </c>
      <c r="D13" s="97"/>
      <c r="E13" s="101">
        <v>150000</v>
      </c>
      <c r="F13" s="97" t="s">
        <v>132</v>
      </c>
      <c r="G13" s="102">
        <f>IF(AND(C10&lt;=2,1&lt;=C10),150000,0)</f>
        <v>0</v>
      </c>
      <c r="H13" s="99"/>
      <c r="I13" s="88"/>
    </row>
    <row r="14" spans="1:9">
      <c r="A14" s="88"/>
      <c r="B14" s="95"/>
      <c r="C14" s="103"/>
      <c r="D14" s="97"/>
      <c r="E14" s="104"/>
      <c r="F14" s="97"/>
      <c r="G14" s="104"/>
      <c r="H14" s="99"/>
      <c r="I14" s="88"/>
    </row>
    <row r="15" spans="1:9" ht="48.75" customHeight="1">
      <c r="A15" s="88"/>
      <c r="B15" s="95"/>
      <c r="C15" s="96" t="s">
        <v>135</v>
      </c>
      <c r="D15" s="97"/>
      <c r="E15" s="104"/>
      <c r="F15" s="97"/>
      <c r="G15" s="106"/>
      <c r="H15" s="99"/>
      <c r="I15" s="88"/>
    </row>
    <row r="16" spans="1:9" ht="25.5" customHeight="1">
      <c r="A16" s="88"/>
      <c r="B16" s="95"/>
      <c r="C16" s="105">
        <v>0</v>
      </c>
      <c r="D16" s="88"/>
      <c r="E16" s="88"/>
      <c r="F16" s="88"/>
      <c r="G16" s="106"/>
      <c r="H16" s="99"/>
      <c r="I16" s="88"/>
    </row>
    <row r="17" spans="1:9" ht="13.5" customHeight="1">
      <c r="A17" s="88"/>
      <c r="B17" s="107"/>
      <c r="C17" s="108"/>
      <c r="D17" s="109"/>
      <c r="E17" s="109"/>
      <c r="F17" s="109"/>
      <c r="G17" s="110"/>
      <c r="H17" s="111"/>
      <c r="I17" s="88"/>
    </row>
    <row r="18" spans="1:9" ht="33.75" customHeight="1">
      <c r="A18" s="88"/>
      <c r="B18" s="90" t="s">
        <v>136</v>
      </c>
      <c r="C18" s="103"/>
      <c r="D18" s="88"/>
      <c r="E18" s="88"/>
      <c r="F18" s="88"/>
      <c r="G18" s="106"/>
      <c r="H18" s="88"/>
      <c r="I18" s="88"/>
    </row>
    <row r="19" spans="1:9" ht="15.75" customHeight="1">
      <c r="A19" s="88"/>
      <c r="B19" s="88"/>
      <c r="C19" s="103"/>
      <c r="D19" s="88"/>
      <c r="E19" s="88"/>
      <c r="F19" s="88"/>
      <c r="G19" s="106"/>
      <c r="H19" s="88"/>
      <c r="I19" s="88"/>
    </row>
    <row r="20" spans="1:9" ht="18.75">
      <c r="A20" s="88"/>
      <c r="B20" s="91" t="s">
        <v>137</v>
      </c>
      <c r="C20" s="103"/>
      <c r="D20" s="88"/>
      <c r="E20" s="88"/>
      <c r="F20" s="88"/>
      <c r="G20" s="106"/>
      <c r="H20" s="88"/>
      <c r="I20" s="88"/>
    </row>
    <row r="21" spans="1:9" ht="8.25" customHeight="1">
      <c r="A21" s="88"/>
      <c r="B21" s="91"/>
      <c r="C21" s="103"/>
      <c r="D21" s="88"/>
      <c r="E21" s="88"/>
      <c r="F21" s="88"/>
      <c r="G21" s="106"/>
      <c r="H21" s="88"/>
      <c r="I21" s="88"/>
    </row>
    <row r="22" spans="1:9">
      <c r="A22" s="88"/>
      <c r="B22" s="112"/>
      <c r="C22" s="93"/>
      <c r="D22" s="93"/>
      <c r="E22" s="93"/>
      <c r="F22" s="93"/>
      <c r="G22" s="93"/>
      <c r="H22" s="94"/>
      <c r="I22" s="88"/>
    </row>
    <row r="23" spans="1:9" ht="93.75" customHeight="1" thickBot="1">
      <c r="A23" s="88"/>
      <c r="B23" s="95"/>
      <c r="C23" s="113" t="s">
        <v>138</v>
      </c>
      <c r="D23" s="97"/>
      <c r="E23" s="96" t="s">
        <v>139</v>
      </c>
      <c r="F23" s="97"/>
      <c r="G23" s="98" t="s">
        <v>130</v>
      </c>
      <c r="H23" s="99"/>
      <c r="I23" s="88"/>
    </row>
    <row r="24" spans="1:9" ht="25.5" customHeight="1" thickBot="1">
      <c r="A24" s="88"/>
      <c r="B24" s="95"/>
      <c r="C24" s="114"/>
      <c r="D24" s="97" t="s">
        <v>131</v>
      </c>
      <c r="E24" s="101">
        <v>145000</v>
      </c>
      <c r="F24" s="97" t="s">
        <v>132</v>
      </c>
      <c r="G24" s="102">
        <f>IF(C24="○",E24,0)</f>
        <v>0</v>
      </c>
      <c r="H24" s="99"/>
      <c r="I24" s="88"/>
    </row>
    <row r="25" spans="1:9">
      <c r="A25" s="88"/>
      <c r="B25" s="95"/>
      <c r="C25" s="103"/>
      <c r="D25" s="97"/>
      <c r="E25" s="104"/>
      <c r="F25" s="97"/>
      <c r="G25" s="104"/>
      <c r="H25" s="99"/>
      <c r="I25" s="88"/>
    </row>
    <row r="26" spans="1:9" ht="99" customHeight="1" thickBot="1">
      <c r="A26" s="88"/>
      <c r="B26" s="95"/>
      <c r="C26" s="113" t="s">
        <v>140</v>
      </c>
      <c r="D26" s="97"/>
      <c r="E26" s="96" t="s">
        <v>139</v>
      </c>
      <c r="F26" s="97"/>
      <c r="G26" s="98" t="s">
        <v>130</v>
      </c>
      <c r="H26" s="99"/>
      <c r="I26" s="88"/>
    </row>
    <row r="27" spans="1:9" ht="25.5" customHeight="1" thickBot="1">
      <c r="A27" s="88"/>
      <c r="B27" s="95"/>
      <c r="C27" s="114"/>
      <c r="D27" s="97" t="s">
        <v>131</v>
      </c>
      <c r="E27" s="101">
        <v>105000</v>
      </c>
      <c r="F27" s="97" t="s">
        <v>132</v>
      </c>
      <c r="G27" s="102">
        <f>IF(C27="○",E27,0)</f>
        <v>0</v>
      </c>
      <c r="H27" s="99"/>
      <c r="I27" s="88"/>
    </row>
    <row r="28" spans="1:9">
      <c r="A28" s="88"/>
      <c r="B28" s="95"/>
      <c r="C28" s="103"/>
      <c r="D28" s="97"/>
      <c r="E28" s="104"/>
      <c r="F28" s="97"/>
      <c r="G28" s="104"/>
      <c r="H28" s="99"/>
      <c r="I28" s="88"/>
    </row>
    <row r="29" spans="1:9" ht="90" customHeight="1" thickBot="1">
      <c r="A29" s="88"/>
      <c r="B29" s="95"/>
      <c r="C29" s="113" t="s">
        <v>141</v>
      </c>
      <c r="D29" s="97"/>
      <c r="E29" s="96" t="s">
        <v>139</v>
      </c>
      <c r="F29" s="97"/>
      <c r="G29" s="98" t="s">
        <v>130</v>
      </c>
      <c r="H29" s="99"/>
      <c r="I29" s="88"/>
    </row>
    <row r="30" spans="1:9" ht="25.5" customHeight="1" thickBot="1">
      <c r="A30" s="88"/>
      <c r="B30" s="95"/>
      <c r="C30" s="114"/>
      <c r="D30" s="97" t="s">
        <v>131</v>
      </c>
      <c r="E30" s="101">
        <v>70000</v>
      </c>
      <c r="F30" s="97" t="s">
        <v>132</v>
      </c>
      <c r="G30" s="102">
        <f>IF(C30="○",E30,0)</f>
        <v>0</v>
      </c>
      <c r="H30" s="99"/>
      <c r="I30" s="88"/>
    </row>
    <row r="31" spans="1:9" ht="18.75">
      <c r="A31" s="88"/>
      <c r="B31" s="107"/>
      <c r="C31" s="115" t="str">
        <f>IF(COUNTIF(C24:C30,"○")&gt;=2,"〇は一つしか選択できません","")</f>
        <v/>
      </c>
      <c r="D31" s="109"/>
      <c r="E31" s="109"/>
      <c r="F31" s="109"/>
      <c r="G31" s="116"/>
      <c r="H31" s="111"/>
      <c r="I31" s="88"/>
    </row>
    <row r="32" spans="1:9">
      <c r="A32" s="88"/>
      <c r="B32" s="88"/>
      <c r="C32" s="88"/>
      <c r="D32" s="88"/>
      <c r="E32" s="88"/>
      <c r="F32" s="88"/>
      <c r="G32" s="88"/>
      <c r="H32" s="88"/>
      <c r="I32" s="88"/>
    </row>
  </sheetData>
  <sheetProtection algorithmName="SHA-512" hashValue="oaQjnz6nLfVHtLZPFXDvE1/CBOIiEsgc0m8w95qfkmUazxBSbIFg42gSs9+OYE7PpnsVBY5i3peXJNgjKxzjKQ==" saltValue="uAz38p1JWAqwaoCfDyFFiA==" spinCount="100000" sheet="1" objects="1" scenarios="1"/>
  <mergeCells count="1">
    <mergeCell ref="A2:I2"/>
  </mergeCells>
  <phoneticPr fontId="31"/>
  <conditionalFormatting sqref="C24 C27 C30">
    <cfRule type="expression" dxfId="11" priority="2">
      <formula>COUNTIF($C$24:$C$30,"○")&gt;=2</formula>
    </cfRule>
  </conditionalFormatting>
  <conditionalFormatting sqref="C24">
    <cfRule type="containsBlanks" dxfId="10" priority="1">
      <formula>LEN(TRIM(C24))=0</formula>
    </cfRule>
    <cfRule type="containsBlanks" dxfId="9" priority="5">
      <formula>LEN(TRIM(C24))=0</formula>
    </cfRule>
  </conditionalFormatting>
  <conditionalFormatting sqref="C27">
    <cfRule type="containsBlanks" dxfId="8" priority="4">
      <formula>LEN(TRIM(C27))=0</formula>
    </cfRule>
  </conditionalFormatting>
  <conditionalFormatting sqref="C30">
    <cfRule type="containsBlanks" dxfId="7" priority="3">
      <formula>LEN(TRIM(C30))=0</formula>
    </cfRule>
  </conditionalFormatting>
  <dataValidations count="1">
    <dataValidation type="list" showInputMessage="1" showErrorMessage="1" sqref="C30 C27 C24" xr:uid="{D3BA49BA-0911-453F-B561-A4B0F7B3AE88}">
      <formula1>"○,"</formula1>
    </dataValidation>
  </dataValidations>
  <printOptions horizontalCentered="1"/>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22125-60BB-4685-8BB1-78E8EF03D521}">
  <sheetPr>
    <tabColor rgb="FF002060"/>
  </sheetPr>
  <dimension ref="A1:S35"/>
  <sheetViews>
    <sheetView view="pageBreakPreview" zoomScale="55" zoomScaleNormal="115" zoomScaleSheetLayoutView="55" workbookViewId="0"/>
  </sheetViews>
  <sheetFormatPr defaultColWidth="9" defaultRowHeight="13.5"/>
  <cols>
    <col min="1" max="1" width="37.875" style="54" customWidth="1"/>
    <col min="2" max="5" width="15.125" style="139" customWidth="1"/>
    <col min="6" max="6" width="16.5" style="139" customWidth="1"/>
    <col min="7" max="7" width="23.5" style="139" customWidth="1"/>
    <col min="8" max="8" width="18.875" style="139" customWidth="1"/>
    <col min="9" max="9" width="25.625" style="54" customWidth="1"/>
    <col min="10" max="10" width="2" style="135" customWidth="1"/>
    <col min="11" max="11" width="37.875" style="54" customWidth="1"/>
    <col min="12" max="15" width="15.125" style="139" customWidth="1"/>
    <col min="16" max="16" width="16.5" style="139" customWidth="1"/>
    <col min="17" max="17" width="23.5" style="139" customWidth="1"/>
    <col min="18" max="18" width="18.875" style="139" customWidth="1"/>
    <col min="19" max="19" width="25.625" style="54" customWidth="1"/>
    <col min="20" max="25" width="9" style="54" customWidth="1"/>
    <col min="26" max="16384" width="9" style="54"/>
  </cols>
  <sheetData>
    <row r="1" spans="1:19" ht="73.5" customHeight="1">
      <c r="A1" s="117" t="s">
        <v>181</v>
      </c>
      <c r="B1" s="205" t="s">
        <v>182</v>
      </c>
      <c r="C1" s="206"/>
      <c r="D1" s="206"/>
      <c r="E1" s="206"/>
      <c r="F1" s="206"/>
      <c r="G1" s="206"/>
      <c r="H1" s="206"/>
      <c r="I1" s="118"/>
      <c r="J1" s="119"/>
      <c r="K1" s="117" t="s">
        <v>181</v>
      </c>
      <c r="L1" s="205" t="s">
        <v>182</v>
      </c>
      <c r="M1" s="206"/>
      <c r="N1" s="206"/>
      <c r="O1" s="206"/>
      <c r="P1" s="206"/>
      <c r="Q1" s="206"/>
      <c r="R1" s="206"/>
      <c r="S1" s="118"/>
    </row>
    <row r="2" spans="1:19" ht="41.25" customHeight="1">
      <c r="A2" s="207" t="s">
        <v>109</v>
      </c>
      <c r="B2" s="208"/>
      <c r="C2" s="208"/>
      <c r="D2" s="208"/>
      <c r="E2" s="208"/>
      <c r="F2" s="208"/>
      <c r="G2" s="208"/>
      <c r="H2" s="208"/>
      <c r="I2" s="215" t="s">
        <v>54</v>
      </c>
      <c r="J2" s="120"/>
      <c r="K2" s="207" t="s">
        <v>109</v>
      </c>
      <c r="L2" s="208"/>
      <c r="M2" s="208"/>
      <c r="N2" s="208"/>
      <c r="O2" s="208"/>
      <c r="P2" s="208"/>
      <c r="Q2" s="208"/>
      <c r="R2" s="208"/>
      <c r="S2" s="209" t="s">
        <v>54</v>
      </c>
    </row>
    <row r="3" spans="1:19" ht="72.75" customHeight="1">
      <c r="A3" s="159" t="s">
        <v>113</v>
      </c>
      <c r="B3" s="160" t="s">
        <v>101</v>
      </c>
      <c r="C3" s="160" t="s">
        <v>102</v>
      </c>
      <c r="D3" s="160" t="s">
        <v>100</v>
      </c>
      <c r="E3" s="160" t="s">
        <v>103</v>
      </c>
      <c r="F3" s="160" t="s">
        <v>104</v>
      </c>
      <c r="G3" s="160" t="s">
        <v>106</v>
      </c>
      <c r="H3" s="160" t="s">
        <v>105</v>
      </c>
      <c r="I3" s="216"/>
      <c r="J3" s="122"/>
      <c r="K3" s="121" t="s">
        <v>113</v>
      </c>
      <c r="L3" s="71" t="s">
        <v>101</v>
      </c>
      <c r="M3" s="71" t="s">
        <v>102</v>
      </c>
      <c r="N3" s="71" t="s">
        <v>100</v>
      </c>
      <c r="O3" s="71" t="s">
        <v>103</v>
      </c>
      <c r="P3" s="71" t="s">
        <v>104</v>
      </c>
      <c r="Q3" s="71" t="s">
        <v>106</v>
      </c>
      <c r="R3" s="71" t="s">
        <v>105</v>
      </c>
      <c r="S3" s="210"/>
    </row>
    <row r="4" spans="1:19" ht="84.75" customHeight="1">
      <c r="A4" s="65" t="s">
        <v>183</v>
      </c>
      <c r="B4" s="123"/>
      <c r="C4" s="123"/>
      <c r="D4" s="124" t="e">
        <f>C4/B4</f>
        <v>#DIV/0!</v>
      </c>
      <c r="E4" s="125" t="e">
        <f>(D4-0.02)*B4</f>
        <v>#DIV/0!</v>
      </c>
      <c r="F4" s="126"/>
      <c r="G4" s="127"/>
      <c r="H4" s="128"/>
      <c r="I4" s="129">
        <f>F4*G4*H4</f>
        <v>0</v>
      </c>
      <c r="J4" s="130"/>
      <c r="K4" s="65" t="s">
        <v>183</v>
      </c>
      <c r="L4" s="123">
        <v>328000</v>
      </c>
      <c r="M4" s="123">
        <v>13120</v>
      </c>
      <c r="N4" s="124">
        <f>M4/L4</f>
        <v>0.04</v>
      </c>
      <c r="O4" s="125">
        <f>(N4-0.02)*L4</f>
        <v>6560</v>
      </c>
      <c r="P4" s="126">
        <v>6560</v>
      </c>
      <c r="Q4" s="127">
        <v>6</v>
      </c>
      <c r="R4" s="128">
        <v>5</v>
      </c>
      <c r="S4" s="129">
        <f>P4*Q4*R4</f>
        <v>196800</v>
      </c>
    </row>
    <row r="5" spans="1:19" ht="93.75" customHeight="1">
      <c r="A5" s="65" t="s">
        <v>184</v>
      </c>
      <c r="B5" s="123"/>
      <c r="C5" s="123"/>
      <c r="D5" s="124" t="e">
        <f>C5/B5</f>
        <v>#DIV/0!</v>
      </c>
      <c r="E5" s="125" t="e">
        <f>(D5-0.02)*B5</f>
        <v>#DIV/0!</v>
      </c>
      <c r="F5" s="126"/>
      <c r="G5" s="127"/>
      <c r="H5" s="128"/>
      <c r="I5" s="129">
        <f>F5*G5*H5</f>
        <v>0</v>
      </c>
      <c r="J5" s="130"/>
      <c r="K5" s="65" t="s">
        <v>184</v>
      </c>
      <c r="L5" s="123"/>
      <c r="M5" s="123"/>
      <c r="N5" s="124" t="e">
        <f>M5/L5</f>
        <v>#DIV/0!</v>
      </c>
      <c r="O5" s="125" t="e">
        <f>(N5-0.02)*L5</f>
        <v>#DIV/0!</v>
      </c>
      <c r="P5" s="126"/>
      <c r="Q5" s="127"/>
      <c r="R5" s="128"/>
      <c r="S5" s="129">
        <f>P5*Q5*R5</f>
        <v>0</v>
      </c>
    </row>
    <row r="6" spans="1:19" ht="90" customHeight="1">
      <c r="A6" s="65" t="s">
        <v>112</v>
      </c>
      <c r="B6" s="211"/>
      <c r="C6" s="212"/>
      <c r="D6" s="212"/>
      <c r="E6" s="212"/>
      <c r="F6" s="212"/>
      <c r="G6" s="212"/>
      <c r="H6" s="212"/>
      <c r="I6" s="131">
        <v>0</v>
      </c>
      <c r="J6" s="130"/>
      <c r="K6" s="65" t="s">
        <v>112</v>
      </c>
      <c r="L6" s="211"/>
      <c r="M6" s="212"/>
      <c r="N6" s="212"/>
      <c r="O6" s="212"/>
      <c r="P6" s="212"/>
      <c r="Q6" s="212"/>
      <c r="R6" s="212"/>
      <c r="S6" s="131">
        <v>0</v>
      </c>
    </row>
    <row r="7" spans="1:19" ht="60.75" customHeight="1">
      <c r="A7" s="213" t="s">
        <v>117</v>
      </c>
      <c r="B7" s="214"/>
      <c r="C7" s="214"/>
      <c r="D7" s="214"/>
      <c r="E7" s="214"/>
      <c r="F7" s="214"/>
      <c r="G7" s="214"/>
      <c r="H7" s="214"/>
      <c r="I7" s="214"/>
      <c r="J7" s="132"/>
      <c r="K7" s="213" t="s">
        <v>117</v>
      </c>
      <c r="L7" s="214"/>
      <c r="M7" s="214"/>
      <c r="N7" s="214"/>
      <c r="O7" s="214"/>
      <c r="P7" s="214"/>
      <c r="Q7" s="214"/>
      <c r="R7" s="214"/>
      <c r="S7" s="214"/>
    </row>
    <row r="8" spans="1:19">
      <c r="A8" s="133"/>
      <c r="B8" s="134"/>
      <c r="C8" s="134"/>
      <c r="D8" s="134"/>
      <c r="E8" s="134"/>
      <c r="F8" s="134"/>
      <c r="G8" s="134"/>
      <c r="H8" s="134"/>
      <c r="I8" s="133"/>
      <c r="K8" s="133"/>
      <c r="L8" s="134"/>
      <c r="M8" s="134"/>
      <c r="N8" s="136"/>
      <c r="O8" s="134"/>
      <c r="P8" s="134"/>
      <c r="Q8" s="134"/>
      <c r="R8" s="134"/>
      <c r="S8" s="133"/>
    </row>
    <row r="9" spans="1:19">
      <c r="A9" s="137"/>
      <c r="B9" s="134"/>
      <c r="C9" s="134"/>
      <c r="D9" s="134"/>
      <c r="E9" s="134"/>
      <c r="F9" s="134"/>
      <c r="G9" s="134"/>
      <c r="H9" s="134"/>
      <c r="I9" s="133"/>
      <c r="K9" s="138"/>
      <c r="L9" s="134"/>
      <c r="M9" s="134"/>
      <c r="N9" s="134"/>
      <c r="O9" s="134"/>
      <c r="P9" s="134"/>
      <c r="Q9" s="134"/>
      <c r="R9" s="134"/>
      <c r="S9" s="133"/>
    </row>
    <row r="10" spans="1:19">
      <c r="A10" s="133"/>
      <c r="B10" s="134"/>
      <c r="C10" s="134"/>
      <c r="D10" s="134"/>
      <c r="E10" s="134"/>
      <c r="F10" s="134"/>
      <c r="G10" s="134"/>
      <c r="H10" s="134"/>
      <c r="I10" s="133"/>
      <c r="K10" s="133"/>
      <c r="L10" s="134"/>
      <c r="M10" s="134"/>
      <c r="N10" s="134"/>
      <c r="O10" s="134"/>
      <c r="P10" s="134"/>
      <c r="Q10" s="134"/>
      <c r="R10" s="134"/>
      <c r="S10" s="133"/>
    </row>
    <row r="11" spans="1:19">
      <c r="A11" s="133"/>
      <c r="B11" s="134"/>
      <c r="C11" s="134"/>
      <c r="D11" s="134"/>
      <c r="E11" s="134"/>
      <c r="F11" s="134"/>
      <c r="G11" s="134"/>
      <c r="H11" s="134"/>
      <c r="I11" s="133"/>
      <c r="K11" s="133"/>
      <c r="L11" s="134"/>
      <c r="M11" s="134"/>
      <c r="N11" s="134"/>
      <c r="O11" s="134"/>
      <c r="P11" s="134"/>
      <c r="Q11" s="134"/>
      <c r="R11" s="134"/>
      <c r="S11" s="133"/>
    </row>
    <row r="12" spans="1:19">
      <c r="A12" s="133"/>
      <c r="B12" s="134"/>
      <c r="C12" s="134"/>
      <c r="D12" s="134"/>
      <c r="E12" s="134"/>
      <c r="F12" s="134"/>
      <c r="G12" s="134"/>
      <c r="H12" s="134"/>
      <c r="I12" s="133"/>
      <c r="K12" s="133"/>
      <c r="L12" s="134"/>
      <c r="M12" s="134"/>
      <c r="N12" s="134"/>
      <c r="O12" s="134"/>
      <c r="P12" s="134"/>
      <c r="Q12" s="134"/>
      <c r="R12" s="134"/>
      <c r="S12" s="133"/>
    </row>
    <row r="13" spans="1:19">
      <c r="A13" s="133"/>
      <c r="B13" s="134"/>
      <c r="C13" s="134"/>
      <c r="D13" s="134"/>
      <c r="E13" s="134"/>
      <c r="F13" s="134"/>
      <c r="G13" s="134"/>
      <c r="H13" s="134"/>
      <c r="I13" s="133"/>
      <c r="K13" s="133"/>
      <c r="L13" s="134"/>
      <c r="M13" s="134"/>
      <c r="N13" s="134"/>
      <c r="O13" s="134"/>
      <c r="P13" s="134"/>
      <c r="Q13" s="134"/>
      <c r="R13" s="134"/>
      <c r="S13" s="133"/>
    </row>
    <row r="14" spans="1:19">
      <c r="A14" s="133"/>
      <c r="B14" s="134"/>
      <c r="C14" s="134"/>
      <c r="D14" s="134"/>
      <c r="E14" s="134"/>
      <c r="F14" s="134"/>
      <c r="G14" s="134"/>
      <c r="H14" s="134"/>
      <c r="I14" s="133"/>
      <c r="K14" s="133"/>
      <c r="L14" s="134"/>
      <c r="M14" s="134"/>
      <c r="N14" s="134"/>
      <c r="O14" s="134"/>
      <c r="P14" s="134"/>
      <c r="Q14" s="134"/>
      <c r="R14" s="134"/>
      <c r="S14" s="133"/>
    </row>
    <row r="15" spans="1:19">
      <c r="A15" s="133"/>
      <c r="B15" s="134"/>
      <c r="C15" s="134"/>
      <c r="D15" s="134"/>
      <c r="E15" s="134"/>
      <c r="F15" s="134"/>
      <c r="G15" s="134"/>
      <c r="H15" s="134"/>
      <c r="I15" s="133"/>
      <c r="K15" s="133"/>
      <c r="L15" s="134"/>
      <c r="M15" s="134"/>
      <c r="N15" s="134"/>
      <c r="O15" s="134"/>
      <c r="P15" s="134"/>
      <c r="Q15" s="134"/>
      <c r="R15" s="134"/>
      <c r="S15" s="133"/>
    </row>
    <row r="16" spans="1:19">
      <c r="A16" s="133"/>
      <c r="B16" s="134"/>
      <c r="C16" s="134"/>
      <c r="D16" s="134"/>
      <c r="E16" s="134"/>
      <c r="F16" s="134"/>
      <c r="G16" s="134"/>
      <c r="H16" s="134"/>
      <c r="I16" s="133"/>
      <c r="K16" s="133"/>
      <c r="L16" s="134"/>
      <c r="M16" s="134"/>
      <c r="O16" s="134"/>
      <c r="P16" s="134"/>
      <c r="Q16" s="134"/>
      <c r="R16" s="134"/>
      <c r="S16" s="133"/>
    </row>
    <row r="17" spans="1:19">
      <c r="A17" s="133"/>
      <c r="B17" s="134"/>
      <c r="C17" s="134"/>
      <c r="D17" s="134"/>
      <c r="E17" s="134"/>
      <c r="F17" s="134"/>
      <c r="G17" s="134"/>
      <c r="H17" s="134"/>
      <c r="I17" s="133"/>
      <c r="K17" s="133"/>
      <c r="L17" s="134"/>
      <c r="M17" s="134"/>
      <c r="N17" s="134"/>
      <c r="O17" s="134"/>
      <c r="P17" s="134"/>
      <c r="Q17" s="134"/>
      <c r="R17" s="134"/>
      <c r="S17" s="133"/>
    </row>
    <row r="18" spans="1:19">
      <c r="A18" s="133"/>
      <c r="B18" s="134"/>
      <c r="C18" s="134"/>
      <c r="D18" s="134"/>
      <c r="E18" s="134"/>
      <c r="F18" s="134"/>
      <c r="G18" s="134"/>
      <c r="H18" s="134"/>
      <c r="I18" s="133"/>
      <c r="K18" s="133"/>
      <c r="L18" s="134"/>
      <c r="M18" s="134"/>
      <c r="N18" s="134"/>
      <c r="O18" s="134"/>
      <c r="P18" s="134"/>
      <c r="Q18" s="134"/>
      <c r="R18" s="134"/>
      <c r="S18" s="133"/>
    </row>
    <row r="19" spans="1:19">
      <c r="A19" s="133"/>
      <c r="B19" s="134"/>
      <c r="C19" s="134"/>
      <c r="D19" s="134"/>
      <c r="E19" s="134"/>
      <c r="F19" s="134"/>
      <c r="G19" s="134"/>
      <c r="H19" s="134"/>
      <c r="I19" s="133"/>
      <c r="K19" s="133"/>
      <c r="L19" s="134"/>
      <c r="M19" s="134"/>
      <c r="N19" s="134"/>
      <c r="O19" s="134"/>
      <c r="P19" s="134"/>
      <c r="Q19" s="134"/>
      <c r="R19" s="134"/>
      <c r="S19" s="133"/>
    </row>
    <row r="20" spans="1:19">
      <c r="A20" s="133"/>
      <c r="B20" s="134"/>
      <c r="C20" s="134"/>
      <c r="D20" s="134"/>
      <c r="E20" s="134"/>
      <c r="F20" s="134"/>
      <c r="G20" s="134"/>
      <c r="H20" s="134"/>
      <c r="I20" s="133"/>
      <c r="K20" s="133"/>
      <c r="L20" s="134"/>
      <c r="M20" s="134"/>
      <c r="N20" s="134"/>
      <c r="O20" s="134"/>
      <c r="P20" s="134"/>
      <c r="Q20" s="134"/>
      <c r="R20" s="134"/>
      <c r="S20" s="133"/>
    </row>
    <row r="21" spans="1:19">
      <c r="A21" s="133"/>
      <c r="B21" s="134"/>
      <c r="C21" s="134"/>
      <c r="D21" s="134"/>
      <c r="E21" s="134"/>
      <c r="F21" s="134"/>
      <c r="G21" s="134"/>
      <c r="H21" s="134"/>
      <c r="I21" s="133"/>
      <c r="K21" s="133"/>
      <c r="L21" s="134"/>
      <c r="M21" s="134"/>
      <c r="N21" s="134"/>
      <c r="O21" s="134"/>
      <c r="P21" s="134"/>
      <c r="Q21" s="134"/>
      <c r="R21" s="134"/>
      <c r="S21" s="133"/>
    </row>
    <row r="22" spans="1:19">
      <c r="A22" s="133"/>
      <c r="B22" s="134"/>
      <c r="C22" s="134"/>
      <c r="D22" s="134"/>
      <c r="E22" s="134"/>
      <c r="F22" s="134"/>
      <c r="G22" s="134"/>
      <c r="H22" s="134"/>
      <c r="I22" s="133"/>
      <c r="K22" s="133"/>
      <c r="L22" s="134"/>
      <c r="M22" s="134"/>
      <c r="N22" s="134"/>
      <c r="O22" s="134"/>
      <c r="P22" s="134"/>
      <c r="Q22" s="134"/>
      <c r="R22" s="134"/>
      <c r="S22" s="133"/>
    </row>
    <row r="23" spans="1:19">
      <c r="K23" s="133"/>
      <c r="L23" s="134"/>
      <c r="M23" s="134"/>
      <c r="N23" s="134"/>
      <c r="O23" s="134"/>
      <c r="P23" s="134"/>
      <c r="Q23" s="134"/>
      <c r="R23" s="134"/>
      <c r="S23" s="133"/>
    </row>
    <row r="29" spans="1:19" ht="17.25" thickBot="1">
      <c r="L29" s="134"/>
      <c r="M29" s="134"/>
      <c r="N29" s="134"/>
      <c r="O29" s="140" t="s">
        <v>153</v>
      </c>
      <c r="P29" s="134"/>
      <c r="Q29" s="134"/>
    </row>
    <row r="30" spans="1:19" ht="33">
      <c r="L30" s="141" t="s">
        <v>154</v>
      </c>
      <c r="M30" s="142" t="s">
        <v>163</v>
      </c>
      <c r="N30" s="143" t="s">
        <v>155</v>
      </c>
      <c r="O30" s="144" t="s">
        <v>156</v>
      </c>
      <c r="P30" s="197" t="s">
        <v>157</v>
      </c>
      <c r="Q30" s="198"/>
    </row>
    <row r="31" spans="1:19" ht="16.5">
      <c r="L31" s="145" t="s">
        <v>158</v>
      </c>
      <c r="M31" s="146">
        <v>350000</v>
      </c>
      <c r="N31" s="147">
        <v>240000</v>
      </c>
      <c r="O31" s="148">
        <f>(M31*4+N31*1)/5</f>
        <v>328000</v>
      </c>
      <c r="P31" s="199" t="s">
        <v>164</v>
      </c>
      <c r="Q31" s="200"/>
    </row>
    <row r="32" spans="1:19" ht="16.5">
      <c r="L32" s="149" t="s">
        <v>159</v>
      </c>
      <c r="M32" s="150">
        <v>14000</v>
      </c>
      <c r="N32" s="151">
        <v>9600</v>
      </c>
      <c r="O32" s="152">
        <f>(M32*4+N32*1)/5</f>
        <v>13120</v>
      </c>
      <c r="P32" s="201" t="s">
        <v>165</v>
      </c>
      <c r="Q32" s="202"/>
    </row>
    <row r="33" spans="12:17" ht="16.5">
      <c r="L33" s="149" t="s">
        <v>160</v>
      </c>
      <c r="M33" s="153">
        <f>M32/M31</f>
        <v>0.04</v>
      </c>
      <c r="N33" s="154">
        <f t="shared" ref="N33" si="0">N32/N31</f>
        <v>0.04</v>
      </c>
      <c r="O33" s="155">
        <f t="shared" ref="O33" si="1">(M33*2+N33*1)/3</f>
        <v>0.04</v>
      </c>
      <c r="P33" s="203"/>
      <c r="Q33" s="204"/>
    </row>
    <row r="34" spans="12:17" ht="16.5">
      <c r="L34" s="149" t="s">
        <v>161</v>
      </c>
      <c r="M34" s="150">
        <f>M31*M35</f>
        <v>7000</v>
      </c>
      <c r="N34" s="150">
        <f>N31*N35</f>
        <v>4800</v>
      </c>
      <c r="O34" s="152">
        <f>(M34*4+N34*1)/5</f>
        <v>6560</v>
      </c>
      <c r="P34" s="201" t="s">
        <v>166</v>
      </c>
      <c r="Q34" s="202"/>
    </row>
    <row r="35" spans="12:17" ht="17.25" thickBot="1">
      <c r="L35" s="156" t="s">
        <v>162</v>
      </c>
      <c r="M35" s="157">
        <f>M33-2%</f>
        <v>0.02</v>
      </c>
      <c r="N35" s="157">
        <f>N33-2%</f>
        <v>0.02</v>
      </c>
      <c r="O35" s="158">
        <f t="shared" ref="O35" si="2">O34/O31</f>
        <v>0.02</v>
      </c>
      <c r="P35" s="195"/>
      <c r="Q35" s="196"/>
    </row>
  </sheetData>
  <sheetProtection algorithmName="SHA-512" hashValue="6Mi+Ku/NPaPIai28o2kac/WVWdJcQVBLFvEf8QVMZd0oBFgzId1lWIF8yG+JyNm84sj2Ck5Wlzcp21/PsD/ZxA==" saltValue="vfuGSoQjgG09lG+iIZee0w==" spinCount="100000" sheet="1" objects="1" scenarios="1"/>
  <mergeCells count="16">
    <mergeCell ref="B1:H1"/>
    <mergeCell ref="A2:H2"/>
    <mergeCell ref="I2:I3"/>
    <mergeCell ref="B6:H6"/>
    <mergeCell ref="A7:I7"/>
    <mergeCell ref="L1:R1"/>
    <mergeCell ref="K2:R2"/>
    <mergeCell ref="S2:S3"/>
    <mergeCell ref="L6:R6"/>
    <mergeCell ref="K7:S7"/>
    <mergeCell ref="P35:Q35"/>
    <mergeCell ref="P30:Q30"/>
    <mergeCell ref="P31:Q31"/>
    <mergeCell ref="P32:Q32"/>
    <mergeCell ref="P33:Q33"/>
    <mergeCell ref="P34:Q34"/>
  </mergeCells>
  <phoneticPr fontId="31"/>
  <conditionalFormatting sqref="A4:H5 I4:I6 A6:B6">
    <cfRule type="expression" dxfId="6" priority="3">
      <formula>#REF!="×"</formula>
    </cfRule>
  </conditionalFormatting>
  <conditionalFormatting sqref="J4:J6">
    <cfRule type="expression" dxfId="5" priority="2">
      <formula>#REF!="×"</formula>
    </cfRule>
  </conditionalFormatting>
  <conditionalFormatting sqref="K4:R5 S4:S6 K6:L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72" fitToHeight="0" orientation="landscape" r:id="rId1"/>
  <colBreaks count="1" manualBreakCount="1">
    <brk id="9" max="21"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0" t="s">
        <v>96</v>
      </c>
      <c r="D1" s="8" t="s">
        <v>61</v>
      </c>
      <c r="E1" s="5" t="s">
        <v>51</v>
      </c>
      <c r="F1" s="7" t="s">
        <v>58</v>
      </c>
      <c r="G1" s="7" t="s">
        <v>57</v>
      </c>
      <c r="H1" s="7" t="s">
        <v>59</v>
      </c>
      <c r="I1" s="7" t="s">
        <v>99</v>
      </c>
      <c r="J1" s="8" t="s">
        <v>62</v>
      </c>
      <c r="K1" s="5" t="s">
        <v>51</v>
      </c>
      <c r="L1" s="7" t="s">
        <v>58</v>
      </c>
      <c r="M1" s="7" t="s">
        <v>57</v>
      </c>
      <c r="N1" s="7" t="s">
        <v>59</v>
      </c>
      <c r="O1" s="7" t="s">
        <v>99</v>
      </c>
      <c r="P1" s="8" t="s">
        <v>63</v>
      </c>
      <c r="Q1" s="5" t="s">
        <v>51</v>
      </c>
      <c r="R1" s="7" t="s">
        <v>58</v>
      </c>
      <c r="S1" s="7" t="s">
        <v>57</v>
      </c>
      <c r="T1" s="7" t="s">
        <v>59</v>
      </c>
      <c r="U1" s="7" t="s">
        <v>99</v>
      </c>
      <c r="V1" s="8" t="s">
        <v>64</v>
      </c>
      <c r="W1" s="5" t="s">
        <v>51</v>
      </c>
      <c r="X1" s="7" t="s">
        <v>58</v>
      </c>
      <c r="Y1" s="7" t="s">
        <v>57</v>
      </c>
      <c r="Z1" s="7" t="s">
        <v>59</v>
      </c>
      <c r="AA1" s="7" t="s">
        <v>99</v>
      </c>
      <c r="AB1" s="8" t="s">
        <v>65</v>
      </c>
      <c r="AC1" s="5" t="s">
        <v>51</v>
      </c>
      <c r="AD1" s="7" t="s">
        <v>58</v>
      </c>
      <c r="AE1" s="7" t="s">
        <v>57</v>
      </c>
      <c r="AF1" s="7" t="s">
        <v>59</v>
      </c>
      <c r="AG1" s="7" t="s">
        <v>99</v>
      </c>
      <c r="AH1" s="8" t="s">
        <v>66</v>
      </c>
      <c r="AI1" s="5" t="s">
        <v>51</v>
      </c>
      <c r="AJ1" s="7" t="s">
        <v>58</v>
      </c>
      <c r="AK1" s="7" t="s">
        <v>57</v>
      </c>
      <c r="AL1" s="7" t="s">
        <v>59</v>
      </c>
      <c r="AM1" s="7" t="s">
        <v>99</v>
      </c>
      <c r="AN1" s="8" t="s">
        <v>67</v>
      </c>
      <c r="AO1" s="5" t="s">
        <v>51</v>
      </c>
      <c r="AP1" s="7" t="s">
        <v>58</v>
      </c>
      <c r="AQ1" s="7" t="s">
        <v>57</v>
      </c>
      <c r="AR1" s="7" t="s">
        <v>59</v>
      </c>
      <c r="AS1" s="7" t="s">
        <v>99</v>
      </c>
      <c r="AT1" s="8" t="s">
        <v>68</v>
      </c>
      <c r="AU1" s="5" t="s">
        <v>51</v>
      </c>
      <c r="AV1" s="7" t="s">
        <v>58</v>
      </c>
      <c r="AW1" s="7" t="s">
        <v>57</v>
      </c>
      <c r="AX1" s="7" t="s">
        <v>59</v>
      </c>
      <c r="AY1" s="7" t="s">
        <v>99</v>
      </c>
      <c r="AZ1" s="8" t="s">
        <v>69</v>
      </c>
      <c r="BA1" s="5" t="s">
        <v>51</v>
      </c>
      <c r="BB1" s="7" t="s">
        <v>58</v>
      </c>
      <c r="BC1" s="7" t="s">
        <v>57</v>
      </c>
      <c r="BD1" s="7" t="s">
        <v>59</v>
      </c>
      <c r="BE1" s="7" t="s">
        <v>99</v>
      </c>
      <c r="BF1" s="8" t="s">
        <v>70</v>
      </c>
      <c r="BG1" s="5" t="s">
        <v>51</v>
      </c>
      <c r="BH1" s="7" t="s">
        <v>58</v>
      </c>
      <c r="BI1" s="7" t="s">
        <v>57</v>
      </c>
      <c r="BJ1" s="7" t="s">
        <v>59</v>
      </c>
      <c r="BK1" s="7" t="s">
        <v>99</v>
      </c>
      <c r="BL1" s="8" t="s">
        <v>71</v>
      </c>
      <c r="BM1" s="5" t="s">
        <v>51</v>
      </c>
      <c r="BN1" s="7" t="s">
        <v>58</v>
      </c>
      <c r="BO1" s="7" t="s">
        <v>57</v>
      </c>
      <c r="BP1" s="7" t="s">
        <v>59</v>
      </c>
      <c r="BQ1" s="7" t="s">
        <v>99</v>
      </c>
      <c r="BR1" s="8" t="s">
        <v>72</v>
      </c>
      <c r="BS1" s="5" t="s">
        <v>51</v>
      </c>
      <c r="BT1" s="7" t="s">
        <v>58</v>
      </c>
      <c r="BU1" s="7" t="s">
        <v>57</v>
      </c>
      <c r="BV1" s="7" t="s">
        <v>59</v>
      </c>
      <c r="BW1" s="7" t="s">
        <v>99</v>
      </c>
      <c r="BX1" s="8" t="s">
        <v>73</v>
      </c>
      <c r="BY1" s="5" t="s">
        <v>51</v>
      </c>
      <c r="BZ1" s="7" t="s">
        <v>58</v>
      </c>
      <c r="CA1" s="7" t="s">
        <v>57</v>
      </c>
      <c r="CB1" s="7" t="s">
        <v>59</v>
      </c>
      <c r="CC1" s="7" t="s">
        <v>99</v>
      </c>
      <c r="CD1" s="8" t="s">
        <v>74</v>
      </c>
      <c r="CE1" s="5" t="s">
        <v>51</v>
      </c>
      <c r="CF1" s="7" t="s">
        <v>58</v>
      </c>
      <c r="CG1" s="7" t="s">
        <v>57</v>
      </c>
      <c r="CH1" s="7" t="s">
        <v>59</v>
      </c>
      <c r="CI1" s="7" t="s">
        <v>99</v>
      </c>
      <c r="CJ1" s="8" t="s">
        <v>75</v>
      </c>
      <c r="CK1" s="5" t="s">
        <v>51</v>
      </c>
      <c r="CL1" s="7" t="s">
        <v>58</v>
      </c>
      <c r="CM1" s="7" t="s">
        <v>57</v>
      </c>
      <c r="CN1" s="7" t="s">
        <v>59</v>
      </c>
      <c r="CO1" s="7" t="s">
        <v>99</v>
      </c>
      <c r="CP1" s="8" t="s">
        <v>76</v>
      </c>
      <c r="CQ1" s="5" t="s">
        <v>51</v>
      </c>
      <c r="CR1" s="7" t="s">
        <v>58</v>
      </c>
      <c r="CS1" s="7" t="s">
        <v>57</v>
      </c>
      <c r="CT1" s="7" t="s">
        <v>59</v>
      </c>
      <c r="CU1" s="7" t="s">
        <v>99</v>
      </c>
      <c r="CV1" s="8" t="s">
        <v>77</v>
      </c>
      <c r="CW1" s="5" t="s">
        <v>51</v>
      </c>
      <c r="CX1" s="7" t="s">
        <v>58</v>
      </c>
      <c r="CY1" s="7" t="s">
        <v>57</v>
      </c>
      <c r="CZ1" s="7" t="s">
        <v>59</v>
      </c>
      <c r="DA1" s="7" t="s">
        <v>99</v>
      </c>
      <c r="DB1" s="8" t="s">
        <v>78</v>
      </c>
      <c r="DC1" s="5" t="s">
        <v>51</v>
      </c>
      <c r="DD1" s="7" t="s">
        <v>58</v>
      </c>
      <c r="DE1" s="7" t="s">
        <v>57</v>
      </c>
      <c r="DF1" s="7" t="s">
        <v>59</v>
      </c>
      <c r="DG1" s="7" t="s">
        <v>99</v>
      </c>
      <c r="DH1" s="8" t="s">
        <v>79</v>
      </c>
      <c r="DI1" s="5" t="s">
        <v>51</v>
      </c>
      <c r="DJ1" s="7" t="s">
        <v>58</v>
      </c>
      <c r="DK1" s="7" t="s">
        <v>57</v>
      </c>
      <c r="DL1" s="7" t="s">
        <v>59</v>
      </c>
      <c r="DM1" s="7" t="s">
        <v>99</v>
      </c>
      <c r="DN1" s="8" t="s">
        <v>80</v>
      </c>
      <c r="DO1" s="5" t="s">
        <v>51</v>
      </c>
      <c r="DP1" s="7" t="s">
        <v>58</v>
      </c>
      <c r="DQ1" s="7" t="s">
        <v>57</v>
      </c>
      <c r="DR1" s="7" t="s">
        <v>59</v>
      </c>
      <c r="DS1" s="7" t="s">
        <v>60</v>
      </c>
      <c r="DT1" s="8" t="s">
        <v>81</v>
      </c>
      <c r="DU1" s="5" t="s">
        <v>51</v>
      </c>
      <c r="DV1" s="7" t="s">
        <v>58</v>
      </c>
      <c r="DW1" s="7" t="s">
        <v>57</v>
      </c>
      <c r="DX1" s="7" t="s">
        <v>59</v>
      </c>
      <c r="DY1" s="7" t="s">
        <v>60</v>
      </c>
      <c r="DZ1" s="8" t="s">
        <v>82</v>
      </c>
      <c r="EA1" s="5" t="s">
        <v>51</v>
      </c>
      <c r="EB1" s="7" t="s">
        <v>58</v>
      </c>
      <c r="EC1" s="7" t="s">
        <v>57</v>
      </c>
      <c r="ED1" s="7" t="s">
        <v>59</v>
      </c>
      <c r="EE1" s="7" t="s">
        <v>60</v>
      </c>
      <c r="EF1" s="8" t="s">
        <v>83</v>
      </c>
      <c r="EG1" s="5" t="s">
        <v>51</v>
      </c>
      <c r="EH1" s="7" t="s">
        <v>58</v>
      </c>
      <c r="EI1" s="7" t="s">
        <v>57</v>
      </c>
      <c r="EJ1" s="7" t="s">
        <v>59</v>
      </c>
      <c r="EK1" s="7" t="s">
        <v>60</v>
      </c>
      <c r="EL1" s="8" t="s">
        <v>84</v>
      </c>
      <c r="EM1" s="5" t="s">
        <v>51</v>
      </c>
      <c r="EN1" s="7" t="s">
        <v>58</v>
      </c>
      <c r="EO1" s="7" t="s">
        <v>57</v>
      </c>
      <c r="EP1" s="7" t="s">
        <v>59</v>
      </c>
      <c r="EQ1" s="7" t="s">
        <v>60</v>
      </c>
      <c r="ER1" s="8" t="s">
        <v>85</v>
      </c>
      <c r="ES1" s="5" t="s">
        <v>51</v>
      </c>
      <c r="ET1" s="7" t="s">
        <v>58</v>
      </c>
      <c r="EU1" s="7" t="s">
        <v>57</v>
      </c>
      <c r="EV1" s="7" t="s">
        <v>59</v>
      </c>
      <c r="EW1" s="7" t="s">
        <v>60</v>
      </c>
      <c r="EX1" s="8" t="s">
        <v>86</v>
      </c>
      <c r="EY1" s="5" t="s">
        <v>51</v>
      </c>
      <c r="EZ1" s="7" t="s">
        <v>58</v>
      </c>
      <c r="FA1" s="7" t="s">
        <v>57</v>
      </c>
      <c r="FB1" s="7" t="s">
        <v>59</v>
      </c>
      <c r="FC1" s="7" t="s">
        <v>60</v>
      </c>
      <c r="FD1" s="8" t="s">
        <v>87</v>
      </c>
      <c r="FE1" s="5" t="s">
        <v>51</v>
      </c>
      <c r="FF1" s="7" t="s">
        <v>58</v>
      </c>
      <c r="FG1" s="7" t="s">
        <v>57</v>
      </c>
      <c r="FH1" s="7" t="s">
        <v>59</v>
      </c>
      <c r="FI1" s="7" t="s">
        <v>60</v>
      </c>
      <c r="FJ1" s="8" t="s">
        <v>88</v>
      </c>
      <c r="FK1" s="5" t="s">
        <v>51</v>
      </c>
      <c r="FL1" s="7" t="s">
        <v>58</v>
      </c>
      <c r="FM1" s="7" t="s">
        <v>57</v>
      </c>
      <c r="FN1" s="7" t="s">
        <v>59</v>
      </c>
      <c r="FO1" s="7" t="s">
        <v>60</v>
      </c>
      <c r="FP1" s="8" t="s">
        <v>89</v>
      </c>
      <c r="FQ1" s="5" t="s">
        <v>51</v>
      </c>
      <c r="FR1" s="7" t="s">
        <v>58</v>
      </c>
      <c r="FS1" s="7" t="s">
        <v>57</v>
      </c>
      <c r="FT1" s="7" t="s">
        <v>59</v>
      </c>
      <c r="FU1" s="7" t="s">
        <v>60</v>
      </c>
      <c r="FV1" s="8" t="s">
        <v>90</v>
      </c>
      <c r="FW1" s="5" t="s">
        <v>51</v>
      </c>
      <c r="FX1" s="7" t="s">
        <v>58</v>
      </c>
      <c r="FY1" s="7" t="s">
        <v>57</v>
      </c>
      <c r="FZ1" s="7" t="s">
        <v>59</v>
      </c>
      <c r="GA1" s="7" t="s">
        <v>60</v>
      </c>
      <c r="GB1" s="8" t="s">
        <v>91</v>
      </c>
      <c r="GC1" s="5" t="s">
        <v>51</v>
      </c>
      <c r="GD1" s="7" t="s">
        <v>58</v>
      </c>
      <c r="GE1" s="7" t="s">
        <v>57</v>
      </c>
      <c r="GF1" s="7" t="s">
        <v>59</v>
      </c>
      <c r="GG1" s="7" t="s">
        <v>60</v>
      </c>
      <c r="GH1" s="8" t="s">
        <v>92</v>
      </c>
      <c r="GI1" s="5" t="s">
        <v>51</v>
      </c>
      <c r="GJ1" s="7" t="s">
        <v>58</v>
      </c>
      <c r="GK1" s="7" t="s">
        <v>57</v>
      </c>
      <c r="GL1" s="7" t="s">
        <v>59</v>
      </c>
      <c r="GM1" s="7" t="s">
        <v>60</v>
      </c>
      <c r="GN1" s="8" t="s">
        <v>93</v>
      </c>
      <c r="GO1" s="5" t="s">
        <v>51</v>
      </c>
      <c r="GP1" s="7" t="s">
        <v>58</v>
      </c>
      <c r="GQ1" s="7" t="s">
        <v>57</v>
      </c>
      <c r="GR1" s="7" t="s">
        <v>59</v>
      </c>
      <c r="GS1" s="7" t="s">
        <v>60</v>
      </c>
      <c r="GT1" s="8" t="s">
        <v>94</v>
      </c>
      <c r="GU1" s="5" t="s">
        <v>51</v>
      </c>
      <c r="GV1" s="7" t="s">
        <v>58</v>
      </c>
      <c r="GW1" s="7" t="s">
        <v>57</v>
      </c>
      <c r="GX1" s="7" t="s">
        <v>59</v>
      </c>
      <c r="GY1" s="7" t="s">
        <v>60</v>
      </c>
      <c r="GZ1" s="8" t="s">
        <v>95</v>
      </c>
      <c r="HA1" s="5" t="s">
        <v>51</v>
      </c>
      <c r="HB1" s="7" t="s">
        <v>58</v>
      </c>
      <c r="HC1" s="7" t="s">
        <v>57</v>
      </c>
      <c r="HD1" s="7" t="s">
        <v>59</v>
      </c>
      <c r="HE1" s="7" t="s">
        <v>60</v>
      </c>
      <c r="HF1" s="9" t="s">
        <v>54</v>
      </c>
      <c r="HG1" s="8" t="s">
        <v>61</v>
      </c>
      <c r="HH1" s="5" t="s">
        <v>51</v>
      </c>
      <c r="HI1" s="7" t="s">
        <v>52</v>
      </c>
      <c r="HJ1" s="7" t="s">
        <v>55</v>
      </c>
      <c r="HK1" s="7" t="s">
        <v>56</v>
      </c>
      <c r="HL1" s="7" t="s">
        <v>53</v>
      </c>
      <c r="HM1" s="8" t="s">
        <v>62</v>
      </c>
      <c r="HN1" s="5" t="s">
        <v>51</v>
      </c>
      <c r="HO1" s="7" t="s">
        <v>52</v>
      </c>
      <c r="HP1" s="7" t="s">
        <v>55</v>
      </c>
      <c r="HQ1" s="7" t="s">
        <v>56</v>
      </c>
      <c r="HR1" s="7" t="s">
        <v>53</v>
      </c>
      <c r="HS1" s="8" t="s">
        <v>63</v>
      </c>
      <c r="HT1" s="5" t="s">
        <v>51</v>
      </c>
      <c r="HU1" s="7" t="s">
        <v>52</v>
      </c>
      <c r="HV1" s="7" t="s">
        <v>55</v>
      </c>
      <c r="HW1" s="7" t="s">
        <v>56</v>
      </c>
      <c r="HX1" s="7" t="s">
        <v>53</v>
      </c>
      <c r="HY1" s="8" t="s">
        <v>64</v>
      </c>
      <c r="HZ1" s="5" t="s">
        <v>51</v>
      </c>
      <c r="IA1" s="7" t="s">
        <v>52</v>
      </c>
      <c r="IB1" s="7" t="s">
        <v>55</v>
      </c>
      <c r="IC1" s="7" t="s">
        <v>56</v>
      </c>
      <c r="ID1" s="7" t="s">
        <v>53</v>
      </c>
      <c r="IE1" s="8" t="s">
        <v>65</v>
      </c>
      <c r="IF1" s="5" t="s">
        <v>51</v>
      </c>
      <c r="IG1" s="7" t="s">
        <v>52</v>
      </c>
      <c r="IH1" s="7" t="s">
        <v>55</v>
      </c>
      <c r="II1" s="7" t="s">
        <v>56</v>
      </c>
      <c r="IJ1" s="7" t="s">
        <v>53</v>
      </c>
      <c r="IK1" s="8" t="s">
        <v>66</v>
      </c>
      <c r="IL1" s="5" t="s">
        <v>51</v>
      </c>
      <c r="IM1" s="7" t="s">
        <v>52</v>
      </c>
      <c r="IN1" s="7" t="s">
        <v>55</v>
      </c>
      <c r="IO1" s="7" t="s">
        <v>56</v>
      </c>
      <c r="IP1" s="7" t="s">
        <v>53</v>
      </c>
      <c r="IQ1" s="8" t="s">
        <v>67</v>
      </c>
      <c r="IR1" s="5" t="s">
        <v>51</v>
      </c>
      <c r="IS1" s="7" t="s">
        <v>52</v>
      </c>
      <c r="IT1" s="7" t="s">
        <v>55</v>
      </c>
      <c r="IU1" s="7" t="s">
        <v>56</v>
      </c>
      <c r="IV1" s="7" t="s">
        <v>53</v>
      </c>
      <c r="IW1" s="8" t="s">
        <v>68</v>
      </c>
      <c r="IX1" s="5" t="s">
        <v>51</v>
      </c>
      <c r="IY1" s="7" t="s">
        <v>52</v>
      </c>
      <c r="IZ1" s="7" t="s">
        <v>55</v>
      </c>
      <c r="JA1" s="7" t="s">
        <v>56</v>
      </c>
      <c r="JB1" s="7" t="s">
        <v>53</v>
      </c>
      <c r="JC1" s="8" t="s">
        <v>69</v>
      </c>
      <c r="JD1" s="5" t="s">
        <v>51</v>
      </c>
      <c r="JE1" s="7" t="s">
        <v>52</v>
      </c>
      <c r="JF1" s="7" t="s">
        <v>55</v>
      </c>
      <c r="JG1" s="7" t="s">
        <v>56</v>
      </c>
      <c r="JH1" s="7" t="s">
        <v>53</v>
      </c>
      <c r="JI1" s="8" t="s">
        <v>70</v>
      </c>
      <c r="JJ1" s="5" t="s">
        <v>51</v>
      </c>
      <c r="JK1" s="7" t="s">
        <v>52</v>
      </c>
      <c r="JL1" s="7" t="s">
        <v>55</v>
      </c>
      <c r="JM1" s="7" t="s">
        <v>56</v>
      </c>
      <c r="JN1" s="7" t="s">
        <v>53</v>
      </c>
      <c r="JO1" s="8" t="s">
        <v>71</v>
      </c>
      <c r="JP1" s="5" t="s">
        <v>51</v>
      </c>
      <c r="JQ1" s="7" t="s">
        <v>52</v>
      </c>
      <c r="JR1" s="7" t="s">
        <v>55</v>
      </c>
      <c r="JS1" s="7" t="s">
        <v>56</v>
      </c>
      <c r="JT1" s="7" t="s">
        <v>53</v>
      </c>
      <c r="JU1" s="8" t="s">
        <v>72</v>
      </c>
      <c r="JV1" s="5" t="s">
        <v>51</v>
      </c>
      <c r="JW1" s="7" t="s">
        <v>52</v>
      </c>
      <c r="JX1" s="7" t="s">
        <v>55</v>
      </c>
      <c r="JY1" s="7" t="s">
        <v>56</v>
      </c>
      <c r="JZ1" s="7" t="s">
        <v>53</v>
      </c>
      <c r="KA1" s="8" t="s">
        <v>73</v>
      </c>
      <c r="KB1" s="5" t="s">
        <v>51</v>
      </c>
      <c r="KC1" s="7" t="s">
        <v>52</v>
      </c>
      <c r="KD1" s="7" t="s">
        <v>55</v>
      </c>
      <c r="KE1" s="7" t="s">
        <v>56</v>
      </c>
      <c r="KF1" s="7" t="s">
        <v>53</v>
      </c>
      <c r="KG1" s="8" t="s">
        <v>74</v>
      </c>
      <c r="KH1" s="5" t="s">
        <v>51</v>
      </c>
      <c r="KI1" s="7" t="s">
        <v>52</v>
      </c>
      <c r="KJ1" s="7" t="s">
        <v>55</v>
      </c>
      <c r="KK1" s="7" t="s">
        <v>56</v>
      </c>
      <c r="KL1" s="7" t="s">
        <v>53</v>
      </c>
      <c r="KM1" s="8" t="s">
        <v>75</v>
      </c>
      <c r="KN1" s="5" t="s">
        <v>51</v>
      </c>
      <c r="KO1" s="7" t="s">
        <v>52</v>
      </c>
      <c r="KP1" s="7" t="s">
        <v>55</v>
      </c>
      <c r="KQ1" s="7" t="s">
        <v>56</v>
      </c>
      <c r="KR1" s="7" t="s">
        <v>53</v>
      </c>
      <c r="KS1" s="8" t="s">
        <v>76</v>
      </c>
      <c r="KT1" s="5" t="s">
        <v>51</v>
      </c>
      <c r="KU1" s="7" t="s">
        <v>52</v>
      </c>
      <c r="KV1" s="7" t="s">
        <v>55</v>
      </c>
      <c r="KW1" s="7" t="s">
        <v>56</v>
      </c>
      <c r="KX1" s="7" t="s">
        <v>53</v>
      </c>
      <c r="KY1" s="8" t="s">
        <v>77</v>
      </c>
      <c r="KZ1" s="5" t="s">
        <v>51</v>
      </c>
      <c r="LA1" s="7" t="s">
        <v>52</v>
      </c>
      <c r="LB1" s="7" t="s">
        <v>55</v>
      </c>
      <c r="LC1" s="7" t="s">
        <v>56</v>
      </c>
      <c r="LD1" s="7" t="s">
        <v>53</v>
      </c>
      <c r="LE1" s="8" t="s">
        <v>78</v>
      </c>
      <c r="LF1" s="5" t="s">
        <v>51</v>
      </c>
      <c r="LG1" s="7" t="s">
        <v>52</v>
      </c>
      <c r="LH1" s="7" t="s">
        <v>55</v>
      </c>
      <c r="LI1" s="7" t="s">
        <v>56</v>
      </c>
      <c r="LJ1" s="7" t="s">
        <v>53</v>
      </c>
      <c r="LK1" s="8" t="s">
        <v>79</v>
      </c>
      <c r="LL1" s="5" t="s">
        <v>51</v>
      </c>
      <c r="LM1" s="7" t="s">
        <v>52</v>
      </c>
      <c r="LN1" s="7" t="s">
        <v>55</v>
      </c>
      <c r="LO1" s="7" t="s">
        <v>56</v>
      </c>
      <c r="LP1" s="7" t="s">
        <v>53</v>
      </c>
      <c r="LQ1" s="8" t="s">
        <v>80</v>
      </c>
      <c r="LR1" s="5" t="s">
        <v>51</v>
      </c>
      <c r="LS1" s="7" t="s">
        <v>52</v>
      </c>
      <c r="LT1" s="7" t="s">
        <v>55</v>
      </c>
      <c r="LU1" s="7" t="s">
        <v>56</v>
      </c>
      <c r="LV1" s="7" t="s">
        <v>53</v>
      </c>
      <c r="LW1" s="8" t="s">
        <v>81</v>
      </c>
      <c r="LX1" s="5" t="s">
        <v>51</v>
      </c>
      <c r="LY1" s="7" t="s">
        <v>52</v>
      </c>
      <c r="LZ1" s="7" t="s">
        <v>55</v>
      </c>
      <c r="MA1" s="7" t="s">
        <v>56</v>
      </c>
      <c r="MB1" s="7" t="s">
        <v>53</v>
      </c>
      <c r="MC1" s="8" t="s">
        <v>82</v>
      </c>
      <c r="MD1" s="5" t="s">
        <v>51</v>
      </c>
      <c r="ME1" s="7" t="s">
        <v>52</v>
      </c>
      <c r="MF1" s="7" t="s">
        <v>55</v>
      </c>
      <c r="MG1" s="7" t="s">
        <v>56</v>
      </c>
      <c r="MH1" s="7" t="s">
        <v>53</v>
      </c>
      <c r="MI1" s="8" t="s">
        <v>83</v>
      </c>
      <c r="MJ1" s="5" t="s">
        <v>51</v>
      </c>
      <c r="MK1" s="7" t="s">
        <v>52</v>
      </c>
      <c r="ML1" s="7" t="s">
        <v>55</v>
      </c>
      <c r="MM1" s="7" t="s">
        <v>56</v>
      </c>
      <c r="MN1" s="7" t="s">
        <v>53</v>
      </c>
      <c r="MO1" s="8" t="s">
        <v>84</v>
      </c>
      <c r="MP1" s="5" t="s">
        <v>51</v>
      </c>
      <c r="MQ1" s="7" t="s">
        <v>52</v>
      </c>
      <c r="MR1" s="7" t="s">
        <v>55</v>
      </c>
      <c r="MS1" s="7" t="s">
        <v>56</v>
      </c>
      <c r="MT1" s="7" t="s">
        <v>53</v>
      </c>
      <c r="MU1" s="8" t="s">
        <v>85</v>
      </c>
      <c r="MV1" s="5" t="s">
        <v>51</v>
      </c>
      <c r="MW1" s="7" t="s">
        <v>52</v>
      </c>
      <c r="MX1" s="7" t="s">
        <v>55</v>
      </c>
      <c r="MY1" s="7" t="s">
        <v>56</v>
      </c>
      <c r="MZ1" s="7" t="s">
        <v>53</v>
      </c>
      <c r="NA1" s="8" t="s">
        <v>86</v>
      </c>
      <c r="NB1" s="5" t="s">
        <v>51</v>
      </c>
      <c r="NC1" s="7" t="s">
        <v>52</v>
      </c>
      <c r="ND1" s="7" t="s">
        <v>55</v>
      </c>
      <c r="NE1" s="7" t="s">
        <v>56</v>
      </c>
      <c r="NF1" s="7" t="s">
        <v>53</v>
      </c>
      <c r="NG1" s="8" t="s">
        <v>87</v>
      </c>
      <c r="NH1" s="5" t="s">
        <v>51</v>
      </c>
      <c r="NI1" s="7" t="s">
        <v>52</v>
      </c>
      <c r="NJ1" s="7" t="s">
        <v>55</v>
      </c>
      <c r="NK1" s="7" t="s">
        <v>56</v>
      </c>
      <c r="NL1" s="7" t="s">
        <v>53</v>
      </c>
      <c r="NM1" s="8" t="s">
        <v>88</v>
      </c>
      <c r="NN1" s="5" t="s">
        <v>51</v>
      </c>
      <c r="NO1" s="7" t="s">
        <v>52</v>
      </c>
      <c r="NP1" s="7" t="s">
        <v>55</v>
      </c>
      <c r="NQ1" s="7" t="s">
        <v>56</v>
      </c>
      <c r="NR1" s="7" t="s">
        <v>53</v>
      </c>
      <c r="NS1" s="8" t="s">
        <v>89</v>
      </c>
      <c r="NT1" s="5" t="s">
        <v>51</v>
      </c>
      <c r="NU1" s="7" t="s">
        <v>52</v>
      </c>
      <c r="NV1" s="7" t="s">
        <v>55</v>
      </c>
      <c r="NW1" s="7" t="s">
        <v>56</v>
      </c>
      <c r="NX1" s="7" t="s">
        <v>53</v>
      </c>
      <c r="NY1" s="8" t="s">
        <v>90</v>
      </c>
      <c r="NZ1" s="5" t="s">
        <v>51</v>
      </c>
      <c r="OA1" s="7" t="s">
        <v>52</v>
      </c>
      <c r="OB1" s="7" t="s">
        <v>55</v>
      </c>
      <c r="OC1" s="7" t="s">
        <v>56</v>
      </c>
      <c r="OD1" s="7" t="s">
        <v>53</v>
      </c>
      <c r="OE1" s="8" t="s">
        <v>91</v>
      </c>
      <c r="OF1" s="5" t="s">
        <v>51</v>
      </c>
      <c r="OG1" s="7" t="s">
        <v>52</v>
      </c>
      <c r="OH1" s="7" t="s">
        <v>55</v>
      </c>
      <c r="OI1" s="7" t="s">
        <v>56</v>
      </c>
      <c r="OJ1" s="7" t="s">
        <v>53</v>
      </c>
      <c r="OK1" s="8" t="s">
        <v>92</v>
      </c>
      <c r="OL1" s="5" t="s">
        <v>51</v>
      </c>
      <c r="OM1" s="7" t="s">
        <v>52</v>
      </c>
      <c r="ON1" s="7" t="s">
        <v>55</v>
      </c>
      <c r="OO1" s="7" t="s">
        <v>56</v>
      </c>
      <c r="OP1" s="7" t="s">
        <v>53</v>
      </c>
      <c r="OQ1" s="8" t="s">
        <v>93</v>
      </c>
      <c r="OR1" s="5" t="s">
        <v>51</v>
      </c>
      <c r="OS1" s="7" t="s">
        <v>52</v>
      </c>
      <c r="OT1" s="7" t="s">
        <v>55</v>
      </c>
      <c r="OU1" s="7" t="s">
        <v>56</v>
      </c>
      <c r="OV1" s="7" t="s">
        <v>53</v>
      </c>
      <c r="OW1" s="8" t="s">
        <v>94</v>
      </c>
      <c r="OX1" s="5" t="s">
        <v>51</v>
      </c>
      <c r="OY1" s="7" t="s">
        <v>52</v>
      </c>
      <c r="OZ1" s="7" t="s">
        <v>55</v>
      </c>
      <c r="PA1" s="7" t="s">
        <v>56</v>
      </c>
      <c r="PB1" s="7" t="s">
        <v>53</v>
      </c>
      <c r="PC1" s="8" t="s">
        <v>95</v>
      </c>
      <c r="PD1" s="5" t="s">
        <v>51</v>
      </c>
      <c r="PE1" s="7" t="s">
        <v>52</v>
      </c>
      <c r="PF1" s="7" t="s">
        <v>55</v>
      </c>
      <c r="PG1" s="7" t="s">
        <v>56</v>
      </c>
      <c r="PH1" s="7" t="s">
        <v>53</v>
      </c>
    </row>
    <row r="2" spans="1:424">
      <c r="A2" s="217" t="e">
        <f>#REF!</f>
        <v>#REF!</v>
      </c>
      <c r="B2" s="217"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218"/>
      <c r="B3" s="218"/>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dcmitype/"/>
    <ds:schemaRef ds:uri="85e6e18b-26c1-4122-9e79-e6c53ac26d53"/>
    <ds:schemaRef ds:uri="9500c7e0-a8b4-4cc7-a7aa-d9d65591dd5a"/>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【歯科】賃金改善報告</vt:lpstr>
      <vt:lpstr>基準額計算シート</vt:lpstr>
      <vt:lpstr>【歯科】別紙（2％超部分）</vt:lpstr>
      <vt:lpstr>【参考】集計用シート（賃上げ支援事業）</vt:lpstr>
      <vt:lpstr>都道府県リスト</vt:lpstr>
      <vt:lpstr>【歯科】賃金改善報告!Print_Area</vt:lpstr>
      <vt:lpstr>'【歯科】別紙（2％超部分）'!Print_Area</vt:lpstr>
      <vt:lpstr>基準額計算シート!Print_Area</vt:lpstr>
      <vt:lpstr>【歯科】賃金改善報告!Print_Titles</vt:lpstr>
      <vt:lpstr>'【歯科】別紙（2％超部分）'!Print_Titles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千田　啓太</cp:lastModifiedBy>
  <cp:revision>2</cp:revision>
  <cp:lastPrinted>2026-06-03T04:29:57Z</cp:lastPrinted>
  <dcterms:created xsi:type="dcterms:W3CDTF">2017-10-26T07:12:00Z</dcterms:created>
  <dcterms:modified xsi:type="dcterms:W3CDTF">2026-06-03T06:28:44Z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